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U. - Způsobilé výdaje - h..." sheetId="2" r:id="rId2"/>
    <sheet name="U.. - Způsobilé výdaje - ..." sheetId="3" r:id="rId3"/>
    <sheet name="U... - Nezpůsobilé výdaje" sheetId="4" r:id="rId4"/>
    <sheet name="Y. - Způsobilé výdaje - h..." sheetId="5" r:id="rId5"/>
    <sheet name="Y.. - Způsobilé výdaje - ..." sheetId="6" r:id="rId6"/>
    <sheet name="Y... - Nezpůsobilé výdaje" sheetId="7" r:id="rId7"/>
    <sheet name="Z. - Způsobilé výdaje - h..." sheetId="8" r:id="rId8"/>
    <sheet name="Z.. - Způsobilé výdaje - ..." sheetId="9" r:id="rId9"/>
    <sheet name="Z... - Nezpůsobilé výdaje" sheetId="10" r:id="rId10"/>
  </sheets>
  <definedNames>
    <definedName name="_xlnm.Print_Area" localSheetId="0">'Rekapitulace stavby'!$D$4:$AO$76,'Rekapitulace stavby'!$C$82:$AQ$107</definedName>
    <definedName name="_xlnm._FilterDatabase" localSheetId="1" hidden="1">'U. - Způsobilé výdaje - h...'!$C$148:$K$1413</definedName>
    <definedName name="_xlnm.Print_Area" localSheetId="1">'U. - Způsobilé výdaje - h...'!$C$4:$J$76,'U. - Způsobilé výdaje - h...'!$C$82:$J$128,'U. - Způsobilé výdaje - h...'!$C$134:$K$1413</definedName>
    <definedName name="_xlnm._FilterDatabase" localSheetId="2" hidden="1">'U.. - Způsobilé výdaje - ...'!$C$123:$K$134</definedName>
    <definedName name="_xlnm.Print_Area" localSheetId="2">'U.. - Způsobilé výdaje - ...'!$C$4:$J$76,'U.. - Způsobilé výdaje - ...'!$C$82:$J$103,'U.. - Způsobilé výdaje - ...'!$C$109:$K$134</definedName>
    <definedName name="_xlnm._FilterDatabase" localSheetId="3" hidden="1">'U... - Nezpůsobilé výdaje'!$C$130:$K$202</definedName>
    <definedName name="_xlnm.Print_Area" localSheetId="3">'U... - Nezpůsobilé výdaje'!$C$4:$J$76,'U... - Nezpůsobilé výdaje'!$C$82:$J$110,'U... - Nezpůsobilé výdaje'!$C$116:$K$202</definedName>
    <definedName name="_xlnm._FilterDatabase" localSheetId="4" hidden="1">'Y. - Způsobilé výdaje - h...'!$C$149:$K$1417</definedName>
    <definedName name="_xlnm.Print_Area" localSheetId="4">'Y. - Způsobilé výdaje - h...'!$C$4:$J$76,'Y. - Způsobilé výdaje - h...'!$C$82:$J$129,'Y. - Způsobilé výdaje - h...'!$C$135:$K$1417</definedName>
    <definedName name="_xlnm._FilterDatabase" localSheetId="5" hidden="1">'Y.. - Způsobilé výdaje - ...'!$C$123:$K$134</definedName>
    <definedName name="_xlnm.Print_Area" localSheetId="5">'Y.. - Způsobilé výdaje - ...'!$C$4:$J$76,'Y.. - Způsobilé výdaje - ...'!$C$82:$J$103,'Y.. - Způsobilé výdaje - ...'!$C$109:$K$134</definedName>
    <definedName name="_xlnm._FilterDatabase" localSheetId="6" hidden="1">'Y... - Nezpůsobilé výdaje'!$C$130:$K$200</definedName>
    <definedName name="_xlnm.Print_Area" localSheetId="6">'Y... - Nezpůsobilé výdaje'!$C$4:$J$76,'Y... - Nezpůsobilé výdaje'!$C$82:$J$110,'Y... - Nezpůsobilé výdaje'!$C$116:$K$200</definedName>
    <definedName name="_xlnm._FilterDatabase" localSheetId="7" hidden="1">'Z. - Způsobilé výdaje - h...'!$C$148:$K$1369</definedName>
    <definedName name="_xlnm.Print_Area" localSheetId="7">'Z. - Způsobilé výdaje - h...'!$C$4:$J$76,'Z. - Způsobilé výdaje - h...'!$C$82:$J$128,'Z. - Způsobilé výdaje - h...'!$C$134:$K$1369</definedName>
    <definedName name="_xlnm._FilterDatabase" localSheetId="8" hidden="1">'Z.. - Způsobilé výdaje - ...'!$C$123:$K$134</definedName>
    <definedName name="_xlnm.Print_Area" localSheetId="8">'Z.. - Způsobilé výdaje - ...'!$C$4:$J$76,'Z.. - Způsobilé výdaje - ...'!$C$82:$J$103,'Z.. - Způsobilé výdaje - ...'!$C$109:$K$134</definedName>
    <definedName name="_xlnm._FilterDatabase" localSheetId="9" hidden="1">'Z... - Nezpůsobilé výdaje'!$C$130:$K$192</definedName>
    <definedName name="_xlnm.Print_Area" localSheetId="9">'Z... - Nezpůsobilé výdaje'!$C$4:$J$76,'Z... - Nezpůsobilé výdaje'!$C$82:$J$110,'Z... - Nezpůsobilé výdaje'!$C$116:$K$192</definedName>
    <definedName name="_xlnm.Print_Titles" localSheetId="0">'Rekapitulace stavby'!$92:$92</definedName>
    <definedName name="_xlnm.Print_Titles" localSheetId="1">'U. - Způsobilé výdaje - h...'!$148:$148</definedName>
    <definedName name="_xlnm.Print_Titles" localSheetId="2">'U.. - Způsobilé výdaje - ...'!$123:$123</definedName>
    <definedName name="_xlnm.Print_Titles" localSheetId="3">'U... - Nezpůsobilé výdaje'!$130:$130</definedName>
    <definedName name="_xlnm.Print_Titles" localSheetId="4">'Y. - Způsobilé výdaje - h...'!$149:$149</definedName>
    <definedName name="_xlnm.Print_Titles" localSheetId="5">'Y.. - Způsobilé výdaje - ...'!$123:$123</definedName>
    <definedName name="_xlnm.Print_Titles" localSheetId="6">'Y... - Nezpůsobilé výdaje'!$130:$130</definedName>
    <definedName name="_xlnm.Print_Titles" localSheetId="7">'Z. - Způsobilé výdaje - h...'!$148:$148</definedName>
    <definedName name="_xlnm.Print_Titles" localSheetId="8">'Z.. - Způsobilé výdaje - ...'!$123:$123</definedName>
    <definedName name="_xlnm.Print_Titles" localSheetId="9">'Z... - Nezpůsobilé výdaje'!$130:$130</definedName>
  </definedNames>
  <calcPr fullCalcOnLoad="1"/>
</workbook>
</file>

<file path=xl/sharedStrings.xml><?xml version="1.0" encoding="utf-8"?>
<sst xmlns="http://schemas.openxmlformats.org/spreadsheetml/2006/main" count="42152" uniqueCount="3806">
  <si>
    <t>Export Komplet</t>
  </si>
  <si>
    <t/>
  </si>
  <si>
    <t>2.0</t>
  </si>
  <si>
    <t>ZAMOK</t>
  </si>
  <si>
    <t>False</t>
  </si>
  <si>
    <t>{ee3d967a-a003-4d7d-95b7-f00b513583c3}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</si>
  <si>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</si>
  <si>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</si>
  <si>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</si>
  <si>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</si>
  <si>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</si>
  <si>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</si>
  <si>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</si>
  <si>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</si>
  <si>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</si>
  <si>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</si>
  <si>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</si>
  <si>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(zateplení)  BD v Milíně, blok U, Y, Z - V.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</si>
  <si>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</si>
  <si>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</si>
  <si>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</si>
  <si>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</si>
  <si>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</si>
  <si>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</si>
  <si>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</si>
  <si>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</si>
  <si>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</si>
  <si>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</si>
  <si>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</si>
  <si>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</si>
  <si>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</si>
  <si>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</si>
  <si>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</si>
  <si>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</si>
  <si>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</si>
  <si>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</si>
  <si>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</si>
  <si>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</si>
  <si>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</si>
  <si>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</si>
  <si>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</si>
  <si>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</si>
  <si>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</si>
  <si>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</si>
  <si>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</si>
  <si>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</si>
  <si>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</si>
  <si>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</si>
  <si>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</si>
  <si>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</si>
  <si>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</si>
  <si>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</si>
  <si>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</si>
  <si>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</si>
  <si>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</si>
  <si>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</si>
  <si>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</si>
  <si>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</si>
  <si>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</si>
  <si>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</si>
  <si>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</si>
  <si>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</si>
  <si>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</si>
  <si>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</si>
  <si>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</si>
  <si>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</si>
  <si>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</si>
  <si>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</si>
  <si>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</si>
  <si>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</si>
  <si>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</si>
  <si>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</si>
  <si>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</si>
  <si>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</si>
  <si>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</si>
  <si>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</si>
  <si>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</si>
  <si>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U</t>
  </si>
  <si>
    <t>Blok U, Školní č.p. 249, 250, 251 - architektonicko-stavební část</t>
  </si>
  <si>
    <t>STA</t>
  </si>
  <si>
    <t>1</t>
  </si>
  <si>
    <t>{cb57500b-8668-4867-864a-b3dfe3401885}</t>
  </si>
  <si>
    <t>/</t>
  </si>
  <si>
    <t>U.</t>
  </si>
  <si>
    <t>Způsobilé výdaje - hlavní aktivity</t>
  </si>
  <si>
    <t>Soupis</t>
  </si>
  <si>
    <t>2</t>
  </si>
  <si>
    <t>{c5e2186c-b257-44aa-abef-3e177dd29bfb}</t>
  </si>
  <si>
    <t>U..</t>
  </si>
  <si>
    <t>Způsobilé výdaje - vedlejší aktivity</t>
  </si>
  <si>
    <t>{20f2a95a-4ba4-4f9e-8a87-5e958089376b}</t>
  </si>
  <si>
    <t>U...</t>
  </si>
  <si>
    <t>Nezpůsobilé výdaje</t>
  </si>
  <si>
    <t>{b3e53fff-7e59-46c9-860e-e1d7edb706d0}</t>
  </si>
  <si>
    <t>Y</t>
  </si>
  <si>
    <t>Blok Y, Školní č.p. 256 - 258 - architektonicko-stavební část</t>
  </si>
  <si>
    <t>{92e821a0-005d-466e-ba07-4a97a652200b}</t>
  </si>
  <si>
    <t>Y.</t>
  </si>
  <si>
    <t>{219cba19-8c3c-4eb0-ae8a-175c96bc297a}</t>
  </si>
  <si>
    <t>Y..</t>
  </si>
  <si>
    <t>{d3f5d8ff-e006-4119-82f5-d88a1674322c}</t>
  </si>
  <si>
    <t>Y...</t>
  </si>
  <si>
    <t>{a5140720-12c2-448d-8034-a2320c199401}</t>
  </si>
  <si>
    <t>Z</t>
  </si>
  <si>
    <t>Blok Z, Mírová č.p. 259, 260 - architektonicko-stavební část</t>
  </si>
  <si>
    <t>{e6b5175b-dc45-449e-a68f-359f314a6b76}</t>
  </si>
  <si>
    <t>Z.</t>
  </si>
  <si>
    <t>{745b2a20-93d0-4a50-b411-fefdf730d9b3}</t>
  </si>
  <si>
    <t>Z..</t>
  </si>
  <si>
    <t>{629bc4bc-a0cf-458f-b789-887b7fa198d1}</t>
  </si>
  <si>
    <t>Z...</t>
  </si>
  <si>
    <t>{05d39aec-62a7-4f42-a14a-9b3822bdcfa4}</t>
  </si>
  <si>
    <t>KRYCÍ LIST SOUPISU PRACÍ</t>
  </si>
  <si>
    <t>Objekt:</t>
  </si>
  <si>
    <t>U - Blok U, Školní č.p. 249, 250, 251 - architektonicko-stavební část</t>
  </si>
  <si>
    <t>Soupis:</t>
  </si>
  <si>
    <t>U. - Způsobilé výdaje - hlavní aktivity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</si>
  <si>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</si>
  <si>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</si>
  <si>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</si>
  <si>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</si>
  <si>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</si>
  <si>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</si>
  <si>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</si>
  <si>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</si>
  <si>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</si>
  <si>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</si>
  <si>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</si>
  <si>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</si>
  <si>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</si>
  <si>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</si>
  <si>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</si>
  <si>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</si>
  <si>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</si>
  <si>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</si>
  <si>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</si>
  <si>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</si>
  <si>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</si>
  <si>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</si>
  <si>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727 - Zdravotechnika - požární ochrana</t>
  </si>
  <si>
    <t xml:space="preserve">    741 - Elektroinstalace - silnoproud</t>
  </si>
  <si>
    <t xml:space="preserve">    748 - Elektromontáže - osvětlovací zařízení a svítidla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</si>
  <si>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</si>
  <si>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</si>
  <si>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</si>
  <si>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</si>
  <si>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</si>
  <si>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</si>
  <si>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</si>
  <si>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</si>
  <si>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</si>
  <si>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</si>
  <si>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</si>
  <si>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</si>
  <si>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</si>
  <si>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</si>
  <si>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</si>
  <si>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</si>
  <si>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</si>
  <si>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</si>
  <si>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</si>
  <si>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</si>
  <si>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</si>
  <si>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</si>
  <si>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</si>
  <si>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</si>
  <si>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</si>
  <si>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</si>
  <si>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</si>
  <si>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</si>
  <si>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plochy do 15 m2 z betonu prostého tl 150 mm při překopech inž sítí</t>
  </si>
  <si>
    <t>m2</t>
  </si>
  <si>
    <t>4</t>
  </si>
  <si>
    <t>1289865929</t>
  </si>
  <si>
    <t>VV</t>
  </si>
  <si>
    <t>"viz výkres D.1.1.01"</t>
  </si>
  <si>
    <t>"odkopání soklu" (11,50+11,50+49,00+49,00)*0,60</t>
  </si>
  <si>
    <t>132201101</t>
  </si>
  <si>
    <t>Hloubení rýh š do 600 mm v hornině tř. 3 objemu do 100 m3</t>
  </si>
  <si>
    <t>m3</t>
  </si>
  <si>
    <t>1081292957</t>
  </si>
  <si>
    <t>"odkopání soklu" (11,50+11,50+49,00+49,00)*0,60*0,50</t>
  </si>
  <si>
    <t>"základové pasy pro vnější schodiště" (1,45*0,45*1,00)+(1,45*0,30*1,00)+((1,60*0,30*1,00)*2*2)</t>
  </si>
  <si>
    <t>"základové pasy pro kamennou zídku" ((2,20+4,00+2,50+1,325)*0,80*0,90)+((2,00+5,60+2,60+1,325)*0,80*0,90)</t>
  </si>
  <si>
    <t>"vsakovací těleso pro drenáže" (1,50*1,00*0,50)*2</t>
  </si>
  <si>
    <t>"odpočet ručního kopání" -5,00</t>
  </si>
  <si>
    <t>"výkop pro zemnící pásek bleskosvodu" (11,50+11,50+49,00+49,00)*0,30*0,70</t>
  </si>
  <si>
    <t>3</t>
  </si>
  <si>
    <t>132201109</t>
  </si>
  <si>
    <t>Příplatek za lepivost k hloubení rýh š do 600 mm v hornině tř. 3</t>
  </si>
  <si>
    <t>323318593</t>
  </si>
  <si>
    <t>132212101</t>
  </si>
  <si>
    <t>Hloubení rýh š do 600 mm ručním nebo pneum nářadím v soudržných horninách tř. 3</t>
  </si>
  <si>
    <t>-1670442058</t>
  </si>
  <si>
    <t>"odkopání soklu v místě podzemního vedení TZB" 5,00</t>
  </si>
  <si>
    <t>5</t>
  </si>
  <si>
    <t>132212109</t>
  </si>
  <si>
    <t>Příplatek za lepivost u hloubení rýh š do 600 mm ručním nebo pneum nářadím v hornině tř. 3</t>
  </si>
  <si>
    <t>-1433636103</t>
  </si>
  <si>
    <t>6</t>
  </si>
  <si>
    <t>162701105</t>
  </si>
  <si>
    <t>Vodorovné přemístění do 10000 m výkopku/sypaniny z horniny tř. 1 až 4</t>
  </si>
  <si>
    <t>-1691181261</t>
  </si>
  <si>
    <t>"množství převzato z položky č. 132201101" 76,734</t>
  </si>
  <si>
    <t>"množství převzato z položky č. 132212101" 5,00</t>
  </si>
  <si>
    <t>"množství převzato z položky č. 175101201" -30,25</t>
  </si>
  <si>
    <t>7</t>
  </si>
  <si>
    <t>162701109</t>
  </si>
  <si>
    <t>Příplatek k vodorovnému přemístění výkopku/sypaniny z horniny tř. 1 až 4 ZKD 1000 m přes 10000 m</t>
  </si>
  <si>
    <t>284574188</t>
  </si>
  <si>
    <t>"množství převzato z položky č. 162701105" 51,484</t>
  </si>
  <si>
    <t>51,484*2 'Přepočtené koeficientem množství</t>
  </si>
  <si>
    <t>8</t>
  </si>
  <si>
    <t>167101101</t>
  </si>
  <si>
    <t>Nakládání výkopku z hornin tř. 1 až 4 do 100 m3</t>
  </si>
  <si>
    <t>-122058473</t>
  </si>
  <si>
    <t>9</t>
  </si>
  <si>
    <t>171201201</t>
  </si>
  <si>
    <t>Uložení sypaniny na skládky</t>
  </si>
  <si>
    <t>1823169553</t>
  </si>
  <si>
    <t>10</t>
  </si>
  <si>
    <t>171201211</t>
  </si>
  <si>
    <t>Poplatek za uložení odpadu ze sypaniny na skládce (skládkovné)</t>
  </si>
  <si>
    <t>t</t>
  </si>
  <si>
    <t>568420183</t>
  </si>
  <si>
    <t>51,484*1,75 'Přepočtené koeficientem množství</t>
  </si>
  <si>
    <t>11</t>
  </si>
  <si>
    <t>174101101</t>
  </si>
  <si>
    <t>Zásyp jam, šachet rýh nebo kolem objektů sypaninou se zhutněním</t>
  </si>
  <si>
    <t>1683506303</t>
  </si>
  <si>
    <t>12</t>
  </si>
  <si>
    <t>175101201</t>
  </si>
  <si>
    <t>Obsypání objektu nad přilehlým původním terénem sypaninou bez prohození, uloženou do 3 m</t>
  </si>
  <si>
    <t>-1974483873</t>
  </si>
  <si>
    <t>"odkopání soklu" (11,50+11,50+49,00+49,00)*0,50*0,50</t>
  </si>
  <si>
    <t>13</t>
  </si>
  <si>
    <t>181411141</t>
  </si>
  <si>
    <t>Založení parterového trávníku výsevem plochy do 1000 m2 v rovině a ve svahu do 1:5</t>
  </si>
  <si>
    <t>1083554820</t>
  </si>
  <si>
    <t>"dosetí v místech dotčených stavbou"</t>
  </si>
  <si>
    <t>"viz výkres D.1.1.02" (11,50+11,50+50,00+50,00)*0,40</t>
  </si>
  <si>
    <t>"u vstupních schodišť" 20,00</t>
  </si>
  <si>
    <t>14</t>
  </si>
  <si>
    <t>M</t>
  </si>
  <si>
    <t>005724150</t>
  </si>
  <si>
    <t>osivo směs travní parková směs exclusive</t>
  </si>
  <si>
    <t>kg</t>
  </si>
  <si>
    <t>402556839</t>
  </si>
  <si>
    <t>69,2*0,025 'Přepočtené koeficientem množství</t>
  </si>
  <si>
    <t>182303111</t>
  </si>
  <si>
    <t>Doplnění zeminy nebo substrátu na travnatých plochách tl 50 mm rovina v rovinně a svahu do 1:5</t>
  </si>
  <si>
    <t>1561451791</t>
  </si>
  <si>
    <t>16</t>
  </si>
  <si>
    <t>103715000</t>
  </si>
  <si>
    <t>substrát pro trávníky A  VL</t>
  </si>
  <si>
    <t>715039687</t>
  </si>
  <si>
    <t>69,2*0,058 'Přepočtené koeficientem množství</t>
  </si>
  <si>
    <t>17</t>
  </si>
  <si>
    <t>183403153</t>
  </si>
  <si>
    <t>Obdělání půdy hrabáním v rovině a svahu do 1:5</t>
  </si>
  <si>
    <t>-1082392286</t>
  </si>
  <si>
    <t>18</t>
  </si>
  <si>
    <t>184802111</t>
  </si>
  <si>
    <t>Chemické odplevelení před založením kultury nad 20 m2 postřikem na široko v rovině a svahu do 1:5</t>
  </si>
  <si>
    <t>1233241251</t>
  </si>
  <si>
    <t>Zakládání</t>
  </si>
  <si>
    <t>19</t>
  </si>
  <si>
    <t>211531111</t>
  </si>
  <si>
    <t>Výplň odvodňovacích žeber nebo trativodů kamenivem hrubým drceným frakce 16 až 63 mm</t>
  </si>
  <si>
    <t>-1455277715</t>
  </si>
  <si>
    <t>"kamenné zídky" ((2,20+4,00+2,50+1,325+1,00)+(2,00+5,60+2,60+1,325+1,00))*0,40*0,30</t>
  </si>
  <si>
    <t>"vasakovací tělesa" (1,50*0,50*0,50)*2</t>
  </si>
  <si>
    <t>20</t>
  </si>
  <si>
    <t>211971110</t>
  </si>
  <si>
    <t>Zřízení opláštění žeber nebo trativodů geotextilií v rýze nebo zářezu sklonu do 1:2</t>
  </si>
  <si>
    <t>-1004526671</t>
  </si>
  <si>
    <t>"kamenné zídky" ((2,20+4,00+2,50+1,325+1,00)+(2,00+5,60+2,60+1,325+1,00))*1,50</t>
  </si>
  <si>
    <t>"vasakovací tělesa" (2,50*2,00)*2</t>
  </si>
  <si>
    <t>69311197</t>
  </si>
  <si>
    <t>geotextilie netkaná separační, ochranná, filtrační, drenážní  PES(70%)+PP(30%) 200g/m2 m</t>
  </si>
  <si>
    <t>-1392831900</t>
  </si>
  <si>
    <t>45,325*1,1 'Přepočtené koeficientem množství</t>
  </si>
  <si>
    <t>22</t>
  </si>
  <si>
    <t>212312111</t>
  </si>
  <si>
    <t>Lože pro trativody z betonu prostého</t>
  </si>
  <si>
    <t>508485054</t>
  </si>
  <si>
    <t>"kamenné zídky" ((2,20+4,00+2,50+1,325+1,00)+(2,00+5,60+2,60+1,325+1,00))*0,40*0,15</t>
  </si>
  <si>
    <t>23</t>
  </si>
  <si>
    <t>212755214</t>
  </si>
  <si>
    <t>Trativody z drenážních trubek plastových flexibilních D 100 mm bez lože</t>
  </si>
  <si>
    <t>m</t>
  </si>
  <si>
    <t>62261431</t>
  </si>
  <si>
    <t>"kamenné zídky" (2,20+4,00+2,50+1,325+1,00)+(2,00+5,60+2,60+1,325+1,00)</t>
  </si>
  <si>
    <t>24</t>
  </si>
  <si>
    <t>274313611</t>
  </si>
  <si>
    <t>Základové pásy z betonu tř. C 16/20</t>
  </si>
  <si>
    <t>323364817</t>
  </si>
  <si>
    <t>"viz výkres D.1.1.02"</t>
  </si>
  <si>
    <t>"základové pasy pro kamennou zídku" ((2,20+4,00+2,50+1,325)*0,40*0,90)+((2,00+5,60+2,60+1,325)*0,40*0,90)</t>
  </si>
  <si>
    <t>25</t>
  </si>
  <si>
    <t>274351215</t>
  </si>
  <si>
    <t>Zřízení bednění stěn základových pasů</t>
  </si>
  <si>
    <t>-1002585477</t>
  </si>
  <si>
    <t>"základové pasy pro vnější schodiště" ((1,45+1,45+0,50+0,50)*0,20)+((1,45+1,45+0,35+0,35)*0,20)+(((1,60+1,60+0,35+0,35)*0,20)*2*2)</t>
  </si>
  <si>
    <t>26</t>
  </si>
  <si>
    <t>274351216</t>
  </si>
  <si>
    <t>Odstranění bednění stěn základových pasů</t>
  </si>
  <si>
    <t>-996429888</t>
  </si>
  <si>
    <t>Svislé a kompletní konstrukce</t>
  </si>
  <si>
    <t>27</t>
  </si>
  <si>
    <t>311272031</t>
  </si>
  <si>
    <t>Zdivo z pórobetonových tvárnic hladkých přes P2 do P4 přes 450 do 600 kg/m3 na tenkovrstvou maltu tl 200 mm</t>
  </si>
  <si>
    <t>845193102</t>
  </si>
  <si>
    <t xml:space="preserve">"viz výkres D.1.1.04" </t>
  </si>
  <si>
    <t>"strojovna 3.02" ((2,54+2,54-0,76+1,69+2,00)*2,75)-(0,90*2,00)</t>
  </si>
  <si>
    <t>"strojovna 3.03" ((3,242+1,838+2,03+0,65+1,169)*2,75)-(0,90*2,00)</t>
  </si>
  <si>
    <t>"strojovna 3.05" ((3,138+3,138+1,207+1,207)*2,75)-(0,90*2,00)</t>
  </si>
  <si>
    <t>"opláštění stoupaček na půdě" ((1,10+1,10+0,40+0,40)*2,75*3)+((1,10+0,40)*2,75)</t>
  </si>
  <si>
    <t>28</t>
  </si>
  <si>
    <t>312321411</t>
  </si>
  <si>
    <t>Výplňová zeď ze ŽB tř. C 25/30 bez výztuže</t>
  </si>
  <si>
    <t>1924717412</t>
  </si>
  <si>
    <t>"základové pasy pro kamennou zídku" ((2,20+4,00+2,50+1,325)*0,10*0,60)+((2,00+5,60+2,60+1,325)*0,10*0,60)</t>
  </si>
  <si>
    <t>29</t>
  </si>
  <si>
    <t>312351311</t>
  </si>
  <si>
    <t>Zřízení jednostranného bednění výplňových nadzákladových zdí</t>
  </si>
  <si>
    <t>851442101</t>
  </si>
  <si>
    <t>"základové pasy pro kamennou zídku" ((2,20+4,00+2,50+1,325+0,50+0,50)*0,60)+((2,00+5,60+2,60+1,325+0,50+0,50)*0,60)</t>
  </si>
  <si>
    <t>30</t>
  </si>
  <si>
    <t>312351312</t>
  </si>
  <si>
    <t>Odstranění jednostrannéhobednění výplňových nadzákladových zdí</t>
  </si>
  <si>
    <t>1140239467</t>
  </si>
  <si>
    <t>31</t>
  </si>
  <si>
    <t>312361821</t>
  </si>
  <si>
    <t>Výztuž výplňových zdí betonářskou ocelí 10 505</t>
  </si>
  <si>
    <t>1780436661</t>
  </si>
  <si>
    <t>"základové pasy pro kamennou zídku" ((2,20+4,00+2,50+1,325)+(2,00+5,60+2,60+1,325))*4</t>
  </si>
  <si>
    <t>86,2*0,001 'Přepočtené koeficientem množství</t>
  </si>
  <si>
    <t>32</t>
  </si>
  <si>
    <t>312362021</t>
  </si>
  <si>
    <t>Výztuž výplňových zdí svařovanými sítěmi Kari</t>
  </si>
  <si>
    <t>-1999129420</t>
  </si>
  <si>
    <t>"základové pasy pro kamennou zídku" (((2,20+4,00+2,50+1,325)*0,60)+((2,00+5,60+2,60+1,325)*0,60))*4,44*1,20*0,001</t>
  </si>
  <si>
    <t>33</t>
  </si>
  <si>
    <t>317143431</t>
  </si>
  <si>
    <t>Překlad nosný z pórobetonu ve zdech tl 200 mm dl do 1300 mm</t>
  </si>
  <si>
    <t>kus</t>
  </si>
  <si>
    <t>-882818655</t>
  </si>
  <si>
    <t>"viz výkres D.1.1.13 až 16" 3</t>
  </si>
  <si>
    <t>34</t>
  </si>
  <si>
    <t>340238212</t>
  </si>
  <si>
    <t>Zazdívka otvorů pl do 1 m2 v příčkách nebo stěnách z cihel tl přes 100 mm</t>
  </si>
  <si>
    <t>1804620345</t>
  </si>
  <si>
    <t xml:space="preserve">"zazdívka nových dveřních zárubní" </t>
  </si>
  <si>
    <t>"viz výkres D.1.1.01" 4</t>
  </si>
  <si>
    <t>"viz výkres D.1.1.04" 1</t>
  </si>
  <si>
    <t>35</t>
  </si>
  <si>
    <t>348211113</t>
  </si>
  <si>
    <t>Zdivo plotových zdí z nepravidelných kamenů na maltu, objem kamene do 0,02 m3, š spáry do 20 mm</t>
  </si>
  <si>
    <t>842398669</t>
  </si>
  <si>
    <t>"základové pasy pro kamennou zídku" ((2,20+4,00+2,50+1,325)*0,20*0,60)+((2,00+5,60+2,60+1,325)*0,20*0,60)</t>
  </si>
  <si>
    <t>36</t>
  </si>
  <si>
    <t>348211911</t>
  </si>
  <si>
    <t>Příplatek k cenám zdiva plotových zdí z kamene na maltu za jednostranné lícování zdiva</t>
  </si>
  <si>
    <t>2011025541</t>
  </si>
  <si>
    <t>37</t>
  </si>
  <si>
    <t>348272515</t>
  </si>
  <si>
    <t>Plotová stříška pro zeď tl 295 mm z tvarovek hladkých nebo štípaných přírodních</t>
  </si>
  <si>
    <t>555986485</t>
  </si>
  <si>
    <t>"základové pasy pro kamennou zídku" (2,20+4,00+2,50+1,325)+(2,00+5,60+2,60+1,325)</t>
  </si>
  <si>
    <t>Vodorovné konstrukce</t>
  </si>
  <si>
    <t>38</t>
  </si>
  <si>
    <t>411321515</t>
  </si>
  <si>
    <t>Stropy deskové ze ŽB tř. C 20/25</t>
  </si>
  <si>
    <t>1786994817</t>
  </si>
  <si>
    <t>"strop nad opláštěním VZT potrubí ve 3.NP" (1,10*0,75)*0,10*4</t>
  </si>
  <si>
    <t>39</t>
  </si>
  <si>
    <t>411354204</t>
  </si>
  <si>
    <t>Bednění stropů ztracené z hraněných trapézových vln v 40 mm plech lesklý tl 0,88 mm</t>
  </si>
  <si>
    <t>788055450</t>
  </si>
  <si>
    <t>"strop nad opláštěním VZT potrubí ve 3.NP" (1,10*0,75)*4</t>
  </si>
  <si>
    <t>40</t>
  </si>
  <si>
    <t>417321313</t>
  </si>
  <si>
    <t>Ztužující pásy a věnce ze ŽB tř. C 16/20</t>
  </si>
  <si>
    <t>1738204635</t>
  </si>
  <si>
    <t>"nabetonávka požárních zdí nad střechou" (7,00+7,00)*0,30*0,15</t>
  </si>
  <si>
    <t>41</t>
  </si>
  <si>
    <t>417351115</t>
  </si>
  <si>
    <t>Zřízení bednění ztužujících věnců</t>
  </si>
  <si>
    <t>-380209704</t>
  </si>
  <si>
    <t>"nabetonávka požárních zdí nad střechou" (7,00+7,00+7,00+7,00+0,40+0,40)*0,25</t>
  </si>
  <si>
    <t>42</t>
  </si>
  <si>
    <t>417351116</t>
  </si>
  <si>
    <t>Odstranění bednění ztužujících věnců</t>
  </si>
  <si>
    <t>-1588474379</t>
  </si>
  <si>
    <t>61</t>
  </si>
  <si>
    <t>Úprava povrchů vnitřních</t>
  </si>
  <si>
    <t>43</t>
  </si>
  <si>
    <t>611131121</t>
  </si>
  <si>
    <t>Penetrace akrylát-silikonová vnitřních stropů nanášená ručně</t>
  </si>
  <si>
    <t>944721914</t>
  </si>
  <si>
    <t>"viz výkres D.1.1.05, D.1.1.34"</t>
  </si>
  <si>
    <t>"pod perlinku a pood štuk"</t>
  </si>
  <si>
    <t>"skladba V06 a V07" (2,36*(2,60+2,50))*2</t>
  </si>
  <si>
    <t>44</t>
  </si>
  <si>
    <t>611142001</t>
  </si>
  <si>
    <t>Potažení vnitřních stropů sklovláknitým pletivem vtlačeným do tenkovrstvé hmoty</t>
  </si>
  <si>
    <t>-2047629285</t>
  </si>
  <si>
    <t>"skladba V06 a V07" 2,36*(2,60+2,50)</t>
  </si>
  <si>
    <t>45</t>
  </si>
  <si>
    <t>611311131</t>
  </si>
  <si>
    <t>Potažení vnitřních rovných stropů vápenným štukem tloušťky do 3 mm</t>
  </si>
  <si>
    <t>1612224140</t>
  </si>
  <si>
    <t>46</t>
  </si>
  <si>
    <t>611325412</t>
  </si>
  <si>
    <t>Oprava vnitřní vápenocementové hladké omítky stropů v rozsahu plochy do 30%</t>
  </si>
  <si>
    <t>-2108003598</t>
  </si>
  <si>
    <t>"pod KZS"</t>
  </si>
  <si>
    <t>"množství převzato z položky č. 621211041" 218,216</t>
  </si>
  <si>
    <t>47</t>
  </si>
  <si>
    <t>612142001</t>
  </si>
  <si>
    <t>Potažení vnitřních stěn sklovláknitým pletivem vtlačeným do tenkovrstvé hmoty</t>
  </si>
  <si>
    <t>692683151</t>
  </si>
  <si>
    <t>"strop nad schodištěm - skladba V06" (2,90*3,44)+((2,90+2,90+3,44)*0,22)</t>
  </si>
  <si>
    <t>"strojovna 3.02" ((1,60+1,60+2,54+2,54)*2,75)+((2,00+2,00+2,94+2,94)*3,00)-(0,90*2,00*2)</t>
  </si>
  <si>
    <t>"strojovna 3.03" ((2,842+2,842+2,03+2,03)*2,75)+((3,242+3,242+2,43+2,43)*3,00)-(0,90*2,00*2)</t>
  </si>
  <si>
    <t>"strojovna 3.05" ((1,21+1,21+2,74+2,74)*2,75)+((1,61+1,61+3,14+3,14)*3,00)-(0,90*2,00*2)</t>
  </si>
  <si>
    <t>"opláštění stoupaček na půdě" ((1,10+1,10+0,80+0,80)*2,75*3)+((1,10+0,60)*2,75)</t>
  </si>
  <si>
    <t>48</t>
  </si>
  <si>
    <t>612311131</t>
  </si>
  <si>
    <t>Potažení vnitřních stěn vápenným štukem tloušťky do 3 mm</t>
  </si>
  <si>
    <t>-991299450</t>
  </si>
  <si>
    <t>49</t>
  </si>
  <si>
    <t>612325222</t>
  </si>
  <si>
    <t>Vápenocementová štuková omítka malých ploch do 0,25 m2 na stěnách</t>
  </si>
  <si>
    <t>-2107959706</t>
  </si>
  <si>
    <t>"zapravení omítky stěn pod parapetem"</t>
  </si>
  <si>
    <t>"viz výkres D.1.1.02" 6+3+6+12</t>
  </si>
  <si>
    <t>"viz výkres D.1.1.03" 8+4+12+3</t>
  </si>
  <si>
    <t>50</t>
  </si>
  <si>
    <t>612325225</t>
  </si>
  <si>
    <t>Vápenocementová štuková omítka malých ploch do 4,0 m2 na stěnách</t>
  </si>
  <si>
    <t>1072216146</t>
  </si>
  <si>
    <t xml:space="preserve">"viz výkres D.1.1.01" </t>
  </si>
  <si>
    <t>"po zazdívce nových dveřních zárubní" 4</t>
  </si>
  <si>
    <t>"zazdívce nových dveřních zárubní" 1</t>
  </si>
  <si>
    <t>51</t>
  </si>
  <si>
    <t>612325302</t>
  </si>
  <si>
    <t>Vápenocementová štuková omítka ostění nebo nadpraží</t>
  </si>
  <si>
    <t>-967282922</t>
  </si>
  <si>
    <t>(0,58+0,57+0,57)*0,40*4</t>
  </si>
  <si>
    <t>(1,18+0,59+0,59)*0,40*5</t>
  </si>
  <si>
    <t>(1,30+0,59+0,59)*0,40*7</t>
  </si>
  <si>
    <t>(2,07+1,16+1,16)*0,48</t>
  </si>
  <si>
    <t>(1,32+1,20+1,20)*0,48</t>
  </si>
  <si>
    <t>(0,70+1,15+1,15)*0,48*2</t>
  </si>
  <si>
    <t xml:space="preserve">"viz výkres D.1.1.02" </t>
  </si>
  <si>
    <t>(2,08+1,50+1,50)*0,48*6</t>
  </si>
  <si>
    <t>(1,40+1,30+1,30)*0,48*3</t>
  </si>
  <si>
    <t>(1,35+1,20+1,20)*0,48*6</t>
  </si>
  <si>
    <t>(0,70+1,17+1,17)*0,48*12</t>
  </si>
  <si>
    <t xml:space="preserve">"viz výkres D.1.1.03" </t>
  </si>
  <si>
    <t>(2,08+1,50+1,50)*0,48*8</t>
  </si>
  <si>
    <t>(0,70+1,20+1,20)*0,48*12</t>
  </si>
  <si>
    <t>(1,35+1,75+1,75)*0,48*3</t>
  </si>
  <si>
    <t>"balkón. dveře na balkón" (1,35+2,20+2,20)*0,48*4</t>
  </si>
  <si>
    <t>"dveře vchodové" (1,50+2,15+2,15)*0,48*6</t>
  </si>
  <si>
    <t>62</t>
  </si>
  <si>
    <t>Úprava povrchů vnějších</t>
  </si>
  <si>
    <t>52</t>
  </si>
  <si>
    <t>621131121</t>
  </si>
  <si>
    <t>Penetrace akrylát-silikon vnějších podhledů nanášená ručně</t>
  </si>
  <si>
    <t>-52002790</t>
  </si>
  <si>
    <t>53</t>
  </si>
  <si>
    <t>621211041</t>
  </si>
  <si>
    <t>Montáž kontaktního zateplení vnějších podhledů z polystyrénových desek tl do 200 mm</t>
  </si>
  <si>
    <t>-1000005360</t>
  </si>
  <si>
    <t>"skladba V02"</t>
  </si>
  <si>
    <t>(3,05*4,15)</t>
  </si>
  <si>
    <t>(4,20*4,15)</t>
  </si>
  <si>
    <t>(7,00*4,15)</t>
  </si>
  <si>
    <t>(6,50*4,15)</t>
  </si>
  <si>
    <t>(7,50*4,15)</t>
  </si>
  <si>
    <t>(6,60*2,85)</t>
  </si>
  <si>
    <t>(6,20*2,85)</t>
  </si>
  <si>
    <t>(4,75*1,15)</t>
  </si>
  <si>
    <t>(8,10*1,15)</t>
  </si>
  <si>
    <t>(3,60*2,85)</t>
  </si>
  <si>
    <t>(2,50*2,85)</t>
  </si>
  <si>
    <t>(2,70*2,85)</t>
  </si>
  <si>
    <t>(3,40*2,85)</t>
  </si>
  <si>
    <t>(13,00*1,15)</t>
  </si>
  <si>
    <t>54</t>
  </si>
  <si>
    <t>283760810</t>
  </si>
  <si>
    <t>deska fasádní polystyrénová EPS "šedý" 1000 x 500 x 200 mm</t>
  </si>
  <si>
    <t>-1553016855</t>
  </si>
  <si>
    <t>P</t>
  </si>
  <si>
    <t>Poznámka k položce:
lambda=0,031 [W / m K]</t>
  </si>
  <si>
    <t>218,216*1,07 'Přepočtené koeficientem množství</t>
  </si>
  <si>
    <t>55</t>
  </si>
  <si>
    <t>622131121</t>
  </si>
  <si>
    <t>Penetrace akrylát-silikon vnějších stěn nanášená ručně</t>
  </si>
  <si>
    <t>-1123171220</t>
  </si>
  <si>
    <t>"množství převzato z položky č. 622211011" 153,48</t>
  </si>
  <si>
    <t>"množství převzato z položky č. 622211021" 252,328</t>
  </si>
  <si>
    <t>"množství převzato z položky č. 622211031" 109,727</t>
  </si>
  <si>
    <t>"množství převzato z položky č. 622211041" 692,739</t>
  </si>
  <si>
    <t>"množství převzato z položky č. 622221031" 51,953</t>
  </si>
  <si>
    <t>"viz výkres D.1.1.33 - římsa" (10,60+10,60+49,50+49,50)*(0,10+0,15+0,05+0,25)</t>
  </si>
  <si>
    <t>56</t>
  </si>
  <si>
    <t>622142001</t>
  </si>
  <si>
    <t>Potažení vnějších stěn sklovláknitým pletivem vtlačeným do tenkovrstvé hmoty</t>
  </si>
  <si>
    <t>-23333951</t>
  </si>
  <si>
    <t>57</t>
  </si>
  <si>
    <t>622143003</t>
  </si>
  <si>
    <t>Montáž omítkových plastových nebo pozinkovaných rohových profilů s tkaninou</t>
  </si>
  <si>
    <t>780698227</t>
  </si>
  <si>
    <t>"zateplení soklu" (1,60*4)+20,00</t>
  </si>
  <si>
    <t>"viz výkres D.1.1.01, D.1.1.35"</t>
  </si>
  <si>
    <t>"zakončení obráceného soklu v 1.PP"</t>
  </si>
  <si>
    <t>(3,05+3,05+4,15+4,15)</t>
  </si>
  <si>
    <t>(4,20+4,20+4,15+4,15)</t>
  </si>
  <si>
    <t>(7,00+7,00+4,15+4,15+0,50+0,50)</t>
  </si>
  <si>
    <t>(6,50+6,50+4,15+4,15+0,50+0,50)</t>
  </si>
  <si>
    <t>(7,50+7,50+4,15+4,15+0,50+0,50)</t>
  </si>
  <si>
    <t>(6,60+6,60+2,85+2,85+1,00+1,00+0,50+0,50)</t>
  </si>
  <si>
    <t>(6,20+6,20+2,85+2,85+1,00+1,00+0,50+0,50)</t>
  </si>
  <si>
    <t>(4,75+4,75+1,15+1,15)</t>
  </si>
  <si>
    <t>(8,10+8,10+1,15+1,15)</t>
  </si>
  <si>
    <t>(3,60+3,60+2,85+2,85)</t>
  </si>
  <si>
    <t>(2,50+2,50+2,85+2,85+1,00+1,00+0,50+0,50)</t>
  </si>
  <si>
    <t>(2,70+2,70+2,85+2,85+1,00+1,00+0,50+0,50)</t>
  </si>
  <si>
    <t>(3,40+3,40+2,85+2,85)</t>
  </si>
  <si>
    <t>(13,00+13,00+1,15+1,15)</t>
  </si>
  <si>
    <t xml:space="preserve">"okna" </t>
  </si>
  <si>
    <t>(0,58+0,58+0,57+0,57)*4</t>
  </si>
  <si>
    <t>(1,18+1,18+0,59+0,59)*5</t>
  </si>
  <si>
    <t>(1,30+1,30+0,59+0,59)*7</t>
  </si>
  <si>
    <t>(2,07+2,07+1,16+1,16)</t>
  </si>
  <si>
    <t>(1,32+1,32+1,20+1,20)</t>
  </si>
  <si>
    <t>(0,70+0,70+1,15+1,15)*2</t>
  </si>
  <si>
    <t>(2,08+2,08+1,50+1,50)*6</t>
  </si>
  <si>
    <t>(1,40+1,40+1,30+1,30)*3</t>
  </si>
  <si>
    <t>(1,35+1,35+1,20+1,20)*6</t>
  </si>
  <si>
    <t>(0,70+0,70+1,17+1,17)*12</t>
  </si>
  <si>
    <t>"balkón. dveře na lodžii" (1,49+1,49+2,08+2,08)</t>
  </si>
  <si>
    <t>(2,08+2,08+1,50+1,50)*8</t>
  </si>
  <si>
    <t>(0,70+0,70+1,20+1,20)*12</t>
  </si>
  <si>
    <t>(1,35+1,35+1,75+1,75)*3</t>
  </si>
  <si>
    <t>"balkón. dveře na balkón" (1,35+1,35+2,20+2,20)*4</t>
  </si>
  <si>
    <t>"dveře vchodové" (1,50+2,15+2,15)*6</t>
  </si>
  <si>
    <t>"viz výkres D.1.1.33 - římsa" 10,60+10,60+49,50+49,50</t>
  </si>
  <si>
    <t>"hlavní fasáda" (6,60*4)+100,00</t>
  </si>
  <si>
    <t xml:space="preserve">"parapetní profil" </t>
  </si>
  <si>
    <t>0,58*4</t>
  </si>
  <si>
    <t>1,18*5</t>
  </si>
  <si>
    <t>1,30*7</t>
  </si>
  <si>
    <t>2,07</t>
  </si>
  <si>
    <t>1,32</t>
  </si>
  <si>
    <t>0,70*2</t>
  </si>
  <si>
    <t>2,08*6</t>
  </si>
  <si>
    <t>1,40*3</t>
  </si>
  <si>
    <t>1,35*6</t>
  </si>
  <si>
    <t>0,70*12</t>
  </si>
  <si>
    <t>2,08*8</t>
  </si>
  <si>
    <t>1,35*3</t>
  </si>
  <si>
    <t>"balkón. dveře na balkón" 1,35*4</t>
  </si>
  <si>
    <t>58</t>
  </si>
  <si>
    <t>590514840</t>
  </si>
  <si>
    <t>lišta rohová PVC 10/10 cm s tkaninou bal. 2,5 m</t>
  </si>
  <si>
    <t>-1945741723</t>
  </si>
  <si>
    <t>958,12*1,05 'Přepočtené koeficientem množství</t>
  </si>
  <si>
    <t>59</t>
  </si>
  <si>
    <t>59051512</t>
  </si>
  <si>
    <t>profil parapetní se sklovláknitou armovací tkaninou PVC 2 m</t>
  </si>
  <si>
    <t>932643000</t>
  </si>
  <si>
    <t>97,88*1,05 'Přepočtené koeficientem množství</t>
  </si>
  <si>
    <t>60</t>
  </si>
  <si>
    <t>622143004</t>
  </si>
  <si>
    <t>Montáž omítkových samolepících začišťovacích profilů (APU lišt)</t>
  </si>
  <si>
    <t>-881006606</t>
  </si>
  <si>
    <t>(0,58+0,57+0,57)*4</t>
  </si>
  <si>
    <t>(1,18+0,59+0,59)*5</t>
  </si>
  <si>
    <t>(1,30+0,59+0,59)*7</t>
  </si>
  <si>
    <t>(2,07+1,16+1,16)*2</t>
  </si>
  <si>
    <t>(1,32+1,20+1,20)*2</t>
  </si>
  <si>
    <t>(0,70+1,15+1,15)*2*2</t>
  </si>
  <si>
    <t xml:space="preserve">"viz výkres D.1.1.02 (vnitřní a vnější)" </t>
  </si>
  <si>
    <t>(2,08+1,50+1,50)*6*2</t>
  </si>
  <si>
    <t>(1,40+1,30+1,30)*3*2</t>
  </si>
  <si>
    <t>(1,35+1,20+1,20)*6*2</t>
  </si>
  <si>
    <t>(0,70+1,17+1,17)*12*2</t>
  </si>
  <si>
    <t>"balkón. dveře na lodžii" (1,49+2,08+2,08)*2</t>
  </si>
  <si>
    <t xml:space="preserve">"viz výkres D.1.1.03 (vnitřní a vnější)" </t>
  </si>
  <si>
    <t>(2,08+1,50+1,50)*8*2</t>
  </si>
  <si>
    <t>(0,70+1,20+1,20)*12*2</t>
  </si>
  <si>
    <t>(1,35+1,75+1,75)*3*2</t>
  </si>
  <si>
    <t>"balkón. dveře na balkón" (1,35+2,20+2,20)*4*2</t>
  </si>
  <si>
    <t>"dveře vchodové" (1,50+2,15+2,15)*6*2</t>
  </si>
  <si>
    <t>590514750</t>
  </si>
  <si>
    <t>profil okenní začišťovací s tkaninou - 6 mm/2,4 m</t>
  </si>
  <si>
    <t>-181905286</t>
  </si>
  <si>
    <t>Poznámka k položce:
délka 2,4 m, přesah tkaniny 100 mm</t>
  </si>
  <si>
    <t>623,86*1,05 'Přepočtené koeficientem množství</t>
  </si>
  <si>
    <t>6222110</t>
  </si>
  <si>
    <t>Montáž kontaktního zateplení říms z polystyrénových desek tl do 40 mm</t>
  </si>
  <si>
    <t>-1286799253</t>
  </si>
  <si>
    <t xml:space="preserve">"zateplení podstřešní římsy" </t>
  </si>
  <si>
    <t>(10,60+10,60+49,50+49,50)*(0,60+0,40)</t>
  </si>
  <si>
    <t>63</t>
  </si>
  <si>
    <t>1421013045</t>
  </si>
  <si>
    <t>Tepelná izolace z fenolické pěny na fasádu  40 mm  (1200x400 mm)</t>
  </si>
  <si>
    <t>-877876906</t>
  </si>
  <si>
    <t>Poznámka k položce:
tloušťka: 40 mm, balení: 6,72 m2, rozměry desky: 1200x400 mm, součinitel tepelné vodivosti: 0,021 W/mK, pozn.: prodej jen celých balení, šířka: 400 mm, délka: 1200 mm, objemová hmotnost: 35 kg/m3, barva: Růžová, faktor difuzního odporu: 35, reakce na oheň: C – s2, d0, materiálová báze: PF – fenolická pěna, pevnost v tlaku při 10% stlačení: 100 kPa, hrana: Rovná</t>
  </si>
  <si>
    <t>120,2*1,15 'Přepočtené koeficientem množství</t>
  </si>
  <si>
    <t>64</t>
  </si>
  <si>
    <t>622211011</t>
  </si>
  <si>
    <t>Montáž zateplení vnějších stěn z polystyrénových desek tl do 80 mm</t>
  </si>
  <si>
    <t>1969809680</t>
  </si>
  <si>
    <t>"vnitřní obrácený sokl zdiva 1.PP"</t>
  </si>
  <si>
    <t>(3,05+3,05+4,15+4,15)*0,60</t>
  </si>
  <si>
    <t>(4,20+4,20+4,15+4,15)*0,60</t>
  </si>
  <si>
    <t>(7,00+7,00+4,15+4,15+0,50+0,50)*0,60</t>
  </si>
  <si>
    <t>(6,50+6,50+4,15+4,15+0,50+0,50)*0,60</t>
  </si>
  <si>
    <t>(7,50+7,50+4,15+4,15+0,50+0,50)*0,60</t>
  </si>
  <si>
    <t>(6,60+6,60+2,85+2,85+1,00+1,00+0,50+0,50)*0,60</t>
  </si>
  <si>
    <t>(6,20+6,20+2,85+2,85+1,00+1,00+0,50+0,50)*0,60</t>
  </si>
  <si>
    <t>(4,75+4,75+1,15+1,15)*0,60</t>
  </si>
  <si>
    <t>(8,10+8,10+1,15+1,15)*0,60</t>
  </si>
  <si>
    <t>(3,60+3,60+2,85+2,85)*0,60</t>
  </si>
  <si>
    <t>(2,50+2,50+2,85+2,85+1,00+1,00+0,50+0,50)*0,60</t>
  </si>
  <si>
    <t>(2,70+2,70+2,85+2,85+1,00+1,00+0,50+0,50)*0,60</t>
  </si>
  <si>
    <t>(3,40+3,40+2,85+2,85)*0,60</t>
  </si>
  <si>
    <t>(13,00+13,00+1,15+1,15)*0,60</t>
  </si>
  <si>
    <t>65</t>
  </si>
  <si>
    <t>283760340</t>
  </si>
  <si>
    <t>deska fasádní polystyrénová EPS "šedý" 1000 x 500 x 60 mm (lambda=0,035 W/mK)</t>
  </si>
  <si>
    <t>905775217</t>
  </si>
  <si>
    <t>Poznámka k položce:
lambda=0,032 [W / m K]</t>
  </si>
  <si>
    <t>153,48*1,07 'Přepočtené koeficientem množství</t>
  </si>
  <si>
    <t>66</t>
  </si>
  <si>
    <t>622211021</t>
  </si>
  <si>
    <t>Montáž zateplení vnějších stěn z polystyrénových desek tl do 120 mm</t>
  </si>
  <si>
    <t>-1547038685</t>
  </si>
  <si>
    <t xml:space="preserve">"zateplení soklu" </t>
  </si>
  <si>
    <t>"viz výkres D.1.1.06" ((49,00-5,50)*2,50)+(2,95*2,30*3)-(1,35*2,00*3)</t>
  </si>
  <si>
    <t>"viz výkres D.1.1.07" (10,20*1,20)</t>
  </si>
  <si>
    <t>"viz výkres D.1.1.08" ((49,00-7,00)*2,50)+(2,95*2,30*3)-(1,35*2,00*3)</t>
  </si>
  <si>
    <t>"viz výkres D.1.1.09" (10,00*1,20)</t>
  </si>
  <si>
    <t xml:space="preserve">"viz výkres D.1.1.01 okna" </t>
  </si>
  <si>
    <t>(-(0,58*0,57)*4)</t>
  </si>
  <si>
    <t>(-(1,18*0,59)*5)</t>
  </si>
  <si>
    <t>(-(1,30*0,59)*7)</t>
  </si>
  <si>
    <t>67</t>
  </si>
  <si>
    <t>283760170</t>
  </si>
  <si>
    <t>deska fasádní polystyrénová soklová EPS 1250 x 600 x 100 mm (lambda=0,035 W/mK)</t>
  </si>
  <si>
    <t>235000400</t>
  </si>
  <si>
    <t>Poznámka k položce:
lambda=0,035 [W / m K]</t>
  </si>
  <si>
    <t>252,328*1,07 'Přepočtené koeficientem množství</t>
  </si>
  <si>
    <t>68</t>
  </si>
  <si>
    <t>622211031</t>
  </si>
  <si>
    <t>Montáž zateplení vnějších stěn z polystyrénových desek tl do 160 mm</t>
  </si>
  <si>
    <t>-880836298</t>
  </si>
  <si>
    <t>"viz výkres D.1.1.04"</t>
  </si>
  <si>
    <t>"půlštoky" (5,90+22,00+15,40+8,70+8,70+8,70+8,70+47,50)*0,87</t>
  </si>
  <si>
    <t>69</t>
  </si>
  <si>
    <t>283760420</t>
  </si>
  <si>
    <t>deska fasádní polystyrénová EPS "šedý" 1000 x 500 x 140 mm (lambda=0,032 W/mK)</t>
  </si>
  <si>
    <t>841462328</t>
  </si>
  <si>
    <t>109,272*1,07 'Přepočtené koeficientem množství</t>
  </si>
  <si>
    <t>70</t>
  </si>
  <si>
    <t>622211041</t>
  </si>
  <si>
    <t>Montáž zateplení vnějších stěn z polystyrénových desek tl do 200 mm</t>
  </si>
  <si>
    <t>-1763021549</t>
  </si>
  <si>
    <t>"skladba S01b" ((3,10+3,00+3,10)*2,50)-(0,85*2,00)+((1,80*0,80)*2)+(((1,80*1,80)/2)*2)</t>
  </si>
  <si>
    <t>"viz výkres D.1.1.02, D.1.1.03"</t>
  </si>
  <si>
    <t>"hlavní fasáda" ((10,20+10,20+49,10+49,10)*6,60)+((5,50+10,20+7,00)*1,60)</t>
  </si>
  <si>
    <t>"odpočet zateplení soklu v místě vstupních dveří" -(2,95*2,30*6)</t>
  </si>
  <si>
    <t>"odpočet oken"</t>
  </si>
  <si>
    <t>(-(2,07*1,16))</t>
  </si>
  <si>
    <t>(-(1,32*1,20))</t>
  </si>
  <si>
    <t>(-(0,70*1,15)*2)</t>
  </si>
  <si>
    <t>(-(2,08*1,50)*6)</t>
  </si>
  <si>
    <t>(-(1,40*1,30)*3)</t>
  </si>
  <si>
    <t>(-(1,35*1,20)*6)</t>
  </si>
  <si>
    <t>(-(0,70*1,17)*12)</t>
  </si>
  <si>
    <t>(-(2,08*1,50)*8)</t>
  </si>
  <si>
    <t>(-(0,70*1,20)*12)</t>
  </si>
  <si>
    <t>(-(1,35*1,75)*3)</t>
  </si>
  <si>
    <t>"balkón. dveře na balkón" (-(1,35*2,20)*4)</t>
  </si>
  <si>
    <t>71</t>
  </si>
  <si>
    <t>283760480</t>
  </si>
  <si>
    <t>deska fasádní polystyrénová EPS "šedý" 1000 x 500 x 200 mm (lambda=0,032 W/mK)</t>
  </si>
  <si>
    <t>1094459470</t>
  </si>
  <si>
    <t>692,739*1,07 'Přepočtené koeficientem množství</t>
  </si>
  <si>
    <t>72</t>
  </si>
  <si>
    <t>622212051</t>
  </si>
  <si>
    <t>Montáž kontaktního zateplení vnějšího ostění hl. špalety do 400 mm z polystyrenu tl do 40 mm</t>
  </si>
  <si>
    <t>594302041</t>
  </si>
  <si>
    <t xml:space="preserve">"ostění a nadpraží sklepních oken" </t>
  </si>
  <si>
    <t>73</t>
  </si>
  <si>
    <t>28376071</t>
  </si>
  <si>
    <t>deska EPS grafitová fasadní  λ=0,031  tl 30mm</t>
  </si>
  <si>
    <t>1453828834</t>
  </si>
  <si>
    <t>(0,58+0,57+0,57)*4*0,40</t>
  </si>
  <si>
    <t>(1,18+0,59+0,59)*5*0,40</t>
  </si>
  <si>
    <t>(1,30+0,59+0,59)*7*0,40</t>
  </si>
  <si>
    <t>14,416*1,1 'Přepočtené koeficientem množství</t>
  </si>
  <si>
    <t>74</t>
  </si>
  <si>
    <t>622221031</t>
  </si>
  <si>
    <t>Montáž zateplení vnějších stěn z minerální vlny s podélnou orientací vláken tl do 160 mm</t>
  </si>
  <si>
    <t>-1698038340</t>
  </si>
  <si>
    <t>"zateplení komínů" ((1,00+1,00+0,80+0,80)*1,00*7)+((1,40+1,40+0,75+0,75)*1,00*3)</t>
  </si>
  <si>
    <t>"zateplení komínů v místě technické místnosti" ((0,75+0,35+0,70)*2,85)+((0,75+1,10)*2,85)</t>
  </si>
  <si>
    <t>"zateplení komínů mimo technické místnosti" ((0,75+0,40+0,70)*1,00)+((0,90+0,70)*1,00)</t>
  </si>
  <si>
    <t>75</t>
  </si>
  <si>
    <t>631515310</t>
  </si>
  <si>
    <t>deska minerální izolační s podélnou orientací vláken tl. 140 mm</t>
  </si>
  <si>
    <t>-425936731</t>
  </si>
  <si>
    <t>51,953*1,07 'Přepočtené koeficientem množství</t>
  </si>
  <si>
    <t>76</t>
  </si>
  <si>
    <t>622251101</t>
  </si>
  <si>
    <t>Příplatek k cenám kontaktního zateplení stěn za použití tepelněizolačních zátek z polystyrenu</t>
  </si>
  <si>
    <t>296010356</t>
  </si>
  <si>
    <t>77</t>
  </si>
  <si>
    <t>622321121</t>
  </si>
  <si>
    <t>Vápenocementová omítka hladká jednovrstvá vnějších stěn nanášená ručně</t>
  </si>
  <si>
    <t>1961246603</t>
  </si>
  <si>
    <t>"viz výkres D.1.1.33 - římsa" (10,60+10,60+49,50+49,50)*1,00</t>
  </si>
  <si>
    <t>"parotěsná vrtsva, horní hrana římsy až po pozednici " (10,60+10,60+49,50+49,50)*1,00</t>
  </si>
  <si>
    <t>78</t>
  </si>
  <si>
    <t>622325101</t>
  </si>
  <si>
    <t>Oprava vnější vápenocementové hladké omítky složitosti 1 stěn v rozsahu do 10%</t>
  </si>
  <si>
    <t>-1213907332</t>
  </si>
  <si>
    <t>79</t>
  </si>
  <si>
    <t>622325107</t>
  </si>
  <si>
    <t>Oprava vnější vápenocementové hladké omítky složitosti 1 stěn v rozsahu do 65%</t>
  </si>
  <si>
    <t>-944643430</t>
  </si>
  <si>
    <t>80</t>
  </si>
  <si>
    <t>622511111</t>
  </si>
  <si>
    <t>Tenkovrstvá akrylátová mozaiková střednězrnná omítka včetně penetrace vnějších stěn</t>
  </si>
  <si>
    <t>-1205072533</t>
  </si>
  <si>
    <t>(-(0,58*0,57)*4)+((0,58+0,57+0,57)*0,12*4)</t>
  </si>
  <si>
    <t>(-(1,18*0,59)*5)+((1,18+0,59+0,59)*0,12*5)</t>
  </si>
  <si>
    <t>(-(1,30*0,59)*7)+((1,30+0,59+0,59)*0,12*7)</t>
  </si>
  <si>
    <t>81</t>
  </si>
  <si>
    <t>622521021</t>
  </si>
  <si>
    <t>Tenkovrstvá silikátová zrnitá omítka tl. 2,0 mm včetně penetrace vnějších stěn</t>
  </si>
  <si>
    <t>-1748443112</t>
  </si>
  <si>
    <t>(-(2,07*1,16))+((2,07+1,16+1,16)*0,22)</t>
  </si>
  <si>
    <t>(-(1,32*1,20))+((1,32+1,20+1,20)*0,22)</t>
  </si>
  <si>
    <t>(-(0,70*1,15)*2)+((0,70+1,15+1,15)*0,22*2)</t>
  </si>
  <si>
    <t>(-(2,08*1,50)*6)+((2,08+1,50+1,50)*0,22*6)</t>
  </si>
  <si>
    <t>(-(1,40*1,30)*3)+((1,40+1,30+1,30)*0,22*3)</t>
  </si>
  <si>
    <t>(-(1,35*1,20)*6)+((1,35+1,20+1,20)*0,22*6)</t>
  </si>
  <si>
    <t>(-(0,70*1,17)*12)+((0,70+1,17+1,17)*0,22*12)</t>
  </si>
  <si>
    <t>(-(2,08*1,50)*8)+((2,08+1,50+1,50)*0,22*8)</t>
  </si>
  <si>
    <t>(-(0,70*1,20)*12)+((0,70+1,20+1,20)*0,22*12)</t>
  </si>
  <si>
    <t>(-(1,35*1,75)*3)+((1,35+1,75+1,75)*0,22*3)</t>
  </si>
  <si>
    <t>"balkón. dveře na balkón" (-(1,35*2,20)*4)+((1,35+2,20+2,20)*0,22*4)</t>
  </si>
  <si>
    <t>82</t>
  </si>
  <si>
    <t>628195001</t>
  </si>
  <si>
    <t>Očištění zdiva nebo betonu zdí a valů před započetím oprav ručně</t>
  </si>
  <si>
    <t>-2094963516</t>
  </si>
  <si>
    <t xml:space="preserve">"soklová část" </t>
  </si>
  <si>
    <t>"viz výkres D.1.1.06" (49,00*0,60)</t>
  </si>
  <si>
    <t>"viz výkres D.1.1.07" (10,20*0,60)</t>
  </si>
  <si>
    <t>"viz výkres D.1.1.08" (49,00*0,60)</t>
  </si>
  <si>
    <t>"viz výkres D.1.1.09" (10,00*0,60)</t>
  </si>
  <si>
    <t>83</t>
  </si>
  <si>
    <t>629991011</t>
  </si>
  <si>
    <t>Zakrytí výplní otvorů a svislých ploch fólií přilepenou lepící páskou</t>
  </si>
  <si>
    <t>883974021</t>
  </si>
  <si>
    <t>"vnitřní a vnejší strana"</t>
  </si>
  <si>
    <t>(0,58*0,57)*4</t>
  </si>
  <si>
    <t>(1,18*0,59)*5</t>
  </si>
  <si>
    <t>(1,30*0,59)*7</t>
  </si>
  <si>
    <t>(2,07*1,16)</t>
  </si>
  <si>
    <t>(1,32*1,20)</t>
  </si>
  <si>
    <t>(0,70*1,15)*2</t>
  </si>
  <si>
    <t>(2,08*1,50)*6</t>
  </si>
  <si>
    <t>(1,40*1,30)*3</t>
  </si>
  <si>
    <t>(1,35*1,20)*6</t>
  </si>
  <si>
    <t>(0,70*1,17)*12</t>
  </si>
  <si>
    <t>(2,08*1,50)*8</t>
  </si>
  <si>
    <t>(0,70*1,20)*12</t>
  </si>
  <si>
    <t>(1,35*1,75)*3</t>
  </si>
  <si>
    <t>"balkón. dveře na balkón" (1,35*2,20)*4</t>
  </si>
  <si>
    <t>"dveře vchodové" (1,50*2,15)*6</t>
  </si>
  <si>
    <t>142,573*2 'Přepočtené koeficientem množství</t>
  </si>
  <si>
    <t>84</t>
  </si>
  <si>
    <t>629995101</t>
  </si>
  <si>
    <t>Očištění vnějších ploch tlakovou vodou</t>
  </si>
  <si>
    <t>-902788706</t>
  </si>
  <si>
    <t>85</t>
  </si>
  <si>
    <t>629999011</t>
  </si>
  <si>
    <t>Příplatek k úpravám povrchů za provádění styku dvou barev nebo struktur na fasádě</t>
  </si>
  <si>
    <t>-1911937231</t>
  </si>
  <si>
    <t>"viz výkres D.1.1.06 - okna" ((2,15+2,15+1,65+1,65)*14)+((1,45+1,45+2,40+2,40)*4)+((1,45+1,45+1,50+1,50)*4)</t>
  </si>
  <si>
    <t xml:space="preserve">"viz výkres D.1.1.07 - okna" </t>
  </si>
  <si>
    <t>"viz výkres D.1.1.08 - okna" ((1,45+1,45+1,35+1,35)*12)+((1,45+1,45+2,00+2,00)*3)+((1,45+1,45+1,40+1,40)*13)</t>
  </si>
  <si>
    <t>"viz výkres D.1.1.09 - okna" (2,15+2,15+1,65+1,65)+(1,45+1,45+1,35+1,35)</t>
  </si>
  <si>
    <t>Podlahy a podlahové konstrukce</t>
  </si>
  <si>
    <t>86</t>
  </si>
  <si>
    <t>631311114</t>
  </si>
  <si>
    <t>Mazanina tl do 80 mm z betonu prostého tř. C 16/20</t>
  </si>
  <si>
    <t>-1415672927</t>
  </si>
  <si>
    <t>"viz výkres D.1.1.04" (233,70+3,50+4,80+122,50+3,30)*0,06</t>
  </si>
  <si>
    <t>87</t>
  </si>
  <si>
    <t>631312141</t>
  </si>
  <si>
    <t>Doplnění rýh v dosavadních mazaninách betonem prostým</t>
  </si>
  <si>
    <t>-157600657</t>
  </si>
  <si>
    <t>"viz výkres D.1.1.04" (233,70+3,50+4,80+122,50+3,30)*0,25*0,03</t>
  </si>
  <si>
    <t>"zabetonování komínů v úrovni podlahy 3.NP" 0,30</t>
  </si>
  <si>
    <t>88</t>
  </si>
  <si>
    <t>631319011</t>
  </si>
  <si>
    <t>Příplatek k mazanině tl do 80 mm za přehlazení povrchu</t>
  </si>
  <si>
    <t>1952084297</t>
  </si>
  <si>
    <t>89</t>
  </si>
  <si>
    <t>631319171</t>
  </si>
  <si>
    <t>Příplatek k mazanině tl do 80 mm za stržení povrchu spodní vrstvy před vložením výztuže</t>
  </si>
  <si>
    <t>-1497381981</t>
  </si>
  <si>
    <t>90</t>
  </si>
  <si>
    <t>631362021</t>
  </si>
  <si>
    <t>Výztuž mazanin svařovanými sítěmi Kari</t>
  </si>
  <si>
    <t>1517412161</t>
  </si>
  <si>
    <t>"viz výkres D.1.1.04" ((233,70+3,50+4,80+122,50+3,30)*0,985*1,20)*0,001</t>
  </si>
  <si>
    <t>91</t>
  </si>
  <si>
    <t>632451023</t>
  </si>
  <si>
    <t>Vyrovnávací potěr tl do 40 mm z MC 15 provedený v pásu</t>
  </si>
  <si>
    <t>2082792155</t>
  </si>
  <si>
    <t xml:space="preserve">"vyrovnávací potěr pod vnitřní parapety" </t>
  </si>
  <si>
    <t>2,07*0,48</t>
  </si>
  <si>
    <t>1,32*0,48</t>
  </si>
  <si>
    <t>(0,70*0,48)*2</t>
  </si>
  <si>
    <t>(2,08*0,48)*6</t>
  </si>
  <si>
    <t>(1,40*0,48)*3</t>
  </si>
  <si>
    <t>(1,35*0,48)*6</t>
  </si>
  <si>
    <t>(0,70*0,48)*12</t>
  </si>
  <si>
    <t>(2,08*0,48)*8</t>
  </si>
  <si>
    <t>(1,35*0,48)*3</t>
  </si>
  <si>
    <t>92</t>
  </si>
  <si>
    <t>634111113</t>
  </si>
  <si>
    <t>Obvodová dilatace pružnou těsnicí páskou v 80 mm mezi stěnou a mazaninou</t>
  </si>
  <si>
    <t>-831964078</t>
  </si>
  <si>
    <t>"půlštoky" (5,90+22,00+15,40+8,70+8,70+8,70+8,70+47,50)</t>
  </si>
  <si>
    <t>"komíny" ((0,50+0,50+0,80+0,80)*9)+((0,50+0,50+1,10+1,10)*3)+30,00</t>
  </si>
  <si>
    <t>93</t>
  </si>
  <si>
    <t>634113115</t>
  </si>
  <si>
    <t>Výplň dilatačních spár mazanin plastovým profilem v 80 mm</t>
  </si>
  <si>
    <t>1775901520</t>
  </si>
  <si>
    <t>"viz výkres D.1.1.04" 8,60*4</t>
  </si>
  <si>
    <t>Osazování výplní otvorů</t>
  </si>
  <si>
    <t>94</t>
  </si>
  <si>
    <t>642945111</t>
  </si>
  <si>
    <t>Osazování protipožárních nebo protiplynových zárubní dveří jednokřídlových do 2,5 m2</t>
  </si>
  <si>
    <t>-590437182</t>
  </si>
  <si>
    <t>"viz výkres D.1.1.04" 1+3</t>
  </si>
  <si>
    <t>95</t>
  </si>
  <si>
    <t>553312010</t>
  </si>
  <si>
    <t>zárubeň ocelová s požární odolností H 110 DV 800 L/P</t>
  </si>
  <si>
    <t>-1744853303</t>
  </si>
  <si>
    <t>96</t>
  </si>
  <si>
    <t>553312030</t>
  </si>
  <si>
    <t>zárubeň ocelová s požární odolností H 110 DV 900 L/P</t>
  </si>
  <si>
    <t>-393137579</t>
  </si>
  <si>
    <t>"viz výkres D.1.1.01" 3</t>
  </si>
  <si>
    <t>97</t>
  </si>
  <si>
    <t>55331210</t>
  </si>
  <si>
    <t xml:space="preserve">zárubeň ocelová s požární odolností atypický rozměr 870x2070 mm H 110 </t>
  </si>
  <si>
    <t>1897971495</t>
  </si>
  <si>
    <t>Ostatní konstrukce a práce, bourání</t>
  </si>
  <si>
    <t>98</t>
  </si>
  <si>
    <t>953961113</t>
  </si>
  <si>
    <t>Kotvy chemickým tmelem M 12 hl 110 mm do betonu, ŽB nebo kamene s vyvrtáním otvoru</t>
  </si>
  <si>
    <t>-1662780625</t>
  </si>
  <si>
    <t>"dodatečné přikotvení pozednice" ((9,40+9,40+48,60+48,60)/1,50)+0,667</t>
  </si>
  <si>
    <t>99</t>
  </si>
  <si>
    <t>9771511</t>
  </si>
  <si>
    <t xml:space="preserve">Parotěsné napojení pozednice na vzduchotěsné vrstvy - vzduchotěsnou páskou šíře 100 mm </t>
  </si>
  <si>
    <t>-1471979271</t>
  </si>
  <si>
    <t>(9,40+16,00+16,30+6,40+9,70+29,00+32,50+3,10+3,10+16,20+16,00+9,40)*2</t>
  </si>
  <si>
    <t>Lešení a stavební výtahy</t>
  </si>
  <si>
    <t>100</t>
  </si>
  <si>
    <t>941211111</t>
  </si>
  <si>
    <t>Montáž lešení řadového rámového lehkého zatížení do 200 kg/m2 š do 0,9 m v do 10 m</t>
  </si>
  <si>
    <t>1877882837</t>
  </si>
  <si>
    <t>"viz výkres D.1.1.06" (50,30*9,20)</t>
  </si>
  <si>
    <t>"viz výkres D.1.1.07" (11,50*7,20)</t>
  </si>
  <si>
    <t>"viz výkres D.1.1.08" (50,30*9,20)</t>
  </si>
  <si>
    <t>"viz výkres D.1.1.09" (11,50*9,20)</t>
  </si>
  <si>
    <t>101</t>
  </si>
  <si>
    <t>941211211</t>
  </si>
  <si>
    <t>Příplatek k lešení řadovému rámovému lehkému š 0,9 m v do 25 m za první a ZKD den použití</t>
  </si>
  <si>
    <t>-560919367</t>
  </si>
  <si>
    <t>"množství převzato z položky č. 941211111" 1114,12*150</t>
  </si>
  <si>
    <t>102</t>
  </si>
  <si>
    <t>941211811</t>
  </si>
  <si>
    <t>Demontáž lešení řadového rámového lehkého zatížení do 200 kg/m2 š do 0,9 m v do 10 m</t>
  </si>
  <si>
    <t>414955917</t>
  </si>
  <si>
    <t>"množství převzato z položky č. 941211111" 1114,12</t>
  </si>
  <si>
    <t>103</t>
  </si>
  <si>
    <t>942321111</t>
  </si>
  <si>
    <t>Montáž konzol š do 1,1 m u dílcového pracovního lešení v do 10 m</t>
  </si>
  <si>
    <t>2067103147</t>
  </si>
  <si>
    <t>"viz výkres D.1.1.06" 50,30*0,75</t>
  </si>
  <si>
    <t>"viz výkres D.1.1.07" 11,50*0,75</t>
  </si>
  <si>
    <t>"viz výkres D.1.1.08" 50,30*0,75</t>
  </si>
  <si>
    <t>"viz výkres D.1.1.09" 11,50*0,75</t>
  </si>
  <si>
    <t>104</t>
  </si>
  <si>
    <t>942321211</t>
  </si>
  <si>
    <t>Příplatek ke konzole š do 1,1 m u dílcového lešení v do 25 m za první a ZKD den použití</t>
  </si>
  <si>
    <t>914952313</t>
  </si>
  <si>
    <t>92,7*60 'Přepočtené koeficientem množství</t>
  </si>
  <si>
    <t>105</t>
  </si>
  <si>
    <t>942321811</t>
  </si>
  <si>
    <t>Demontáž konzol š do 1,1 m u dílcového pracovního lešení v do 10 m</t>
  </si>
  <si>
    <t>559019863</t>
  </si>
  <si>
    <t>106</t>
  </si>
  <si>
    <t>944511111</t>
  </si>
  <si>
    <t>Montáž ochranné sítě z textilie z umělých vláken</t>
  </si>
  <si>
    <t>-652067984</t>
  </si>
  <si>
    <t>107</t>
  </si>
  <si>
    <t>944511211</t>
  </si>
  <si>
    <t>Příplatek k ochranné síti za první a ZKD den použití</t>
  </si>
  <si>
    <t>-256747067</t>
  </si>
  <si>
    <t>108</t>
  </si>
  <si>
    <t>944511811</t>
  </si>
  <si>
    <t>Demontáž ochranné sítě z textilie z umělých vláken</t>
  </si>
  <si>
    <t>360366180</t>
  </si>
  <si>
    <t>109</t>
  </si>
  <si>
    <t>949101111</t>
  </si>
  <si>
    <t>Lešení pomocné pro objekty pozemních staveb s lešeňovou podlahou v do 1,9 m zatížení do 150 kg/m2</t>
  </si>
  <si>
    <t>-1213034400</t>
  </si>
  <si>
    <t>"množství převzato z položky č. 763131411" 135,79</t>
  </si>
  <si>
    <t>110</t>
  </si>
  <si>
    <t>949101112</t>
  </si>
  <si>
    <t>Lešení pomocné pro objekty pozemních staveb s lešeňovou podlahou v do 3,5 m zatížení do 150 kg/m2</t>
  </si>
  <si>
    <t>887237438</t>
  </si>
  <si>
    <t>"viz výkres D.1.1.04 - schodiště" 2,40*4,30</t>
  </si>
  <si>
    <t>Bourání konstrukcí</t>
  </si>
  <si>
    <t>111</t>
  </si>
  <si>
    <t>962032314</t>
  </si>
  <si>
    <t>Bourání pilířů cihelných z dutých nebo plných cihel pálených i nepálených na jakoukoli maltu</t>
  </si>
  <si>
    <t>-643600835</t>
  </si>
  <si>
    <t>"stěny vikýře" 0,80</t>
  </si>
  <si>
    <t>"zdivo balkónů" ((2,10+0,70+0,70-1,20)*1,10*0,20)*4</t>
  </si>
  <si>
    <t>112</t>
  </si>
  <si>
    <t>962022490</t>
  </si>
  <si>
    <t>Bourání zdiva nadzákladového kamenného na MC do 1 m3</t>
  </si>
  <si>
    <t>-698011507</t>
  </si>
  <si>
    <t>"kamenné zídky" (4,00*0,40*0,60)*2</t>
  </si>
  <si>
    <t>113</t>
  </si>
  <si>
    <t>962032641</t>
  </si>
  <si>
    <t>Bourání zdiva komínového nad střechou z cihel na MC</t>
  </si>
  <si>
    <t>1061769285</t>
  </si>
  <si>
    <t xml:space="preserve">"viz výkres D.1.1.11" </t>
  </si>
  <si>
    <t>(0,80*0,50*6,00)*4</t>
  </si>
  <si>
    <t>114</t>
  </si>
  <si>
    <t>963051113</t>
  </si>
  <si>
    <t>Bourání ŽB stropů deskových tl přes 80 mm</t>
  </si>
  <si>
    <t>1025292025</t>
  </si>
  <si>
    <t>"balkón" (2,10*0,70*0,15)*4</t>
  </si>
  <si>
    <t>115</t>
  </si>
  <si>
    <t>965042121</t>
  </si>
  <si>
    <t>Bourání podkladů pod dlažby nebo mazanin betonových nebo z litého asfaltu tl do 100 mm pl do 1 m2</t>
  </si>
  <si>
    <t>1842800233</t>
  </si>
  <si>
    <t>"stavební přípomoce TZB" (4*3*0,50)*0,10</t>
  </si>
  <si>
    <t>116</t>
  </si>
  <si>
    <t>965042131</t>
  </si>
  <si>
    <t>Bourání podkladů pod dlažby nebo mazanin betonových nebo z litého asfaltu tl do 100 mm pl do 4 m2</t>
  </si>
  <si>
    <t>-1671122294</t>
  </si>
  <si>
    <t>"viz výkres D.1.1.37" ((2,36*1,15)+(1,00*0,30)+(0,90*0,90))*0,10</t>
  </si>
  <si>
    <t>117</t>
  </si>
  <si>
    <t>965042141</t>
  </si>
  <si>
    <t>Bourání podkladů pod dlažby nebo mazanin betonových nebo z litého asfaltu tl do 100 mm pl přes 4 m2</t>
  </si>
  <si>
    <t>-1976288110</t>
  </si>
  <si>
    <t>"viz výkres D.1.1.04" (233,70+3,50+4,80+122,50+3,30)*0,05</t>
  </si>
  <si>
    <t>118</t>
  </si>
  <si>
    <t>965082923</t>
  </si>
  <si>
    <t>Odstranění násypů pod podlahy tl do 100 mm pl přes 2 m2</t>
  </si>
  <si>
    <t>957998803</t>
  </si>
  <si>
    <t>119</t>
  </si>
  <si>
    <t>966053121</t>
  </si>
  <si>
    <t>Vybourání částí ŽB říms vyložených do 250 mm</t>
  </si>
  <si>
    <t>-1325481703</t>
  </si>
  <si>
    <t>"soklová římsa" (49,10+49,10+10,20+10,20)-(1,45*6)</t>
  </si>
  <si>
    <t>120</t>
  </si>
  <si>
    <t>966054121</t>
  </si>
  <si>
    <t>Vybourání částí ŽB říms vyložených do 500 mm</t>
  </si>
  <si>
    <t>91343628</t>
  </si>
  <si>
    <t>"ŽB markýza včetně sloupů" (3,20+2,00+2,00)*6</t>
  </si>
  <si>
    <t>121</t>
  </si>
  <si>
    <t>968072244</t>
  </si>
  <si>
    <t>Vybourání kovových rámů oken jednoduchých včetně křídel pl do 1 m2</t>
  </si>
  <si>
    <t>2103187984</t>
  </si>
  <si>
    <t>122</t>
  </si>
  <si>
    <t>968072455</t>
  </si>
  <si>
    <t>Vybourání kovových dveřních zárubní pl do 2 m2</t>
  </si>
  <si>
    <t>1997861191</t>
  </si>
  <si>
    <t>"viz výkres D.1.1.01" 4*0,80*2,00</t>
  </si>
  <si>
    <t>"viz výkres D.1.1.04" 1*0,87*2,07</t>
  </si>
  <si>
    <t>123</t>
  </si>
  <si>
    <t>978011141</t>
  </si>
  <si>
    <t>Otlučení vnitřní vápenné nebo vápenocementové omítky stropů v rozsahu do 30 %</t>
  </si>
  <si>
    <t>624665759</t>
  </si>
  <si>
    <t>124</t>
  </si>
  <si>
    <t>978012191</t>
  </si>
  <si>
    <t>Otlučení vnitřní vápenné nebo vápenocementové omítky stropů rákosových v rozsahu do 100 %</t>
  </si>
  <si>
    <t>393492357</t>
  </si>
  <si>
    <t>"viz výkres D.1.1.34" 2,36*2,60</t>
  </si>
  <si>
    <t>125</t>
  </si>
  <si>
    <t>978015321</t>
  </si>
  <si>
    <t>Otlučení vnější vápenné nebo vápenocementové vnější omítky stupně členitosti 1 a 2 rozsahu do 10%</t>
  </si>
  <si>
    <t>886993569</t>
  </si>
  <si>
    <t>126</t>
  </si>
  <si>
    <t>978015371</t>
  </si>
  <si>
    <t>Otlučení (osekání) vnější vápenné nebo vápenocementové omítky stupně členitosti 1 a 2 rozsahu do 65%</t>
  </si>
  <si>
    <t>212103083</t>
  </si>
  <si>
    <t>997</t>
  </si>
  <si>
    <t>Přesun sutě</t>
  </si>
  <si>
    <t>127</t>
  </si>
  <si>
    <t>997002611</t>
  </si>
  <si>
    <t>Nakládání suti a vybouraných hmot</t>
  </si>
  <si>
    <t>1497194110</t>
  </si>
  <si>
    <t>128</t>
  </si>
  <si>
    <t>997013211</t>
  </si>
  <si>
    <t>Vnitrostaveništní doprava suti a vybouraných hmot pro budovy v do 6 m ručně</t>
  </si>
  <si>
    <t>-654026510</t>
  </si>
  <si>
    <t>129</t>
  </si>
  <si>
    <t>997013311</t>
  </si>
  <si>
    <t>Montáž a demontáž shozu suti v do 10 m</t>
  </si>
  <si>
    <t>966887083</t>
  </si>
  <si>
    <t>8+8</t>
  </si>
  <si>
    <t>130</t>
  </si>
  <si>
    <t>997013321</t>
  </si>
  <si>
    <t>Příplatek k shozu suti v do 10 m za první a ZKD den použití</t>
  </si>
  <si>
    <t>1725724896</t>
  </si>
  <si>
    <t>16*10</t>
  </si>
  <si>
    <t>131</t>
  </si>
  <si>
    <t>997013501</t>
  </si>
  <si>
    <t>Odvoz suti a vybouraných hmot na skládku nebo meziskládku do 1 km se složením</t>
  </si>
  <si>
    <t>-2035179576</t>
  </si>
  <si>
    <t>132</t>
  </si>
  <si>
    <t>997013509</t>
  </si>
  <si>
    <t>Příplatek k odvozu suti a vybouraných hmot na skládku ZKD 1 km přes 1 km</t>
  </si>
  <si>
    <t>671026241</t>
  </si>
  <si>
    <t>175,893*11 'Přepočtené koeficientem množství</t>
  </si>
  <si>
    <t>133</t>
  </si>
  <si>
    <t>997013801</t>
  </si>
  <si>
    <t>Poplatek za uložení stavebního betonového odpadu na skládce (skládkovné)</t>
  </si>
  <si>
    <t>94261861</t>
  </si>
  <si>
    <t>"oddíl HSV" 166,257-8,283</t>
  </si>
  <si>
    <t>134</t>
  </si>
  <si>
    <t>997013831</t>
  </si>
  <si>
    <t>Poplatek za uložení stavebního směsného odpadu na skládce (skládkovné)</t>
  </si>
  <si>
    <t>1549295782</t>
  </si>
  <si>
    <t>"oddíl PSV" 8,283</t>
  </si>
  <si>
    <t>998</t>
  </si>
  <si>
    <t>Přesun hmot</t>
  </si>
  <si>
    <t>135</t>
  </si>
  <si>
    <t>998017002</t>
  </si>
  <si>
    <t>Přesun hmot s omezením mechanizace pro budovy v do 12 m</t>
  </si>
  <si>
    <t>-628383221</t>
  </si>
  <si>
    <t>PSV</t>
  </si>
  <si>
    <t>Práce a dodávky PSV</t>
  </si>
  <si>
    <t>711</t>
  </si>
  <si>
    <t>Izolace proti vodě, vlhkosti a plynům</t>
  </si>
  <si>
    <t>136</t>
  </si>
  <si>
    <t>711111001</t>
  </si>
  <si>
    <t>Provedení izolace proti zemní vlhkosti vodorovné za studena nátěrem penetračním</t>
  </si>
  <si>
    <t>755993312</t>
  </si>
  <si>
    <t>"strop nad schodištěm - skladba V06" 3,44*2,90</t>
  </si>
  <si>
    <t>"viz výkres D.1.1.04" 233,70+3,50+4,80+122,50+3,30</t>
  </si>
  <si>
    <t>"viz výkres D.1.1.37" (2,36*1,15)+(1,00*0,30)+(0,90*0,90)</t>
  </si>
  <si>
    <t>137</t>
  </si>
  <si>
    <t>711112001</t>
  </si>
  <si>
    <t>Provedení izolace proti zemní vlhkosti svislé za studena nátěrem penetračním</t>
  </si>
  <si>
    <t>-1605061239</t>
  </si>
  <si>
    <t>"viz výkres D.1.1.06" (49,00*0,80)</t>
  </si>
  <si>
    <t>"viz výkres D.1.1.07" (10,20*0,80)</t>
  </si>
  <si>
    <t>"viz výkres D.1.1.08" (49,00*0,80)</t>
  </si>
  <si>
    <t>"viz výkres D.1.1.09" (10,00*0,80)</t>
  </si>
  <si>
    <t>"komíny" ((0,50+0,50+0,80+0,80)*0,50*9)+((0,50+0,50+1,10+1,10)*0,50*3)</t>
  </si>
  <si>
    <t>138</t>
  </si>
  <si>
    <t>111631500</t>
  </si>
  <si>
    <t>lak asfaltový ALP/9 (MJ t) bal 9 kg</t>
  </si>
  <si>
    <t>-1076389941</t>
  </si>
  <si>
    <t>Poznámka k položce:
Spotřeba 0,3-0,4kg/m2 dle povrchu, ředidlo technický benzín</t>
  </si>
  <si>
    <t>"množství převzato z položky č. 711111001" 381,60</t>
  </si>
  <si>
    <t>"množství převzato z položky č. 711112001" 220,332</t>
  </si>
  <si>
    <t>601,932*0,0003 'Přepočtené koeficientem množství</t>
  </si>
  <si>
    <t>139</t>
  </si>
  <si>
    <t>711131101</t>
  </si>
  <si>
    <t>Provedení izolace proti zemní vlhkosti pásy na sucho vodorovné AIP nebo tkaninou</t>
  </si>
  <si>
    <t>1352323031</t>
  </si>
  <si>
    <t>140</t>
  </si>
  <si>
    <t>628111200</t>
  </si>
  <si>
    <t>pás asfaltovaný A330</t>
  </si>
  <si>
    <t>803315512</t>
  </si>
  <si>
    <t>367,8*1,15 'Přepočtené koeficientem množství</t>
  </si>
  <si>
    <t>141</t>
  </si>
  <si>
    <t>711141559</t>
  </si>
  <si>
    <t>Provedení izolace proti zemní vlhkosti pásy přitavením vodorovné NAIP</t>
  </si>
  <si>
    <t>975540909</t>
  </si>
  <si>
    <t>142</t>
  </si>
  <si>
    <t>711142559</t>
  </si>
  <si>
    <t>Provedení izolace proti zemní vlhkosti pásy přitavením svislé NAIP</t>
  </si>
  <si>
    <t>-1117495288</t>
  </si>
  <si>
    <t>143</t>
  </si>
  <si>
    <t>628322820</t>
  </si>
  <si>
    <t>pás těžký asfaltovaný V 60 S 35</t>
  </si>
  <si>
    <t>-81867704</t>
  </si>
  <si>
    <t>601,932*1,2 'Přepočtené koeficientem množství</t>
  </si>
  <si>
    <t>144</t>
  </si>
  <si>
    <t>711161306</t>
  </si>
  <si>
    <t>Izolace proti zemní vlhkosti stěn foliemi nopovými pro běžné podmínky tl. 0,5 mm šířky 1,0 m</t>
  </si>
  <si>
    <t>-995252622</t>
  </si>
  <si>
    <t>"viz výkres D.1.1.06" (49,00*1,00)</t>
  </si>
  <si>
    <t>"viz výkres D.1.1.07" (10,20*1,00)</t>
  </si>
  <si>
    <t>"viz výkres D.1.1.08" (49,00*1,00)</t>
  </si>
  <si>
    <t>"viz výkres D.1.1.09" (10,00*1,00)</t>
  </si>
  <si>
    <t>"kamenné zídky" ((2,20+4,00+2,50+1,325)+(2,00+5,60+2,60+1,325))*1,00</t>
  </si>
  <si>
    <t>145</t>
  </si>
  <si>
    <t>711161381</t>
  </si>
  <si>
    <t>Izolace proti zemní vlhkosti foliemi nopovými ukončené horní lištou</t>
  </si>
  <si>
    <t>-20153982</t>
  </si>
  <si>
    <t>"zateplení soklu" (49,00+49,00+10,20+10,20-(1,45*6))</t>
  </si>
  <si>
    <t>146</t>
  </si>
  <si>
    <t>711411052</t>
  </si>
  <si>
    <t>Provedení izolace proti vodě za studena na vodorovné ploše tekutou lepenkou</t>
  </si>
  <si>
    <t>1810106137</t>
  </si>
  <si>
    <t>"kamenné zídky" ((2,20+4,00+2,50+1,325)+(2,00+5,60+2,60+1,325))*0,40</t>
  </si>
  <si>
    <t>147</t>
  </si>
  <si>
    <t>24551050</t>
  </si>
  <si>
    <t>stěrka hydroizolační cementová kapilárně aktivní s dodatečnou krystalizací do spodní stavby</t>
  </si>
  <si>
    <t>-1621414065</t>
  </si>
  <si>
    <t>Poznámka k položce:
Spotřeba: na dvě vrstvy 1,5 kg/m2</t>
  </si>
  <si>
    <t>8,62*2 'Přepočtené koeficientem množství</t>
  </si>
  <si>
    <t>148</t>
  </si>
  <si>
    <t>998711102</t>
  </si>
  <si>
    <t>Přesun hmot tonážní pro izolace proti vodě, vlhkosti a plynům v objektech výšky do 12 m</t>
  </si>
  <si>
    <t>1136634057</t>
  </si>
  <si>
    <t>713</t>
  </si>
  <si>
    <t>Izolace tepelné</t>
  </si>
  <si>
    <t>149</t>
  </si>
  <si>
    <t>713111111</t>
  </si>
  <si>
    <t>Montáž izolace tepelné vrchem stropů volně kladenými rohožemi, pásy, dílci, deskami</t>
  </si>
  <si>
    <t>-488694620</t>
  </si>
  <si>
    <t>"strojovna 3.02" (1,66*1,688)+(1,28*2,00)</t>
  </si>
  <si>
    <t>"strojovna 3.03" (1,404*1,569)+(1,838*2,429)</t>
  </si>
  <si>
    <t>"strojovna 3.05" (1,606*3,138)</t>
  </si>
  <si>
    <t>150</t>
  </si>
  <si>
    <t>63148107</t>
  </si>
  <si>
    <t>deska tepelně izolační minerální univerzální λ=0,038-0,039 tl 160mm</t>
  </si>
  <si>
    <t>994630001</t>
  </si>
  <si>
    <t>17,069*1,05 'Přepočtené koeficientem množství</t>
  </si>
  <si>
    <t>151</t>
  </si>
  <si>
    <t>713121111</t>
  </si>
  <si>
    <t>Montáž izolace tepelné podlah volně kladenými rohožemi, pásy, dílci, deskami 1 vrstva</t>
  </si>
  <si>
    <t>-1066098023</t>
  </si>
  <si>
    <t>"lodžie - spádová vrstva"</t>
  </si>
  <si>
    <t>"viz výkres D.1.1.37" (2,36*1,25)+(1,00*0,30)+(0,90*0,90)</t>
  </si>
  <si>
    <t>152</t>
  </si>
  <si>
    <t>2837644</t>
  </si>
  <si>
    <t>deska z fenolické pěny tl. 60 mm (lambda=0,020 W/mK)</t>
  </si>
  <si>
    <t>1976501105</t>
  </si>
  <si>
    <t>4,06*1,02 'Přepočtené koeficientem množství</t>
  </si>
  <si>
    <t>153</t>
  </si>
  <si>
    <t>713121121</t>
  </si>
  <si>
    <t>Montáž izolace tepelné podlah volně kladenými rohožemi, pásy, dílci, deskami 2 vrstvy</t>
  </si>
  <si>
    <t>-359784775</t>
  </si>
  <si>
    <t>154</t>
  </si>
  <si>
    <t>283723190</t>
  </si>
  <si>
    <t>deska z pěnového polystyrenu EPS 100 S 1000 x 500 x 160 mm</t>
  </si>
  <si>
    <t>-1868894151</t>
  </si>
  <si>
    <t>Poznámka k položce:
lambda=0,037 [W / m K]</t>
  </si>
  <si>
    <t>367,8*2,04 'Přepočtené koeficientem množství</t>
  </si>
  <si>
    <t>155</t>
  </si>
  <si>
    <t>713131141</t>
  </si>
  <si>
    <t>Montáž izolace tepelné stěn a základů lepením celoplošně rohoží, pásů, dílců, desek</t>
  </si>
  <si>
    <t>-1938808338</t>
  </si>
  <si>
    <t>"strop nad schodištěm - skladba V06" 2,90*3,44</t>
  </si>
  <si>
    <t>156</t>
  </si>
  <si>
    <t>283723210</t>
  </si>
  <si>
    <t>deska z pěnového polystyrenu EPS 100 S 1000 x 500 x 200 mm</t>
  </si>
  <si>
    <t>826069328</t>
  </si>
  <si>
    <t>9,976*1,07 'Přepočtené koeficientem množství</t>
  </si>
  <si>
    <t>157</t>
  </si>
  <si>
    <t>713151111</t>
  </si>
  <si>
    <t>Montáž izolace tepelné střech šikmých kladené volně mezi krokve rohoží, pásů, desek</t>
  </si>
  <si>
    <t>-1071549036</t>
  </si>
  <si>
    <t xml:space="preserve">"viz výkres D.1.1.34" </t>
  </si>
  <si>
    <t>"skladba V07" (3,60*3,80)*3</t>
  </si>
  <si>
    <t>"viz výkres D.1.1.33 - střešní římsa" ((10,60+10,60+49,50+49,50)*0,90)*2</t>
  </si>
  <si>
    <t>329</t>
  </si>
  <si>
    <t>7131511</t>
  </si>
  <si>
    <t>Příplatek k montáži izolace tepelné střech šikmých - velmi pracný detail (vycpání tepelné izolace mezi prvky krovu - pozednice, krokve, námětky krokví)</t>
  </si>
  <si>
    <t>-600662511</t>
  </si>
  <si>
    <t>Poznámka k položce:
Jedná se o velmi pracný detail (vycpání tepelné izolace mezi prvky krovu - pozednice, krokve, námětky krokví)</t>
  </si>
  <si>
    <t>158</t>
  </si>
  <si>
    <t>631481050</t>
  </si>
  <si>
    <t>deska minerální střešní izolační 600x1200 mm tl. 120 mm (lambda=0,038 W/mK)</t>
  </si>
  <si>
    <t>-129144068</t>
  </si>
  <si>
    <t>"skladba V07" (3,60*3,80)</t>
  </si>
  <si>
    <t>"viz výkres D.1.1.33 - střešní římsa" ((10,60+10,60+49,50+49,50)*0,90)</t>
  </si>
  <si>
    <t>121,86*1,02 'Přepočtené koeficientem množství</t>
  </si>
  <si>
    <t>159</t>
  </si>
  <si>
    <t>631481020</t>
  </si>
  <si>
    <t>deska minerální střešní izolační 600x1200 mm tl. 60 mm (lambda=0,038 W/mK)</t>
  </si>
  <si>
    <t>-1411630213</t>
  </si>
  <si>
    <t>"skladba V07" (3,60*3,80)*2</t>
  </si>
  <si>
    <t>135,54*1,02 'Přepočtené koeficientem množství</t>
  </si>
  <si>
    <t>160</t>
  </si>
  <si>
    <t>713191133</t>
  </si>
  <si>
    <t>Montáž izolace tepelné podlah, stropů vrchem nebo střech překrytí fólií s přelepeným spojem</t>
  </si>
  <si>
    <t>2003204599</t>
  </si>
  <si>
    <t>"skladba V07" 3,50*4,50</t>
  </si>
  <si>
    <t>161</t>
  </si>
  <si>
    <t>283292950</t>
  </si>
  <si>
    <t>membrána podstřešní 150 g/m2 s aplikovanou spojovací páskou</t>
  </si>
  <si>
    <t>707412684</t>
  </si>
  <si>
    <t>15,75*1,1 'Přepočtené koeficientem množství</t>
  </si>
  <si>
    <t>162</t>
  </si>
  <si>
    <t>998713102</t>
  </si>
  <si>
    <t>Přesun hmot tonážní pro izolace tepelné v objektech v do 12 m</t>
  </si>
  <si>
    <t>1221885528</t>
  </si>
  <si>
    <t>727</t>
  </si>
  <si>
    <t>Zdravotechnika - požární ochrana</t>
  </si>
  <si>
    <t>163</t>
  </si>
  <si>
    <t>7271114</t>
  </si>
  <si>
    <t>Dodávka o montáž požárního dotěsnění vybíracích dvířek komínů na půdě - tuhou minerální vatou tl. 140 mm + SDK deska DF tl. 15 mm, bližší specifikace viz výkres D.1.1.04</t>
  </si>
  <si>
    <t>250216344</t>
  </si>
  <si>
    <t>164</t>
  </si>
  <si>
    <t>727111409</t>
  </si>
  <si>
    <t>Prostup kovového potrubí D110 mm stropem tl 15cm včetně dodatečné izolace požární odolnost EI 60-120</t>
  </si>
  <si>
    <t>640784025</t>
  </si>
  <si>
    <t>"prostup VZT potrubí mezi stropem 2.NP a 3.NP" 8*3</t>
  </si>
  <si>
    <t>741</t>
  </si>
  <si>
    <t>Elektroinstalace - silnoproud</t>
  </si>
  <si>
    <t>165</t>
  </si>
  <si>
    <t>741410021</t>
  </si>
  <si>
    <t>Montáž vodič uzemňovací pásek průřezu do 120 mm2 v městské zástavbě v zemi</t>
  </si>
  <si>
    <t>481051358</t>
  </si>
  <si>
    <t>11,00+11,00+50,00+50,00</t>
  </si>
  <si>
    <t>166</t>
  </si>
  <si>
    <t>354420620</t>
  </si>
  <si>
    <t>pás zemnící 30 x 4 mm FeZn</t>
  </si>
  <si>
    <t>-1308603362</t>
  </si>
  <si>
    <t>167</t>
  </si>
  <si>
    <t>741420001</t>
  </si>
  <si>
    <t>Montáž drát nebo lano hromosvodné svodové D do 10 mm s podpěrou</t>
  </si>
  <si>
    <t>-1167321865</t>
  </si>
  <si>
    <t>9*3,50</t>
  </si>
  <si>
    <t>9*7,00</t>
  </si>
  <si>
    <t>168</t>
  </si>
  <si>
    <t>354410730</t>
  </si>
  <si>
    <t>drát průměr 10 mm FeZn</t>
  </si>
  <si>
    <t>246362375</t>
  </si>
  <si>
    <t>Poznámka k položce:
Hmotnost: 0,62 kg/m</t>
  </si>
  <si>
    <t>(9*3,50)/1,61</t>
  </si>
  <si>
    <t>19,565*1,05 'Přepočtené koeficientem množství</t>
  </si>
  <si>
    <t>169</t>
  </si>
  <si>
    <t>354410770</t>
  </si>
  <si>
    <t>drát průměr 8 mm AlMgSi</t>
  </si>
  <si>
    <t>1465027793</t>
  </si>
  <si>
    <t>Poznámka k položce:
Hmotnost: 0,135 kg/m</t>
  </si>
  <si>
    <t>(9*7,00)/1,61</t>
  </si>
  <si>
    <t>170</t>
  </si>
  <si>
    <t>35441415</t>
  </si>
  <si>
    <t>podpěra vedení PV 1b 15 FeZn do zdiva 350 mm - prodloužené</t>
  </si>
  <si>
    <t>-2030102659</t>
  </si>
  <si>
    <t>9*6</t>
  </si>
  <si>
    <t>171</t>
  </si>
  <si>
    <t>741420022</t>
  </si>
  <si>
    <t>Montáž svorka hromosvodná se 3 šrouby</t>
  </si>
  <si>
    <t>-1553857416</t>
  </si>
  <si>
    <t>14+14+14+24+28+14</t>
  </si>
  <si>
    <t>172</t>
  </si>
  <si>
    <t>354418850</t>
  </si>
  <si>
    <t>svorka spojovací SS pro lano D8-10 mm</t>
  </si>
  <si>
    <t>-2078980214</t>
  </si>
  <si>
    <t>173</t>
  </si>
  <si>
    <t>354419050</t>
  </si>
  <si>
    <t>svorka připojovací SOc k připojení okapových žlabů</t>
  </si>
  <si>
    <t>-644769248</t>
  </si>
  <si>
    <t>174</t>
  </si>
  <si>
    <t>354418950</t>
  </si>
  <si>
    <t>svorka připojovací SP1 k připojení kovových částí</t>
  </si>
  <si>
    <t>-2044935558</t>
  </si>
  <si>
    <t>175</t>
  </si>
  <si>
    <t>354419860</t>
  </si>
  <si>
    <t>svorka odbočovací a spojovací SR 2a pro pásek 30x4 mm    FeZn</t>
  </si>
  <si>
    <t>969080932</t>
  </si>
  <si>
    <t>8*2</t>
  </si>
  <si>
    <t>176</t>
  </si>
  <si>
    <t>354419960</t>
  </si>
  <si>
    <t>svorka odbočovací a spojovací SR 3a pro spojování kruhových a páskových vodičů    FeZn</t>
  </si>
  <si>
    <t>1306911877</t>
  </si>
  <si>
    <t>9*2</t>
  </si>
  <si>
    <t>177</t>
  </si>
  <si>
    <t>354419250</t>
  </si>
  <si>
    <t>svorka zkušební SZ pro lano D6-12 mm   FeZn</t>
  </si>
  <si>
    <t>-289553529</t>
  </si>
  <si>
    <t>178</t>
  </si>
  <si>
    <t>741420051</t>
  </si>
  <si>
    <t>Montáž vedení hromosvodné-úhelník nebo trubka s držáky do zdiva</t>
  </si>
  <si>
    <t>928071875</t>
  </si>
  <si>
    <t>179</t>
  </si>
  <si>
    <t>354418300</t>
  </si>
  <si>
    <t>úhelník ochranný OU 1.7 na ochranu svodu 1,7 m</t>
  </si>
  <si>
    <t>-1691686151</t>
  </si>
  <si>
    <t>180</t>
  </si>
  <si>
    <t>354418360</t>
  </si>
  <si>
    <t>držák ochranného úhelníku do zdiva DOU FeZn</t>
  </si>
  <si>
    <t>987430165</t>
  </si>
  <si>
    <t>181</t>
  </si>
  <si>
    <t>741420083</t>
  </si>
  <si>
    <t>Montáž vedení hromosvodné-štítek k označení svodu</t>
  </si>
  <si>
    <t>959704473</t>
  </si>
  <si>
    <t>182</t>
  </si>
  <si>
    <t>354421100</t>
  </si>
  <si>
    <t>štítek plastový č. 31 -  čísla svodů</t>
  </si>
  <si>
    <t>-2013556166</t>
  </si>
  <si>
    <t>183</t>
  </si>
  <si>
    <t>7436129</t>
  </si>
  <si>
    <t>Demontáž stávající svislého vedení bleskosvodu včetně úhelníků</t>
  </si>
  <si>
    <t>1948592323</t>
  </si>
  <si>
    <t>184</t>
  </si>
  <si>
    <t>998741102</t>
  </si>
  <si>
    <t>Přesun hmot tonážní pro silnoproud v objektech v do 12 m</t>
  </si>
  <si>
    <t>-1066834791</t>
  </si>
  <si>
    <t>748</t>
  </si>
  <si>
    <t>Elektromontáže - osvětlovací zařízení a svítidla</t>
  </si>
  <si>
    <t>185</t>
  </si>
  <si>
    <t>7481111</t>
  </si>
  <si>
    <t xml:space="preserve">Demontáž a opětovná montáž vnějších nástěnných svítidel, včetně nastavení kabelů o tloušťku zatelení </t>
  </si>
  <si>
    <t>-833303275</t>
  </si>
  <si>
    <t>186</t>
  </si>
  <si>
    <t>7481112</t>
  </si>
  <si>
    <t xml:space="preserve">Demontáž a opětovná montáž vnitřních stropních svítidel, včetně nastavení kabelů o tloušťku zatelení </t>
  </si>
  <si>
    <t>-1377237326</t>
  </si>
  <si>
    <t>"sklep" 16</t>
  </si>
  <si>
    <t>187</t>
  </si>
  <si>
    <t>7481113</t>
  </si>
  <si>
    <t>Demontáž a opětovná montáž vnitřních stropních svítidel, včetně nastavení kabelů o tloušťku zavěšení sdk podhledu</t>
  </si>
  <si>
    <t>-1721791520</t>
  </si>
  <si>
    <t>"byty"</t>
  </si>
  <si>
    <t>"viz výkres D.1.1.01" 1*2</t>
  </si>
  <si>
    <t>"viz výkres D.1.1.02" 6*2</t>
  </si>
  <si>
    <t>"viz výkres D.1.1.03" 6*2</t>
  </si>
  <si>
    <t>762</t>
  </si>
  <si>
    <t>Konstrukce tesařské</t>
  </si>
  <si>
    <t>188</t>
  </si>
  <si>
    <t>762085112</t>
  </si>
  <si>
    <t>Montáž svorníků nebo šroubů délky do 300 mm</t>
  </si>
  <si>
    <t>-470318504</t>
  </si>
  <si>
    <t>189</t>
  </si>
  <si>
    <t>311971030</t>
  </si>
  <si>
    <t>tyč závitová pozinkovaná 4.6 M12x 1000 mm</t>
  </si>
  <si>
    <t>-896542986</t>
  </si>
  <si>
    <t>"dodatečné přikotvení pozednice" (((9,40+9,40+48,60+48,60)/1,50)+0,667)/3</t>
  </si>
  <si>
    <t>190</t>
  </si>
  <si>
    <t>311111300</t>
  </si>
  <si>
    <t>matice přesná šestihranná ČSN 021401 DIN 934 - 8, M 12</t>
  </si>
  <si>
    <t>tis kus</t>
  </si>
  <si>
    <t>1797299429</t>
  </si>
  <si>
    <t>78*0,001 'Přepočtené koeficientem množství</t>
  </si>
  <si>
    <t>191</t>
  </si>
  <si>
    <t>311205180</t>
  </si>
  <si>
    <t>podložka DIN 125-A ZB D 12 mm,otvor 13 mm</t>
  </si>
  <si>
    <t>-1848919369</t>
  </si>
  <si>
    <t>192</t>
  </si>
  <si>
    <t>762331812</t>
  </si>
  <si>
    <t>Demontáž vázaných kcí krovů z hranolů průřezové plochy do 224 cm2</t>
  </si>
  <si>
    <t>1432502945</t>
  </si>
  <si>
    <t>"stávající vykíře" 12,00</t>
  </si>
  <si>
    <t>193</t>
  </si>
  <si>
    <t>762332921</t>
  </si>
  <si>
    <t>Doplnění části střešní vazby z hranolů průřezové plochy do 120 cm2 včetně materiálu</t>
  </si>
  <si>
    <t>-655284950</t>
  </si>
  <si>
    <t>"doplnění střešního námětu z hranolů 100x120 mm" (10,60+10,60+49,50+49,50)*2,50</t>
  </si>
  <si>
    <t>194</t>
  </si>
  <si>
    <t>762332922</t>
  </si>
  <si>
    <t>Doplnění části střešní vazby z hranolů průřezové plochy do 224 cm2 včetně materiálu</t>
  </si>
  <si>
    <t>-309368272</t>
  </si>
  <si>
    <t>"doplnění vazby v místě bouraného vykíře" 12</t>
  </si>
  <si>
    <t>195</t>
  </si>
  <si>
    <t>762341013</t>
  </si>
  <si>
    <t>Bednění střech rovných z desek OSB tl 15 mm na sraz šroubovaných na krokve</t>
  </si>
  <si>
    <t>1409618873</t>
  </si>
  <si>
    <t>"viz výkres D.1.1.41 - markýza" 2,40*0,80*6</t>
  </si>
  <si>
    <t>196</t>
  </si>
  <si>
    <t>762342214</t>
  </si>
  <si>
    <t>Montáž laťování na střechách jednoduchých sklonu do 60° osové vzdálenosti do 360 mm</t>
  </si>
  <si>
    <t>-441521999</t>
  </si>
  <si>
    <t>"viz výkres D.1.1.33 - římsa" (10,60+10,60+49,50+49,50)*2,00</t>
  </si>
  <si>
    <t>"viz výkres D.1.1.11" ((8,10*5,00)/2)*2</t>
  </si>
  <si>
    <t>197</t>
  </si>
  <si>
    <t>605141140</t>
  </si>
  <si>
    <t>řezivo jehličnaté,střešní latě impregnované dl 4 - 5 m</t>
  </si>
  <si>
    <t>-337856250</t>
  </si>
  <si>
    <t>"skladba V07" (3,50*4,50)*6*0,04*0,06</t>
  </si>
  <si>
    <t>"viz výkres D.1.1.33 - římsa" ((10,60+10,60+49,50+49,50)*2,00)*6*0,04*0,06</t>
  </si>
  <si>
    <t>"viz výkres D.1.1.11" (((8,10*5,00)/2)*2)*6*0,04*0,06</t>
  </si>
  <si>
    <t>4,272*1,1 'Přepočtené koeficientem množství</t>
  </si>
  <si>
    <t>198</t>
  </si>
  <si>
    <t>762342812</t>
  </si>
  <si>
    <t>Demontáž laťování střech z latí osové vzdálenosti do 0,50 m</t>
  </si>
  <si>
    <t>-1484328966</t>
  </si>
  <si>
    <t>199</t>
  </si>
  <si>
    <t>762395000</t>
  </si>
  <si>
    <t>Spojovací prostředky pro montáž krovu, bednění, laťování, světlíky, klíny</t>
  </si>
  <si>
    <t>-870008656</t>
  </si>
  <si>
    <t>"množství přezato z položky č. 605141140" 4,699</t>
  </si>
  <si>
    <t>"viz výkres D.1.1.42 - markýza" 2,40*0,80*0,015*6</t>
  </si>
  <si>
    <t>200</t>
  </si>
  <si>
    <t>7624210</t>
  </si>
  <si>
    <t>Příplatek k obložení stropu z desek OSB tl 15 mm za prolepení spojů PU lepidle a přelepení vzduchotěsnou páskou</t>
  </si>
  <si>
    <t>-2075023040</t>
  </si>
  <si>
    <t>"viz výkres D.1.1.34" 2,36*2,65</t>
  </si>
  <si>
    <t>201</t>
  </si>
  <si>
    <t>762421023</t>
  </si>
  <si>
    <t>Obložení stropu z desek OSB tl 15 mm nebroušených na pero a drážku šroubovaných</t>
  </si>
  <si>
    <t>965275246</t>
  </si>
  <si>
    <t>202</t>
  </si>
  <si>
    <t>7624211</t>
  </si>
  <si>
    <t>Obložení stropu z desek sádrovláknitých tl 15 mm šroubovaných</t>
  </si>
  <si>
    <t>72732052</t>
  </si>
  <si>
    <t>"viz výkres D.1.1.41 - boky markýzy" 0,25*0,80*12</t>
  </si>
  <si>
    <t>203</t>
  </si>
  <si>
    <t>7624213</t>
  </si>
  <si>
    <t>Příplatek k obložení stropu z desek sádrovláknitých za vyříznutí otvoru 150x150 mm</t>
  </si>
  <si>
    <t>361923660</t>
  </si>
  <si>
    <t>"viz výkres D.1.1.41 - markýza" 6</t>
  </si>
  <si>
    <t>204</t>
  </si>
  <si>
    <t>762429001</t>
  </si>
  <si>
    <t>Montáž obložení stropu podkladový rošt</t>
  </si>
  <si>
    <t>1030754679</t>
  </si>
  <si>
    <t>"viz výkres D.1.1.33, D.1.1.34 - střešní římsa" (10,60+10,60+49,50+49,50)</t>
  </si>
  <si>
    <t>"viz výkres D.1.1.34" (3,80*6)+(3,10*5)</t>
  </si>
  <si>
    <t>"viz výkres D.1.1.41 - markýza" 2,40*3*6</t>
  </si>
  <si>
    <t>205</t>
  </si>
  <si>
    <t>612211000</t>
  </si>
  <si>
    <t>hranol konstrukční masivní KVH Nsi 40 x 60 x 5000 mm, smrkové nepohledové</t>
  </si>
  <si>
    <t>-2124478913</t>
  </si>
  <si>
    <t>43,2*1,1 'Přepočtené koeficientem množství</t>
  </si>
  <si>
    <t>206</t>
  </si>
  <si>
    <t>612211060</t>
  </si>
  <si>
    <t>hranol konstrukční masivní KVH Nsi 60 x 80 x 5000 mm, smrkové nepohledové</t>
  </si>
  <si>
    <t>552357923</t>
  </si>
  <si>
    <t>120,2*1,1 'Přepočtené koeficientem množství</t>
  </si>
  <si>
    <t>207</t>
  </si>
  <si>
    <t>1940659974</t>
  </si>
  <si>
    <t>"viz výkres D.1.1.34" ((3,80*6)+(3,10*5))*0,04*0,06</t>
  </si>
  <si>
    <t>0,092*1,1 'Přepočtené koeficientem množství</t>
  </si>
  <si>
    <t>208</t>
  </si>
  <si>
    <t>762495000</t>
  </si>
  <si>
    <t>Spojovací prostředky pro montáž olištování, obložení stropů, střešních podhledů a stěn</t>
  </si>
  <si>
    <t>-668908740</t>
  </si>
  <si>
    <t>"nožství převzato z položky č. 762421023" 6,254</t>
  </si>
  <si>
    <t>"nožství převzato z položky č. 7624211" 13,92</t>
  </si>
  <si>
    <t>209</t>
  </si>
  <si>
    <t>7625112</t>
  </si>
  <si>
    <t>Dodávka a montáž schodu délky 800 mm, výšky 190 mm a šířky 250 mm z desek OSB tl 22 mm, šroubovaných do podkladních latí, včetně hliníkové schodové lišty</t>
  </si>
  <si>
    <t>434598014</t>
  </si>
  <si>
    <t>"viz detail - výlez na půdu" 1</t>
  </si>
  <si>
    <t>210</t>
  </si>
  <si>
    <t>762511216</t>
  </si>
  <si>
    <t>Podlahové kce podkladové z desek OSB tl 22 mm na sraz lepených</t>
  </si>
  <si>
    <t>-695092545</t>
  </si>
  <si>
    <t>"viz detail - výlez na půdu" (0,80*(0,95+0,45))+((0,95+0,95)*0,45)</t>
  </si>
  <si>
    <t>211</t>
  </si>
  <si>
    <t>762512245</t>
  </si>
  <si>
    <t>Montáž podlahové kce podkladové z desek dřevotřískových nebo cementotřískových šroubovaných na dřevo</t>
  </si>
  <si>
    <t>321920907</t>
  </si>
  <si>
    <t>"strojovna 3.02" (1,66*1,688)+(1,28*2,00)+((2,94+1,688+0,90+1,279+2,00)*0,20)</t>
  </si>
  <si>
    <t>"strojovna 3.03" (1,404*1,569)+(1,838*2,429)+((3,242+2,429+1,838+0,65+1,569)*0,20)</t>
  </si>
  <si>
    <t>"strojovna 3.05" (1,606*3,138)+((1,606+1,606+3,138+3,138)*0,20)</t>
  </si>
  <si>
    <t>212</t>
  </si>
  <si>
    <t>3010505930</t>
  </si>
  <si>
    <t>dřevovláknitá deska difuzně otevřená deska DHF tl.15 mm 2500x675 mm</t>
  </si>
  <si>
    <t>806902614</t>
  </si>
  <si>
    <t>Poznámka k položce:
tloušťka: 15 mm , délka: 2500 mm , Šířka: 675 mm , počet ks na paletě: 63 ks , objemová hmotnost: 600-625 kg/m3 , faktor difuzního odporu: 11 , reakce na oheň: třída D</t>
  </si>
  <si>
    <t>22,673*1,1 'Přepočtené koeficientem množství</t>
  </si>
  <si>
    <t>213</t>
  </si>
  <si>
    <t>762595001</t>
  </si>
  <si>
    <t>Spojovací prostředky pro položení dřevěných podlah a zakrytí kanálů</t>
  </si>
  <si>
    <t>-1776404943</t>
  </si>
  <si>
    <t>1,975+22,673</t>
  </si>
  <si>
    <t>214</t>
  </si>
  <si>
    <t>762822110</t>
  </si>
  <si>
    <t>Montáž stropního trámu z hraněného řeziva průřezové plochy do 144 cm2 s výměnami</t>
  </si>
  <si>
    <t>-2102194931</t>
  </si>
  <si>
    <t>"strojovna 3.02" (1,688*4)+(2,00*4)</t>
  </si>
  <si>
    <t>"strojovna 3.03" (1,57*4)+(2,43*5)</t>
  </si>
  <si>
    <t>"strojovna 3.05" 1,606*7</t>
  </si>
  <si>
    <t>215</t>
  </si>
  <si>
    <t>60511125</t>
  </si>
  <si>
    <t>řezivo stavební fošny prismované středové š do 160mm dl 2-5m</t>
  </si>
  <si>
    <t>680742202</t>
  </si>
  <si>
    <t>"strojovna 3.02" ((1,688*4)+(2,00*4))*0,04*0,16</t>
  </si>
  <si>
    <t>"strojovna 3.03" ((1,57*4)+(2,43*5))*0,04*0,16</t>
  </si>
  <si>
    <t>"strojovna 3.05" (1,606*7)*0,04*0,16</t>
  </si>
  <si>
    <t>0,284*1,1 'Přepočtené koeficientem množství</t>
  </si>
  <si>
    <t>216</t>
  </si>
  <si>
    <t>762841811</t>
  </si>
  <si>
    <t>Demontáž podbíjení obkladů stropů a střech sklonu do 60° z hrubých prken tl do 35 mm</t>
  </si>
  <si>
    <t>1014920644</t>
  </si>
  <si>
    <t>217</t>
  </si>
  <si>
    <t>762895000</t>
  </si>
  <si>
    <t>Spojovací prostředky pro montáž záklopu, stropnice a podbíjení</t>
  </si>
  <si>
    <t>109721896</t>
  </si>
  <si>
    <t>218</t>
  </si>
  <si>
    <t>998762102</t>
  </si>
  <si>
    <t>Přesun hmot tonážní pro kce tesařské v objektech v do 12 m</t>
  </si>
  <si>
    <t>1523285311</t>
  </si>
  <si>
    <t>763</t>
  </si>
  <si>
    <t>Konstrukce suché výstavby</t>
  </si>
  <si>
    <t>219</t>
  </si>
  <si>
    <t>763131432</t>
  </si>
  <si>
    <t>SDK podhled deska 1xDF 15 bez TI dvouvrstvá spodní kce profil CD+UD</t>
  </si>
  <si>
    <t>-764860331</t>
  </si>
  <si>
    <t>"strojovna 3.02" 3,50</t>
  </si>
  <si>
    <t>"strojovna 3.03" 4,80</t>
  </si>
  <si>
    <t>"strojovna 3.05" 3,30</t>
  </si>
  <si>
    <t>220</t>
  </si>
  <si>
    <t>763131751</t>
  </si>
  <si>
    <t>Montáž parotěsné zábrany do SDK podhledu</t>
  </si>
  <si>
    <t>1325925832</t>
  </si>
  <si>
    <t>221</t>
  </si>
  <si>
    <t>28329282</t>
  </si>
  <si>
    <t>fólie PE vyztužená Al vrstvou pro parotěsnou vrstvu 170g/m2</t>
  </si>
  <si>
    <t>1373504266</t>
  </si>
  <si>
    <t>11,6*1,1 'Přepočtené koeficientem množství</t>
  </si>
  <si>
    <t>222</t>
  </si>
  <si>
    <t>998763101</t>
  </si>
  <si>
    <t>Přesun hmot tonážní pro dřevostavby v objektech v do 12 m</t>
  </si>
  <si>
    <t>408238505</t>
  </si>
  <si>
    <t>764</t>
  </si>
  <si>
    <t>Konstrukce klempířské</t>
  </si>
  <si>
    <t>223</t>
  </si>
  <si>
    <t>764001821</t>
  </si>
  <si>
    <t>Demontáž krytiny ze svitků nebo tabulí do suti</t>
  </si>
  <si>
    <t>-1674802932</t>
  </si>
  <si>
    <t>"stříšky před vstupy" 3,60*0,40*6</t>
  </si>
  <si>
    <t>224</t>
  </si>
  <si>
    <t>764002413</t>
  </si>
  <si>
    <t>Montáž strukturované oddělovací rohože</t>
  </si>
  <si>
    <t>-2109327032</t>
  </si>
  <si>
    <t>"viz výkres D.1.1.41 - markýza" (2,40*(0,80+0,30))*6</t>
  </si>
  <si>
    <t>"viz výkres D.1.1.41 - boky markýzy" (0,30*0,80)*12</t>
  </si>
  <si>
    <t>225</t>
  </si>
  <si>
    <t>283292230</t>
  </si>
  <si>
    <t>fólie strukturovaná pod plechovou krytinu 1,5 x 30 m</t>
  </si>
  <si>
    <t>1747330238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</si>
  <si>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</si>
  <si>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18,72*1,15 'Přepočtené koeficientem množství</t>
  </si>
  <si>
    <t>226</t>
  </si>
  <si>
    <t>764002851</t>
  </si>
  <si>
    <t>Demontáž oplechování parapetů do suti</t>
  </si>
  <si>
    <t>2097246848</t>
  </si>
  <si>
    <t>227</t>
  </si>
  <si>
    <t>764002861</t>
  </si>
  <si>
    <t>Demontáž oplechování říms a ozdobných prvků do suti</t>
  </si>
  <si>
    <t>-1079790360</t>
  </si>
  <si>
    <t>228</t>
  </si>
  <si>
    <t>764004801</t>
  </si>
  <si>
    <t>Demontáž podokapního žlabu do suti</t>
  </si>
  <si>
    <t>-152142693</t>
  </si>
  <si>
    <t>"viz výkres D.1.1.04" 10,80+10,80+49,60+49,60</t>
  </si>
  <si>
    <t>229</t>
  </si>
  <si>
    <t>764004861</t>
  </si>
  <si>
    <t>Demontáž svodu do suti</t>
  </si>
  <si>
    <t>98669580</t>
  </si>
  <si>
    <t>6*9,70</t>
  </si>
  <si>
    <t>230</t>
  </si>
  <si>
    <t>764141431</t>
  </si>
  <si>
    <t>Krytina střechy rovné drážkováním z tabulí z TiZn předzvětralého plechu sklonu do 30°</t>
  </si>
  <si>
    <t>-1723157481</t>
  </si>
  <si>
    <t>"viz výkres D.1.1.42 - markýza" (2,40*(0,80+0,30))*6</t>
  </si>
  <si>
    <t>231</t>
  </si>
  <si>
    <t>764246443</t>
  </si>
  <si>
    <t>Oplechování parapetů rovných celoplošně lepené z taženého hliníku rš 280 mm, včetně ALU krytek, odstín bude vybrán v průběhu realizace</t>
  </si>
  <si>
    <t>-1511677416</t>
  </si>
  <si>
    <t>232</t>
  </si>
  <si>
    <t>76432140</t>
  </si>
  <si>
    <t>Lemování čel námětové latě z Al plechu rš 220 mm</t>
  </si>
  <si>
    <t>635404988</t>
  </si>
  <si>
    <t>"viz výkres D.1.1.33 - střešní římsa" (10,60+10,60+49,50+49,50)</t>
  </si>
  <si>
    <t>233</t>
  </si>
  <si>
    <t>764341419</t>
  </si>
  <si>
    <t>Lemování rovných zdí střech s krytinou skládanou z TiZn předzvětralého plechu rš 800 mm</t>
  </si>
  <si>
    <t>-1699388153</t>
  </si>
  <si>
    <t>"viz výkres D.1.1.11"</t>
  </si>
  <si>
    <t>"požární zeď na střeše" 7,50+7,50</t>
  </si>
  <si>
    <t>234</t>
  </si>
  <si>
    <t>764345425</t>
  </si>
  <si>
    <t>Lemování trub, konzol, držáků z TiZn předzvětralého plechu střech s krytinou skládanou D do 300 mm</t>
  </si>
  <si>
    <t>502203019</t>
  </si>
  <si>
    <t>"prostupy VZT" 3*2</t>
  </si>
  <si>
    <t>235</t>
  </si>
  <si>
    <t>764541405</t>
  </si>
  <si>
    <t>Žlab podokapní půlkruhový z TiZn předzvětralého plechu rš 330 mm</t>
  </si>
  <si>
    <t>-1458693043</t>
  </si>
  <si>
    <t>236</t>
  </si>
  <si>
    <t>764541425</t>
  </si>
  <si>
    <t>Roh nebo kout půlkruhového podokapního žlabu z TiZn předzvětralého plechu rš 330 mm</t>
  </si>
  <si>
    <t>-1579018007</t>
  </si>
  <si>
    <t>"viz výkres D.1.1.04" 4</t>
  </si>
  <si>
    <t>237</t>
  </si>
  <si>
    <t>764541446</t>
  </si>
  <si>
    <t>Kotlík oválný (trychtýřový) pro podokapní žlaby z TiZn předzvětralého plechu 330/100 mm</t>
  </si>
  <si>
    <t>1017873161</t>
  </si>
  <si>
    <t>"viz výkres D.1.1.04" 6</t>
  </si>
  <si>
    <t>238</t>
  </si>
  <si>
    <t>764548423</t>
  </si>
  <si>
    <t>Svody kruhové včetně objímek, kolen, odskoků z TiZn předzvětralého plechu průměru 100 mm</t>
  </si>
  <si>
    <t>-2123325507</t>
  </si>
  <si>
    <t>239</t>
  </si>
  <si>
    <t>998764102</t>
  </si>
  <si>
    <t>Přesun hmot tonážní pro konstrukce klempířské v objektech v do 12 m</t>
  </si>
  <si>
    <t>740353053</t>
  </si>
  <si>
    <t>765</t>
  </si>
  <si>
    <t>Krytina skládaná</t>
  </si>
  <si>
    <t>244</t>
  </si>
  <si>
    <t>765121014</t>
  </si>
  <si>
    <t>Montáž krytiny betonové sklonu do 30° na sucho přes 8 do 10 ks/m2</t>
  </si>
  <si>
    <t>676224665</t>
  </si>
  <si>
    <t>"viz výkres D.1.1.33 - římsa" (49,50+49,50)*2,00</t>
  </si>
  <si>
    <t>245</t>
  </si>
  <si>
    <t>765121503</t>
  </si>
  <si>
    <t>Příplatek k montáži krytiny betonové za připevňovací prostředky za sklon přes 30° do 40°</t>
  </si>
  <si>
    <t>392532037</t>
  </si>
  <si>
    <t>246</t>
  </si>
  <si>
    <t>7651218</t>
  </si>
  <si>
    <t>Příplatek k zařezání betonových tašek u nároží</t>
  </si>
  <si>
    <t>196587206</t>
  </si>
  <si>
    <t>"nároží" (10,50*4)</t>
  </si>
  <si>
    <t>334</t>
  </si>
  <si>
    <t>765121802</t>
  </si>
  <si>
    <t>Demontáž krytiny betonové sklonu do 30° na sucho k dalšímu použití</t>
  </si>
  <si>
    <t>-816781938</t>
  </si>
  <si>
    <t>335</t>
  </si>
  <si>
    <t>765121822</t>
  </si>
  <si>
    <t>Příplatek k demontáži krytiny betonové k dalšímu použití za sklon přes 30°</t>
  </si>
  <si>
    <t>-1035306649</t>
  </si>
  <si>
    <t>336</t>
  </si>
  <si>
    <t>765121881</t>
  </si>
  <si>
    <t>Demontáž hřebenů a nároží krytiny betonové sklonu do 30° na sucho do suti</t>
  </si>
  <si>
    <t>267334133</t>
  </si>
  <si>
    <t>337</t>
  </si>
  <si>
    <t>765121891</t>
  </si>
  <si>
    <t>Příplatek k demontáži hřebenů a nároží krytiny betonové do suti za sklon přes 30°</t>
  </si>
  <si>
    <t>-923293877</t>
  </si>
  <si>
    <t>247</t>
  </si>
  <si>
    <t>765122901</t>
  </si>
  <si>
    <t>Čištění krytiny betonové kladené na sucho</t>
  </si>
  <si>
    <t>-723070401</t>
  </si>
  <si>
    <t>248</t>
  </si>
  <si>
    <t>765123012</t>
  </si>
  <si>
    <t>Krytina betonová drážková s povrchovou úpravou skládaná na sucho sklonu do 30°</t>
  </si>
  <si>
    <t>310974235</t>
  </si>
  <si>
    <t>"komplet nové štíty" ((11,00*7,20)/2)*2</t>
  </si>
  <si>
    <t>249</t>
  </si>
  <si>
    <t>765123111</t>
  </si>
  <si>
    <t>Krytina betonová - ochranný a větrávací pás okapové hrany</t>
  </si>
  <si>
    <t>-1165340889</t>
  </si>
  <si>
    <t>"viz výkres D.1.1.11" (10,60+10,60+49,50+49,50)</t>
  </si>
  <si>
    <t>250</t>
  </si>
  <si>
    <t>765123121</t>
  </si>
  <si>
    <t>Krytina betonová - ochranná a větrávací mřížka okapové hrany</t>
  </si>
  <si>
    <t>538878000</t>
  </si>
  <si>
    <t>251</t>
  </si>
  <si>
    <t>765123212</t>
  </si>
  <si>
    <t>Krytina betonová drážková - nárožní hrana provětrávaná z hřebenáčů s povrchovou úpravou</t>
  </si>
  <si>
    <t>-1151824982</t>
  </si>
  <si>
    <t>"nároží" 10,50*4</t>
  </si>
  <si>
    <t>252</t>
  </si>
  <si>
    <t>765123911</t>
  </si>
  <si>
    <t>Příplatek ke krytině betonové za sklon přes 30° do 40°</t>
  </si>
  <si>
    <t>82809441</t>
  </si>
  <si>
    <t>338</t>
  </si>
  <si>
    <t>765125201</t>
  </si>
  <si>
    <t>Montáž nástavce pro anténu pro betonovou krytinu</t>
  </si>
  <si>
    <t>645431915</t>
  </si>
  <si>
    <t>339</t>
  </si>
  <si>
    <t>59244022</t>
  </si>
  <si>
    <t>komplet pro anténu (průchozí taška,nástavec 22-110mm plastový)</t>
  </si>
  <si>
    <t>1233829666</t>
  </si>
  <si>
    <t>340</t>
  </si>
  <si>
    <t>765125202</t>
  </si>
  <si>
    <t>Montáž nástavce pro odvětrání kanalizace pro betonovou krytinu</t>
  </si>
  <si>
    <t>-79395233</t>
  </si>
  <si>
    <t>"prostupová ZTI" 6</t>
  </si>
  <si>
    <t>341</t>
  </si>
  <si>
    <t>59244019</t>
  </si>
  <si>
    <t>komplet odvětrání kanalizace (průchozí taška,napojovací trubka 100/125mm,nástavec,kryt)</t>
  </si>
  <si>
    <t>-1584995229</t>
  </si>
  <si>
    <t>255</t>
  </si>
  <si>
    <t>765125401</t>
  </si>
  <si>
    <t>Montáž protisněhového háku pro betonovou krytinu</t>
  </si>
  <si>
    <t>-1548861339</t>
  </si>
  <si>
    <t>256</t>
  </si>
  <si>
    <t>55351090</t>
  </si>
  <si>
    <t>hák sněhový Al s barevným povrchem pro skládané krytiny</t>
  </si>
  <si>
    <t>-611706032</t>
  </si>
  <si>
    <t>257</t>
  </si>
  <si>
    <t>765191021</t>
  </si>
  <si>
    <t>Montáž pojistné hydroizolační fólie kladené ve sklonu přes 20° s lepenými spoji na krokve</t>
  </si>
  <si>
    <t>-489568547</t>
  </si>
  <si>
    <t>258</t>
  </si>
  <si>
    <t>596602130</t>
  </si>
  <si>
    <t>fólie hydroizolační difúzní pojistná otevřená-bez bednění  /50 x 1,5=75m2/</t>
  </si>
  <si>
    <t>-1870529463</t>
  </si>
  <si>
    <t>256,15*1,1 'Přepočtené koeficientem množství</t>
  </si>
  <si>
    <t>259</t>
  </si>
  <si>
    <t>765191091</t>
  </si>
  <si>
    <t>Příplatek k cenám montáže pojistné hydroizolační fólie za sklon přes 30°</t>
  </si>
  <si>
    <t>-619073884</t>
  </si>
  <si>
    <t>260</t>
  </si>
  <si>
    <t>765192001</t>
  </si>
  <si>
    <t>Nouzové (provizorní) zakrytí střechy plachtou</t>
  </si>
  <si>
    <t>-515424685</t>
  </si>
  <si>
    <t>"rozkrytých částí střech" 213,75+79,20</t>
  </si>
  <si>
    <t>261</t>
  </si>
  <si>
    <t>998765102</t>
  </si>
  <si>
    <t>Přesun hmot tonážní pro krytiny skládané v objektech v do 12 m</t>
  </si>
  <si>
    <t>-1064026138</t>
  </si>
  <si>
    <t>766</t>
  </si>
  <si>
    <t>Konstrukce truhlářské</t>
  </si>
  <si>
    <t>262</t>
  </si>
  <si>
    <t>766622131</t>
  </si>
  <si>
    <t>Montáž plastových oken plochy přes 1 m2 otevíravých výšky do 1,5 m s rámem do zdiva</t>
  </si>
  <si>
    <t>-1803363859</t>
  </si>
  <si>
    <t>263</t>
  </si>
  <si>
    <t>766622132</t>
  </si>
  <si>
    <t>Montáž plastových oken plochy přes 1 m2 otevíravých výšky do 2,5 m s rámem do zdiva</t>
  </si>
  <si>
    <t>-1303578377</t>
  </si>
  <si>
    <t>264</t>
  </si>
  <si>
    <t>766622216</t>
  </si>
  <si>
    <t>Montáž plastových oken plochy do 1 m2 otevíravých s rámem do zdiva</t>
  </si>
  <si>
    <t>-860658892</t>
  </si>
  <si>
    <t>"viz výkres D.1.1.01" 4+5+7+2</t>
  </si>
  <si>
    <t>"viz výkres D.1.1.02" 12</t>
  </si>
  <si>
    <t>"viz výkres D.1.1.03" 12</t>
  </si>
  <si>
    <t>265</t>
  </si>
  <si>
    <t>61140018</t>
  </si>
  <si>
    <t>okno plastové dvoukřídlové 1xotvíravé + 1xotvíravé a sklopné, 1180 x 590 mm, zasklení izolačním dvojsklem Uw=1,1 W/m2K, barva bílá/bílá</t>
  </si>
  <si>
    <t>1284159271</t>
  </si>
  <si>
    <t>"viz výkres D.1.1.01" 5</t>
  </si>
  <si>
    <t>266</t>
  </si>
  <si>
    <t>61140019</t>
  </si>
  <si>
    <t>okno plastové dvoukřídlové 1xotvíravé + 1xotvíravé a sklopné, 1310 x 590 mm, zasklení izolačním dvojsklem Uw=1,1 W/m2K, barva bílá/bílá</t>
  </si>
  <si>
    <t>-1037920913</t>
  </si>
  <si>
    <t>"viz výkres D.1.1.01" 7</t>
  </si>
  <si>
    <t>267</t>
  </si>
  <si>
    <t>61140029</t>
  </si>
  <si>
    <t>okno plastové jednokřídlové otvíravé a sklopné, 580 x 570 mm, zasklení izolačním dvojsklem Uw=1,1 W/m2K, barva bílá/bílá</t>
  </si>
  <si>
    <t>1210895451</t>
  </si>
  <si>
    <t>268</t>
  </si>
  <si>
    <t>61140030</t>
  </si>
  <si>
    <t>okno plastové dvoukřídlové 1320x1150 mm, 1x otvíravé a sklopné + 1xotvíravé, zasklení izolačním dvojsklem Uw=1,1 W/m2K, barva bílá/bílá</t>
  </si>
  <si>
    <t>-892218347</t>
  </si>
  <si>
    <t xml:space="preserve">"náhrada stávajících oken nesplňující uvedený parametr - bližší specifikaci viz výkres D.1.1" </t>
  </si>
  <si>
    <t>"č.p. 249" 1</t>
  </si>
  <si>
    <t>"č.p. 250" 2</t>
  </si>
  <si>
    <t>269</t>
  </si>
  <si>
    <t>61140031</t>
  </si>
  <si>
    <t>okno plastovédvoukřídlové 1320x1300 mm, 1x otvíravé a sklopné + 1xotvíravé, zasklení izolačním dvojsklem Uw=1,1 W/m2K, barva bílá/bílá</t>
  </si>
  <si>
    <t>1513499309</t>
  </si>
  <si>
    <t>"č.p. 250" 4</t>
  </si>
  <si>
    <t>270</t>
  </si>
  <si>
    <t>61140032</t>
  </si>
  <si>
    <t>okno plastové dvoukřídlové se středovým distančním sloupkem, 1400x1480 mm, 2xotvíravé a sklopné, zasklení izolačním dvojsklem Uw=1,1 W/m2K, barva bílá/bílá</t>
  </si>
  <si>
    <t>-1844002341</t>
  </si>
  <si>
    <t>271</t>
  </si>
  <si>
    <t>766622832</t>
  </si>
  <si>
    <t>Demontáž rámu zdvojených oken dřevěných nebo plastových do 2m2 k opětovnému použití</t>
  </si>
  <si>
    <t>1076247096</t>
  </si>
  <si>
    <t>272</t>
  </si>
  <si>
    <t>766622833</t>
  </si>
  <si>
    <t>Demontáž rámu zdvojených oken dřevěných nebo plastových do 4m2 k opětovnému použití</t>
  </si>
  <si>
    <t>-1195006286</t>
  </si>
  <si>
    <t>273</t>
  </si>
  <si>
    <t>766622861</t>
  </si>
  <si>
    <t>Vyvěšení nebo zavěšení křídel dřevěných nebo plastových okenních do 1,5 m2</t>
  </si>
  <si>
    <t>-160492508</t>
  </si>
  <si>
    <t>"viz výkres D.1.1.06" (1*1)+(2*2)+(3*14)</t>
  </si>
  <si>
    <t xml:space="preserve">"viz výkres D.1.1.07" </t>
  </si>
  <si>
    <t>"viz výkres D.1.1.08" (1*26)+(2*15)</t>
  </si>
  <si>
    <t>"viz výkres D.1.1.09" (2*1)+(3*1)</t>
  </si>
  <si>
    <t>274</t>
  </si>
  <si>
    <t>7666294</t>
  </si>
  <si>
    <t>Dodávka a montáž tepelně izolačních hranolů - systémové provedení předsazené montáže oken</t>
  </si>
  <si>
    <t>1441513847</t>
  </si>
  <si>
    <t>(2,17+2,17+1,16+1,16)</t>
  </si>
  <si>
    <t>(1,42+1,42+1,20+1,20)</t>
  </si>
  <si>
    <t>(0,80+0,80+1,15+1,15)*2</t>
  </si>
  <si>
    <t>(2,18+2,18+1,50+1,50)*6</t>
  </si>
  <si>
    <t>(1,50+1,50+1,30+1,30)*3</t>
  </si>
  <si>
    <t>(1,45+1,45+1,20+1,20)*6</t>
  </si>
  <si>
    <t>(0,80+0,80+1,17+1,17)*12</t>
  </si>
  <si>
    <t>(2,18+2,18+1,50+1,50)*8</t>
  </si>
  <si>
    <t>(0,80+0,80+1,20+1,20)*12</t>
  </si>
  <si>
    <t>(1,45+1,45+1,75+1,75)*3</t>
  </si>
  <si>
    <t>"balkón. dveře na balkón" (1,45+1,45+2,20+2,20)*4</t>
  </si>
  <si>
    <t>"dveře vchodové" (1,60+1,60+2,15+2,15)*6</t>
  </si>
  <si>
    <t>275</t>
  </si>
  <si>
    <t>766629415</t>
  </si>
  <si>
    <t>Příplatek k montáži oken rovné ostění fólie připojovací spára do 65 mm</t>
  </si>
  <si>
    <t>-744108024</t>
  </si>
  <si>
    <t>"dveře vchodové" (1,50+1,50+2,15+2,15)*6</t>
  </si>
  <si>
    <t>276</t>
  </si>
  <si>
    <t>7666600</t>
  </si>
  <si>
    <t>Příplatek za úpravu zlepšující tepelný parametr vnitřních dveří s požární odolností (bližší specifikace viz výkres D.1.1)</t>
  </si>
  <si>
    <t>-1479928286</t>
  </si>
  <si>
    <t>277</t>
  </si>
  <si>
    <t>766660021</t>
  </si>
  <si>
    <t>Montáž dveřních křídel otvíravých 1křídlových š do 0,8 m požárních do ocelové zárubně</t>
  </si>
  <si>
    <t>2031820547</t>
  </si>
  <si>
    <t>278</t>
  </si>
  <si>
    <t>611656100</t>
  </si>
  <si>
    <t>dveře vnitřní požárně odolné, odolnost EI (EW) 30 D3, 1křídlové 70, 80 x 197 cm, provedení KLIMA 3</t>
  </si>
  <si>
    <t>73127725</t>
  </si>
  <si>
    <t>279</t>
  </si>
  <si>
    <t>766660022</t>
  </si>
  <si>
    <t>Montáž dveřních křídel otvíravých 1křídlových š přes 0,8 m požárních do ocelové zárubně</t>
  </si>
  <si>
    <t>138237477</t>
  </si>
  <si>
    <t>280</t>
  </si>
  <si>
    <t>611656110</t>
  </si>
  <si>
    <t>dveře vnitřní požárně odolné, odolnost EI (EW) 30 D3, 1křídlové 90 x 197 cm, provedení KLIMA 3</t>
  </si>
  <si>
    <t>70925471</t>
  </si>
  <si>
    <t>"viz výkres D.1.1.04" 3</t>
  </si>
  <si>
    <t>281</t>
  </si>
  <si>
    <t>6116561</t>
  </si>
  <si>
    <t>dveře vnitřní požárně odolné, odolnost EI (EW) 30 D3, 1křídlové 87 x 207 cm, provedení KLIMA 3</t>
  </si>
  <si>
    <t>1019120179</t>
  </si>
  <si>
    <t>282</t>
  </si>
  <si>
    <t>766660451</t>
  </si>
  <si>
    <t>Montáž vchodových dveří 2křídlových bez nadsvětlíku do zdiva</t>
  </si>
  <si>
    <t>-666079190</t>
  </si>
  <si>
    <t>"viz výkres D.1.1.02" 6</t>
  </si>
  <si>
    <t>283</t>
  </si>
  <si>
    <t>766660717</t>
  </si>
  <si>
    <t>Montáž dveřních křídel samozavírače na ocelovou zárubeň</t>
  </si>
  <si>
    <t>1895887726</t>
  </si>
  <si>
    <t>"viz výkres D.1.1.04" 3+1</t>
  </si>
  <si>
    <t>284</t>
  </si>
  <si>
    <t>54917260X</t>
  </si>
  <si>
    <t xml:space="preserve">samozavírač protipožárních dveří </t>
  </si>
  <si>
    <t>-259965758</t>
  </si>
  <si>
    <t>285</t>
  </si>
  <si>
    <t>76666072</t>
  </si>
  <si>
    <t>Montáž dveřního kování - klika/klika</t>
  </si>
  <si>
    <t>-2038639301</t>
  </si>
  <si>
    <t>286</t>
  </si>
  <si>
    <t>549146200</t>
  </si>
  <si>
    <t>klika včetně rozet a montážního materiálu nerez</t>
  </si>
  <si>
    <t>-1162570359</t>
  </si>
  <si>
    <t>Poznámka k položce:
č.zboží ACE00086 cena zahrnuje kování včetně rozet a montážního materiálu.</t>
  </si>
  <si>
    <t>287</t>
  </si>
  <si>
    <t>766660722</t>
  </si>
  <si>
    <t>Montáž dveřního kování - zámku</t>
  </si>
  <si>
    <t>1320279381</t>
  </si>
  <si>
    <t>288</t>
  </si>
  <si>
    <t>549641100</t>
  </si>
  <si>
    <t>vložka zámková cylindrická oboustranná v provedení centrálního klíče</t>
  </si>
  <si>
    <t>1353720845</t>
  </si>
  <si>
    <t>289</t>
  </si>
  <si>
    <t>76668182</t>
  </si>
  <si>
    <t>Demontáž plastových vstupních 2křídl. dveří včetně zárubní k opětovnému použití</t>
  </si>
  <si>
    <t>-807834537</t>
  </si>
  <si>
    <t>"viz výkres D.1.1.02" 1,50*2,20*6</t>
  </si>
  <si>
    <t>290</t>
  </si>
  <si>
    <t>766691510</t>
  </si>
  <si>
    <t>Montáž těsnění oken a balkónových dveří polyuretanovou páskou</t>
  </si>
  <si>
    <t>-1291302069</t>
  </si>
  <si>
    <t>"viz výkres D.1.1"</t>
  </si>
  <si>
    <t>"těsnění do vstupních dveří do bytů" 13*5</t>
  </si>
  <si>
    <t>291</t>
  </si>
  <si>
    <t>2861815</t>
  </si>
  <si>
    <t>páska těsnící do vchodových dveří</t>
  </si>
  <si>
    <t>825071348</t>
  </si>
  <si>
    <t>65*1,02 'Přepočtené koeficientem množství</t>
  </si>
  <si>
    <t>292</t>
  </si>
  <si>
    <t>766691914</t>
  </si>
  <si>
    <t>Vyvěšení nebo zavěšení dřevěných křídel dveří pl do 2 m2</t>
  </si>
  <si>
    <t>-1561921244</t>
  </si>
  <si>
    <t>293</t>
  </si>
  <si>
    <t>998766102</t>
  </si>
  <si>
    <t>Přesun hmot tonážní pro konstrukce truhlářské v objektech v do 12 m</t>
  </si>
  <si>
    <t>-1020246004</t>
  </si>
  <si>
    <t>767</t>
  </si>
  <si>
    <t>Konstrukce zámečnické</t>
  </si>
  <si>
    <t>294</t>
  </si>
  <si>
    <t>76716181</t>
  </si>
  <si>
    <t>Demontáž nevyužívaných rozvodů na fasádě</t>
  </si>
  <si>
    <t>kompl</t>
  </si>
  <si>
    <t>1113494354</t>
  </si>
  <si>
    <t>295</t>
  </si>
  <si>
    <t>767161813</t>
  </si>
  <si>
    <t>Demontáž zábradlí rovného nerozebíratelného hmotnosti 1m zábradlí do 20 kg</t>
  </si>
  <si>
    <t>1916211296</t>
  </si>
  <si>
    <t>"balkón" 1,50*4</t>
  </si>
  <si>
    <t>296</t>
  </si>
  <si>
    <t>76716182</t>
  </si>
  <si>
    <t>Demontáž a opětovná montáž fasádních štítků s označenám ulic a čísel popisných</t>
  </si>
  <si>
    <t>-1455895541</t>
  </si>
  <si>
    <t>297</t>
  </si>
  <si>
    <t>76716183</t>
  </si>
  <si>
    <t>Demontáž fasádních větracích mřížek a konzol pro vlajky</t>
  </si>
  <si>
    <t>-1564456988</t>
  </si>
  <si>
    <t>298</t>
  </si>
  <si>
    <t>76716184</t>
  </si>
  <si>
    <t>Demontáž a opětovná montáž (na úroveň nového zateplení) zvonků a krabiček s telefonním vedením</t>
  </si>
  <si>
    <t>-756013652</t>
  </si>
  <si>
    <t>299</t>
  </si>
  <si>
    <t>76716185</t>
  </si>
  <si>
    <t>Demontáž a přemístění lapače střešních splavenin včetně potřebné úpravy vedení ležaté dešťové kanalizace</t>
  </si>
  <si>
    <t>-1071167479</t>
  </si>
  <si>
    <t>300</t>
  </si>
  <si>
    <t>76716186</t>
  </si>
  <si>
    <t>Přemístěných stávajících satelitů z fasády na společné nástřešní tyče včetně přívodních kabelů</t>
  </si>
  <si>
    <t>244032978</t>
  </si>
  <si>
    <t>Poznámka k položce:
Objem prací na 1 kus: demontáž stávajícího satelitu, vysekání 10 m rýhy po fasádě, montáž koaxiálního kabelu zataženého do plastové chráničky prům. 15 mm o celkové délce 40 m, proražení otvoru ve stavájící podstřešní římse.</t>
  </si>
  <si>
    <t>304</t>
  </si>
  <si>
    <t>7678126</t>
  </si>
  <si>
    <t xml:space="preserve">Dodávka a montáž ocelového schodiště se zábradlím a podestou, schodnice U 200, stupně pórorošt 350x1350 mm, uchycení zábradlí U 120+ napojení na stávající zábradlí, vč. kotvení a povrchové úpravy žárovým zinkováním </t>
  </si>
  <si>
    <t>-802130592</t>
  </si>
  <si>
    <t>305</t>
  </si>
  <si>
    <t>76781261</t>
  </si>
  <si>
    <t>Dodávka a montáž ocelové markýzy nad vstupem, k-ce nýtovaná pásovina, včetně kotvení a povrchové úpravy žárovým zinkováním - bližší specifikace viz výkres D.1.1.41</t>
  </si>
  <si>
    <t>1468782480</t>
  </si>
  <si>
    <t>306</t>
  </si>
  <si>
    <t>76781262</t>
  </si>
  <si>
    <t>Dodávka a montáž ocelového schodiště se zábradlím, schodnice U 200, stupně pórorošt 350x1350 mm, uchycení zábradlí U 120+ napojení na stávající zábradlí, vč. kotvení a povrchové úpravy žárovým zinkováním - bližší specifikace viz výkres D.1.1.45, D1.1.1.46</t>
  </si>
  <si>
    <t>1013448488</t>
  </si>
  <si>
    <t>307</t>
  </si>
  <si>
    <t>76781263</t>
  </si>
  <si>
    <t>Dodávka a montáž ocelového balkónu se zábradlím (částečně se použije původní) včetně kotvení a povrchové úpravy žárovým zinkováním, podlaha z modřínových prken - bližší specifikace viz výkres D.1.1.40, D1.1.1.41</t>
  </si>
  <si>
    <t>491244338</t>
  </si>
  <si>
    <t>308</t>
  </si>
  <si>
    <t>76781265</t>
  </si>
  <si>
    <t>Příplatek k montáži ocelových k-cí za kotvení s omezenín tepelných mostů - viz výkres D.1.1 (držáky bleskosvodu, dešťových svodů, apod. v kontaktním zateplovacím systému)</t>
  </si>
  <si>
    <t>1242892249</t>
  </si>
  <si>
    <t>Poznámka k položce:
Prvky s nižší zátěží (hromosvody, okapní svody atd.) budou kotveny do fasády skrz nalepené desky z termoplastické pěny o hustotě 100-400 kg/m3 na bázi polymeru polystyrenu (PS) nebo pomocí montážních vlálečků vyrobených z tvrzeného EPS nebo ve variantě PE z vysoce kvalitního plastu.</t>
  </si>
  <si>
    <t>309</t>
  </si>
  <si>
    <t>76781266</t>
  </si>
  <si>
    <t>Dodávka a montáž Netopýří budka do zateplení 420/500/100 mm</t>
  </si>
  <si>
    <t>1875007267</t>
  </si>
  <si>
    <t>310</t>
  </si>
  <si>
    <t>76781269</t>
  </si>
  <si>
    <t>Dodávka a montáž ocelového schodiště se zábradlím č.p. 250, schodnice U 200, stupně z tahokovu 305x1200 mm, s podestou, vč. kotvení a povrchové úpravy žárovým zinkováním - bližší specifikace viz výkres D.1.1.41, D1.1.1.42</t>
  </si>
  <si>
    <t>1822154585</t>
  </si>
  <si>
    <t>311</t>
  </si>
  <si>
    <t>76781270</t>
  </si>
  <si>
    <t>Dodávka a montáž ocelového schodiště se zábradlím č.p. 251, schodnice U 200, stupně z tahokovu 305x1200 mm, s podestou, vč. kotvení a povrchové úpravy žárovým zinkováním - bližší specifikace viz výkres D.1.1.43, D1.1.1.44</t>
  </si>
  <si>
    <t>-44875945</t>
  </si>
  <si>
    <t>312</t>
  </si>
  <si>
    <t>998767102</t>
  </si>
  <si>
    <t>Přesun hmot tonážní pro zámečnické konstrukce v objektech v do 12 m</t>
  </si>
  <si>
    <t>1625359284</t>
  </si>
  <si>
    <t>771</t>
  </si>
  <si>
    <t>Podlahy z dlaždic</t>
  </si>
  <si>
    <t>313</t>
  </si>
  <si>
    <t>771474113</t>
  </si>
  <si>
    <t>Montáž soklíků z dlaždic keramických rovných flexibilní lepidlo v do 120 mm</t>
  </si>
  <si>
    <t>204820935</t>
  </si>
  <si>
    <t>"viz výkres D.1.1.37" 1,50+1,50+2,36-0,85</t>
  </si>
  <si>
    <t>314</t>
  </si>
  <si>
    <t>771574113</t>
  </si>
  <si>
    <t>Montáž podlah keramických režných hladkých lepených flexibilním lepidlem do 12 ks/m2</t>
  </si>
  <si>
    <t>-1388447670</t>
  </si>
  <si>
    <t>"viz výkres D.1.1.37" (2,36*1,15)+(1,00*0,30)+(0,90*0,90)+((0,90+0,90+0,90)*0,30)</t>
  </si>
  <si>
    <t>315</t>
  </si>
  <si>
    <t>597614080</t>
  </si>
  <si>
    <t>dlaždice keramické slinuté neglazované mrazuvzdorné 29,8 x 29,8 x 0,9 cm</t>
  </si>
  <si>
    <t>295561218</t>
  </si>
  <si>
    <t>"množství převzato z položky č. 771474113" 4,51*0,10*1,20</t>
  </si>
  <si>
    <t>"množství převzato z položky č. 771574113" 4,634</t>
  </si>
  <si>
    <t>5,175*1,15 'Přepočtené koeficientem množství</t>
  </si>
  <si>
    <t>316</t>
  </si>
  <si>
    <t>771591111</t>
  </si>
  <si>
    <t>Podlahy penetrace podkladu</t>
  </si>
  <si>
    <t>710820554</t>
  </si>
  <si>
    <t>"množství převzato z položky č. 771474113" 4,51*0,10</t>
  </si>
  <si>
    <t>317</t>
  </si>
  <si>
    <t>771591115</t>
  </si>
  <si>
    <t>Podlahy spárování silikonem</t>
  </si>
  <si>
    <t>-295543289</t>
  </si>
  <si>
    <t>"viz výkres D.1.1.37" (1,50+1,50+2,36-0,85)+(0,90+0,90+0,90)</t>
  </si>
  <si>
    <t>318</t>
  </si>
  <si>
    <t>998771102</t>
  </si>
  <si>
    <t>Přesun hmot tonážní pro podlahy z dlaždic v objektech v do 12 m</t>
  </si>
  <si>
    <t>197524617</t>
  </si>
  <si>
    <t>783</t>
  </si>
  <si>
    <t>Dokončovací práce - nátěry</t>
  </si>
  <si>
    <t>319</t>
  </si>
  <si>
    <t>783201403</t>
  </si>
  <si>
    <t>Oprášení tesařských konstrukcí před provedením nátěru</t>
  </si>
  <si>
    <t>506429632</t>
  </si>
  <si>
    <t>339,00</t>
  </si>
  <si>
    <t>320</t>
  </si>
  <si>
    <t>783213121</t>
  </si>
  <si>
    <t>Napouštěcí dvojnásobný syntetický biocidní nátěr tesařských konstrukcí zabudovaných do konstrukce</t>
  </si>
  <si>
    <t>471957521</t>
  </si>
  <si>
    <t>321</t>
  </si>
  <si>
    <t>783301311</t>
  </si>
  <si>
    <t>Odmaštění zámečnických konstrukcí vodou ředitelným odmašťovačem</t>
  </si>
  <si>
    <t>2012587299</t>
  </si>
  <si>
    <t xml:space="preserve">"ocelové zárubně" </t>
  </si>
  <si>
    <t>"viz výkres D.1.1.01" 4*5,00*0,25</t>
  </si>
  <si>
    <t>"viz výkres D.1.1.04" 4*5,00*0,25</t>
  </si>
  <si>
    <t>"stávající ocelová dířka na fasádě" (0,60*0,60*8)+(1,35*0,50)</t>
  </si>
  <si>
    <t>328</t>
  </si>
  <si>
    <t>783306809</t>
  </si>
  <si>
    <t>Odstranění nátěru ze zámečnických konstrukcí okartáčováním</t>
  </si>
  <si>
    <t>449655337</t>
  </si>
  <si>
    <t>322</t>
  </si>
  <si>
    <t>783314203</t>
  </si>
  <si>
    <t>Základní antikorozní jednonásobný syntetický samozákladující nátěr zámečnických konstrukcí</t>
  </si>
  <si>
    <t>115182432</t>
  </si>
  <si>
    <t>323</t>
  </si>
  <si>
    <t>783317105</t>
  </si>
  <si>
    <t>Krycí jednonásobný syntetický samozákladující nátěr zámečnických konstrukcí</t>
  </si>
  <si>
    <t>1861112366</t>
  </si>
  <si>
    <t>324</t>
  </si>
  <si>
    <t>783813111</t>
  </si>
  <si>
    <t>Penetrační syntetický nátěr hladkých povrchů z desek na bázi dřeva</t>
  </si>
  <si>
    <t>-972552965</t>
  </si>
  <si>
    <t>325</t>
  </si>
  <si>
    <t>783817401</t>
  </si>
  <si>
    <t>Krycí dvojnásobný syntetický nátěr hladkých betonových povrchů</t>
  </si>
  <si>
    <t>-1696718851</t>
  </si>
  <si>
    <t>784</t>
  </si>
  <si>
    <t>Dokončovací práce - malby a tapety</t>
  </si>
  <si>
    <t>326</t>
  </si>
  <si>
    <t>784181101</t>
  </si>
  <si>
    <t>Základní akrylátová jednonásobná penetrace podkladu v místnostech výšky do 3,80m</t>
  </si>
  <si>
    <t>1735437364</t>
  </si>
  <si>
    <t>1200</t>
  </si>
  <si>
    <t>327</t>
  </si>
  <si>
    <t>784221101</t>
  </si>
  <si>
    <t>Dvojnásobné bílé malby  ze směsí za sucha dobře otěruvzdorných v místnostech do 3,80 m</t>
  </si>
  <si>
    <t>1559858816</t>
  </si>
  <si>
    <t>U..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</si>
  <si>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</si>
  <si>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</si>
  <si>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</si>
  <si>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</si>
  <si>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</si>
  <si>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</si>
  <si>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</si>
  <si>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</si>
  <si>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</si>
  <si>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</si>
  <si>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-955565190</t>
  </si>
  <si>
    <t>"revize hromosvodu" 10</t>
  </si>
  <si>
    <t>VRN</t>
  </si>
  <si>
    <t>Vedlejší rozpočtové náklady</t>
  </si>
  <si>
    <t>VRN1</t>
  </si>
  <si>
    <t>Průzkumné, geodetické a projektové práce</t>
  </si>
  <si>
    <t>011503000</t>
  </si>
  <si>
    <t>Výtahová zkouška pro kotvení KZS</t>
  </si>
  <si>
    <t>Kč</t>
  </si>
  <si>
    <t>1024</t>
  </si>
  <si>
    <t>2054652609</t>
  </si>
  <si>
    <t>013254000</t>
  </si>
  <si>
    <t>Dokumentace skutečného provedení stavby</t>
  </si>
  <si>
    <t>-701773152</t>
  </si>
  <si>
    <t>VRN4</t>
  </si>
  <si>
    <t>Inženýrská činnost</t>
  </si>
  <si>
    <t>042503000</t>
  </si>
  <si>
    <t>Plán BOZP na staveništi</t>
  </si>
  <si>
    <t>-547150970</t>
  </si>
  <si>
    <t>045203000</t>
  </si>
  <si>
    <t>Kompletační činnost</t>
  </si>
  <si>
    <t>1935105706</t>
  </si>
  <si>
    <t>U... - Nezpůsobilé výdaje</t>
  </si>
  <si>
    <t xml:space="preserve">    5 - Komunikace pozemní</t>
  </si>
  <si>
    <t xml:space="preserve">    VRN3 - Zařízení staveniště</t>
  </si>
  <si>
    <t xml:space="preserve">    VRN6 - Územní vlivy</t>
  </si>
  <si>
    <t xml:space="preserve">    VRN7 - Provozní vlivy</t>
  </si>
  <si>
    <t>Komunikace pozemní</t>
  </si>
  <si>
    <t>564732111</t>
  </si>
  <si>
    <t>Podklad z vibrovaného štěrku VŠ tl 100 mm</t>
  </si>
  <si>
    <t>-1088361072</t>
  </si>
  <si>
    <t>"viz vákres D.1.1.02"</t>
  </si>
  <si>
    <t>"odkopání soklu" (11,50+11,50+49,00+49,00-(1,80*3))*0,45</t>
  </si>
  <si>
    <t>564772111</t>
  </si>
  <si>
    <t>Podklad z vibrovaného štěrku VŠ tl 250 mm</t>
  </si>
  <si>
    <t>-1746237162</t>
  </si>
  <si>
    <t>"plochy před vnějšími schodišti" (1,60*1,85)+(2,25*1,60)</t>
  </si>
  <si>
    <t>56481111</t>
  </si>
  <si>
    <t>Podklad ze štěrkodrtě ŠD tl 50 mm (kladecí vrstva fr. 4-8 mm)</t>
  </si>
  <si>
    <t>1055944796</t>
  </si>
  <si>
    <t>572360112</t>
  </si>
  <si>
    <t>Vyspravení krytu komunikací po překopech plochy do 15 m2 studenou asfaltovou směsí tl 60 mm</t>
  </si>
  <si>
    <t>523845465</t>
  </si>
  <si>
    <t>"před vyrovnávacím schodištěm u vstupu č.p. 250, 251" (2,00*1,00)*2</t>
  </si>
  <si>
    <t>596811220</t>
  </si>
  <si>
    <t>Kladení betonové dlažby komunikací pro pěší do lože z kameniva vel do 0,25 m2 plochy do 50 m2</t>
  </si>
  <si>
    <t>-2116272209</t>
  </si>
  <si>
    <t>592457020</t>
  </si>
  <si>
    <t>dlažba betonová plošná hladká Standard 40x40x5 cm šedá</t>
  </si>
  <si>
    <t>-1861386890</t>
  </si>
  <si>
    <t>Poznámka k položce:
Spotřeba: 6,25 kus/m2</t>
  </si>
  <si>
    <t>58,58*1,05 'Přepočtené koeficientem množství</t>
  </si>
  <si>
    <t>916331112</t>
  </si>
  <si>
    <t>Osazení zahradního obrubníku betonového do lože z betonu s boční opěrou</t>
  </si>
  <si>
    <t>1594065367</t>
  </si>
  <si>
    <t>"plochy před vnějšími schodišti" (1,60+1,85)+(2,25+1,60)</t>
  </si>
  <si>
    <t>59217001</t>
  </si>
  <si>
    <t>obrubník betonový zahradní 1000x50x250mm</t>
  </si>
  <si>
    <t>-574892639</t>
  </si>
  <si>
    <t>7,3*1,05 'Přepočtené koeficientem množství</t>
  </si>
  <si>
    <t>952901111</t>
  </si>
  <si>
    <t>Vyčištění budov bytové a občanské výstavby při výšce podlaží do 4 m</t>
  </si>
  <si>
    <t>-1361343543</t>
  </si>
  <si>
    <t>1593100134</t>
  </si>
  <si>
    <t>766694121</t>
  </si>
  <si>
    <t>Montáž parapetních desek dřevěných nebo plastových šířky přes 30 cm délky do 1,0 m</t>
  </si>
  <si>
    <t>2037768070</t>
  </si>
  <si>
    <t>"viz výkres D.1.1.01" 2</t>
  </si>
  <si>
    <t>766694122</t>
  </si>
  <si>
    <t>Montáž parapetních dřevěných nebo plastových šířky přes 30 cm délky do 1,6 m</t>
  </si>
  <si>
    <t>1611047051</t>
  </si>
  <si>
    <t>"viz výkres D.1.1.01" 1</t>
  </si>
  <si>
    <t>"viz výkres D.1.1.02" 3+6</t>
  </si>
  <si>
    <t>"viz výkres D.1.1.03" 3+6</t>
  </si>
  <si>
    <t>766694123</t>
  </si>
  <si>
    <t>Montáž parapetních dřevěných nebo plastových šířky přes 30 cm délky do 2,6 m</t>
  </si>
  <si>
    <t>-253280462</t>
  </si>
  <si>
    <t>"viz výkres D.1.1.03" 8</t>
  </si>
  <si>
    <t>607941070</t>
  </si>
  <si>
    <t>deska parapetní dřevotřísková vnitřní 0,5 x 1 m</t>
  </si>
  <si>
    <t>-1755237642</t>
  </si>
  <si>
    <t>75,16*1,05 'Přepočtené koeficientem množství</t>
  </si>
  <si>
    <t>-2125563418</t>
  </si>
  <si>
    <t>HZS1291</t>
  </si>
  <si>
    <t>Hodinová zúčtovací sazba pomocný stavební dělník</t>
  </si>
  <si>
    <t>-1747246500</t>
  </si>
  <si>
    <t>"vyklizení půdy" 40,00</t>
  </si>
  <si>
    <t>VRN3</t>
  </si>
  <si>
    <t>Zařízení staveniště</t>
  </si>
  <si>
    <t>030001000</t>
  </si>
  <si>
    <t>924676183</t>
  </si>
  <si>
    <t>VRN6</t>
  </si>
  <si>
    <t>Územní vlivy</t>
  </si>
  <si>
    <t>06310300</t>
  </si>
  <si>
    <t>Biologický dohled stavby - opatření na ochranu hnízdišť rorýsů a úkrytů netopýrů</t>
  </si>
  <si>
    <t>1778240590</t>
  </si>
  <si>
    <t>VRN7</t>
  </si>
  <si>
    <t>Provozní vlivy</t>
  </si>
  <si>
    <t>071103000</t>
  </si>
  <si>
    <t>Provoz investora</t>
  </si>
  <si>
    <t>571851243</t>
  </si>
  <si>
    <t>Y - Blok Y, Školní č.p. 256 - 258 - architektonicko-stavební část</t>
  </si>
  <si>
    <t>Y. - Způsobilé výdaje - hlavní aktivity</t>
  </si>
  <si>
    <t xml:space="preserve">    712 - Povlakové krytiny</t>
  </si>
  <si>
    <t>113107022</t>
  </si>
  <si>
    <t>Odstranění podkladu plochy do 15 m2 z kameniva drceného tl 200 mm při překopech inž sítí</t>
  </si>
  <si>
    <t>1277089290</t>
  </si>
  <si>
    <t>"odkopání soklu - v místě štěrku" (11,20+24,20+5,90+1,50+16,80)*0,60</t>
  </si>
  <si>
    <t>"odkopání soklu - v místě asflatu" (35,00+17,50)*0,60</t>
  </si>
  <si>
    <t>1783600973</t>
  </si>
  <si>
    <t>"odkopání soklu v místě betonu" (11,20+16,50+1,50)*0,60</t>
  </si>
  <si>
    <t>113107043</t>
  </si>
  <si>
    <t>Odstranění podkladu plochy do 15 m2 živičných tl 150 mm při překopech inž sítí</t>
  </si>
  <si>
    <t>419005295</t>
  </si>
  <si>
    <t>"odkopání soklu - v místě asflatu" (35,00+17,50)*0,70</t>
  </si>
  <si>
    <t>952545436</t>
  </si>
  <si>
    <t>"odkopání soklu - v místě betonu" (11,20+16,50+1,50)*0,60*0,50</t>
  </si>
  <si>
    <t>"odkopání soklu - v místě štěrku" (11,20+24,20+5,90+1,50+16,80)*0,60*0,50</t>
  </si>
  <si>
    <t>"odkopání soklu - v místě živice" (35,00+17,50)*0,60*0,40</t>
  </si>
  <si>
    <t>"základové pasy pro vnější schodiště" (0,95*0,45*1,00)+(0,95*0,30*1,00)</t>
  </si>
  <si>
    <t>"výkop pro zemnící pásek bleskosvodu" (11,20+16,50+1,50+11,20+24,20+5,90+1,50+16,80+35,00+17,50)*0,30*0,70</t>
  </si>
  <si>
    <t>-359052403</t>
  </si>
  <si>
    <t>417242717</t>
  </si>
  <si>
    <t>863934718</t>
  </si>
  <si>
    <t>-1711392115</t>
  </si>
  <si>
    <t>"množství převzato z položky č. 132201101" 64,626</t>
  </si>
  <si>
    <t>"množství převzato z položky č. 175101201" -32,70</t>
  </si>
  <si>
    <t>-665188654</t>
  </si>
  <si>
    <t>"množství převzato z položky č. 162701105" 36,926</t>
  </si>
  <si>
    <t>36,926*2 'Přepočtené koeficientem množství</t>
  </si>
  <si>
    <t>-410500574</t>
  </si>
  <si>
    <t>-1053811000</t>
  </si>
  <si>
    <t>-1938554715</t>
  </si>
  <si>
    <t>36,926*1,75 'Přepočtené koeficientem množství</t>
  </si>
  <si>
    <t>-278808465</t>
  </si>
  <si>
    <t>-828037526</t>
  </si>
  <si>
    <t>"odkopání soklu - v místě betonu" (11,20+16,50+1,50)*0,50*0,50</t>
  </si>
  <si>
    <t>"odkopání soklu - v místě štěrku" (11,20+24,20+5,90+1,50+16,80)*0,50*0,50</t>
  </si>
  <si>
    <t>"odkopání soklu - v místě živice" (35,00+17,50)*0,50*0,40</t>
  </si>
  <si>
    <t>419499131</t>
  </si>
  <si>
    <t>"viz výkres D.1.1.02" (11,20+16,50+1,50+11,20+24,20+5,90+1,50+16,80)*0,40</t>
  </si>
  <si>
    <t>-45551598</t>
  </si>
  <si>
    <t>35,52*0,025 'Přepočtené koeficientem množství</t>
  </si>
  <si>
    <t>1463700304</t>
  </si>
  <si>
    <t>1327740756</t>
  </si>
  <si>
    <t>35,52*0,058 'Přepočtené koeficientem množství</t>
  </si>
  <si>
    <t>-1295277866</t>
  </si>
  <si>
    <t>-2001987263</t>
  </si>
  <si>
    <t>2042696634</t>
  </si>
  <si>
    <t>441637227</t>
  </si>
  <si>
    <t>"základové pasy pro vnější schodiště" ((0,95+0,95+0,50+0,50)*0,20)+((0,95+0,95+0,35+0,35)*0,20)</t>
  </si>
  <si>
    <t>-702409187</t>
  </si>
  <si>
    <t>-274766375</t>
  </si>
  <si>
    <t>"strojovna 3.02" ((3,153+1,334+0,80+1,52+1,866)*2,75)-(0,90*2,00)</t>
  </si>
  <si>
    <t>"strojovna 3.04" ((3,117+3,117+1,386+1,386-0,76)*2,75)-(0,90*2,00)</t>
  </si>
  <si>
    <t>"strojovna 3.05" ((3,358+3,358+2,02+2,02)*2,75)-(0,90*2,00)</t>
  </si>
  <si>
    <t>"strojovna 3.06" ((1,865+2,776+2,373+1,348+0,70)*2,75)-(0,90*2,00)</t>
  </si>
  <si>
    <t>1143359246</t>
  </si>
  <si>
    <t xml:space="preserve">"viz výkres D.1.1.13 až 16" 4 </t>
  </si>
  <si>
    <t>759347472</t>
  </si>
  <si>
    <t>"viz výkres D.1.1.01" 4,00+2,00</t>
  </si>
  <si>
    <t>"viz výkres D.1.1.04" 1,00</t>
  </si>
  <si>
    <t>1131783308</t>
  </si>
  <si>
    <t>-326836921</t>
  </si>
  <si>
    <t>-2068220917</t>
  </si>
  <si>
    <t>-616642225</t>
  </si>
  <si>
    <t>728054455</t>
  </si>
  <si>
    <t>-4782783</t>
  </si>
  <si>
    <t>"skladba V06 a V07" (2,38*(2,70+2,40))*2</t>
  </si>
  <si>
    <t>-1107332906</t>
  </si>
  <si>
    <t>"skladba V06 a V07" 2,38*(2,70+2,40)</t>
  </si>
  <si>
    <t>1069175874</t>
  </si>
  <si>
    <t>-290030977</t>
  </si>
  <si>
    <t>"množství převzato z položky č. 621211041" 220,92</t>
  </si>
  <si>
    <t>"lodžie"</t>
  </si>
  <si>
    <t>"viz výkres D.1.1.02" 2,20*0,90</t>
  </si>
  <si>
    <t>"viz výkres D.1.1.03" 2,20*0,90</t>
  </si>
  <si>
    <t>-1396701945</t>
  </si>
  <si>
    <t>"strop nad schodištěm - skladba V06" (3,40*3,00)+((3,40+3,00+3,00)*0,22)</t>
  </si>
  <si>
    <t>"strojovna 3.02" ((2,753+2,753+1,666+1,666)*2,75)+((2,066+2,066+3,153+3,153)*3,00)-(0,90*2,00*2)</t>
  </si>
  <si>
    <t>"strojovna 3.04" ((2,717+2,717+1,386+1,386)*2,75)+((1,786+1,786+3,117+3,117)*3,00)-(0,90*2,00*2)</t>
  </si>
  <si>
    <t>"strojovna 3.05" ((2,96+2,96+2,015+2,015)*2,75)+((3,36+3,36+2,415+2,415)*3,00)-(0,90*2,00*2)</t>
  </si>
  <si>
    <t>"strojovna 3.06" ((1,973+1,973+2,776+2,776)*2,75)+((2,373+2,373+3,176+3,176)*3,00)-(0,90*2,00*2)</t>
  </si>
  <si>
    <t>1415711152</t>
  </si>
  <si>
    <t>1133703010</t>
  </si>
  <si>
    <t>"viz výkres D.1.1.02" 33</t>
  </si>
  <si>
    <t>"viz výkres D.1.1.03" 27</t>
  </si>
  <si>
    <t>-1791878041</t>
  </si>
  <si>
    <t>"po zazdívce nových dveřních zárubní" 5</t>
  </si>
  <si>
    <t>1660260045</t>
  </si>
  <si>
    <t>"viz výkres D.1.1.01 - okna"</t>
  </si>
  <si>
    <t>(0,58+0,54+0,54)*0,40*15</t>
  </si>
  <si>
    <t>(1,15+0,56+0,56)*0,40*8</t>
  </si>
  <si>
    <t xml:space="preserve">"viz výkres D.1.1.02 - okna" </t>
  </si>
  <si>
    <t>(0,70+1,20+1,20)*0,48*10</t>
  </si>
  <si>
    <t>(1,35+1,15+1,15)*0,48*6</t>
  </si>
  <si>
    <t>(1,35+1,48+1,48)*0,48*7</t>
  </si>
  <si>
    <t>(2,08+1,50+1,50)*0,48*9</t>
  </si>
  <si>
    <t>"francouské dveře na lodžii" (0,70+2,22+2,22)*0,48</t>
  </si>
  <si>
    <t>(0,70+1,20+1,20)*0,48*8</t>
  </si>
  <si>
    <t>(1,35+1,18+1,18)*0,48*7</t>
  </si>
  <si>
    <t>(1,33+1,77+1,77)*0,48*2</t>
  </si>
  <si>
    <t>(1,31+1,47+1,47)*0,48</t>
  </si>
  <si>
    <t>"francouské dveře na balkón" (1,35+2,25+2,25)*0,48*6</t>
  </si>
  <si>
    <t>"dveře vchodové" (1,50+2,20+2,20)*0,48*2</t>
  </si>
  <si>
    <t>"dveře vchodové" (1,50+2,55+2,55)*0,48*3</t>
  </si>
  <si>
    <t>1212668197</t>
  </si>
  <si>
    <t>621211011</t>
  </si>
  <si>
    <t>Montáž kontaktního zateplení vnějších podhledů z polystyrénových desek tl do 80 mm</t>
  </si>
  <si>
    <t>2000318651</t>
  </si>
  <si>
    <t>1332247011</t>
  </si>
  <si>
    <t>3,96*1,07 'Přepočtené koeficientem množství</t>
  </si>
  <si>
    <t>1312620106</t>
  </si>
  <si>
    <t>(6,10*4,20)</t>
  </si>
  <si>
    <t>(6,40*4,20)</t>
  </si>
  <si>
    <t>(13,30*4,20)</t>
  </si>
  <si>
    <t>(7,20*4,20)</t>
  </si>
  <si>
    <t>(6,70*4,20)</t>
  </si>
  <si>
    <t>(6,20*4,20)</t>
  </si>
  <si>
    <t>-1970686502</t>
  </si>
  <si>
    <t>220,92*1,07 'Přepočtené koeficientem množství</t>
  </si>
  <si>
    <t>627319569</t>
  </si>
  <si>
    <t>"množství převzato z položky č. 622211011" 124,38</t>
  </si>
  <si>
    <t>"množství převzato z položky č. 622211021" 222,67</t>
  </si>
  <si>
    <t>"množství převzato z položky č. 622211031" 125,454</t>
  </si>
  <si>
    <t>"množství převzato z položky č. 622211041" 815,213</t>
  </si>
  <si>
    <t>"množství převzato z položky č. 622221031" 66,68</t>
  </si>
  <si>
    <t>"viz výkres D.1.1.33 - římsa" (10,50+16,50+1,50+17,10+34,70+10,50+24,40+6,20+1,50+17,10)*(0,10+0,15+0,05+0,25)</t>
  </si>
  <si>
    <t>-2078165135</t>
  </si>
  <si>
    <t>622143002</t>
  </si>
  <si>
    <t>Montáž omítkových plastových nebo pozinkovaných dilatačních profilů</t>
  </si>
  <si>
    <t>-1059724471</t>
  </si>
  <si>
    <t>"viz výkres D.1.1.02" 6,60+6,60+1,80+1,80</t>
  </si>
  <si>
    <t>553430140</t>
  </si>
  <si>
    <t xml:space="preserve">profil omítkový dilatační pro omítky venkovní </t>
  </si>
  <si>
    <t>1961438239</t>
  </si>
  <si>
    <t>16,8*1,05 'Přepočtené koeficientem množství</t>
  </si>
  <si>
    <t>595557035</t>
  </si>
  <si>
    <t>"zateplení soklu" (1,60*7)+30,00</t>
  </si>
  <si>
    <t>(6,10+6,10+4,20+4,20+0,60+0,60+0,90+0,90)</t>
  </si>
  <si>
    <t>(6,40+6,40+4,20+4,20+1,50+1,30+0,60+1,50+1,50+2,90+2,90+0,50+0,50)</t>
  </si>
  <si>
    <t>(13,30+13,30+4,20+4,20+2,90+((2,90+0,50+0,50+0,85)*2)+2,90+2,90)</t>
  </si>
  <si>
    <t>(7,20+7,20+4,20+4,20+0,75+0,75+0,60)</t>
  </si>
  <si>
    <t>(6,70+6,70+4,20+4,20+0,50+0,50)</t>
  </si>
  <si>
    <t>(6,20+6,20+4,20+4,20+2,90+0,50+0,50+0,90)</t>
  </si>
  <si>
    <t>(0,58+0,58+0,54+0,54)*15</t>
  </si>
  <si>
    <t>(1,15+1,15+0,56+0,56)*8</t>
  </si>
  <si>
    <t>(0,70+0,70+1,20+1,20)*10</t>
  </si>
  <si>
    <t>(1,35+1,35+1,15+1,15)*6</t>
  </si>
  <si>
    <t>(1,35+1,35+1,48+1,48)*7</t>
  </si>
  <si>
    <t>(2,08+2,08+1,50+1,50)*9</t>
  </si>
  <si>
    <t>"francouské dveře na lodžii" (0,70+0,70+2,22+2,22)</t>
  </si>
  <si>
    <t>(0,70+0,70+1,20+1,20)*8</t>
  </si>
  <si>
    <t>(1,35+1,35+1,18+1,18)*7</t>
  </si>
  <si>
    <t>(1,33+1,33+1,77+1,77)*2</t>
  </si>
  <si>
    <t>(1,31+1,31+1,47+1,47)</t>
  </si>
  <si>
    <t>"francouské dveře na balkón" (1,35+1,35+2,25+2,25)*6</t>
  </si>
  <si>
    <t>"dveře vchodové" (1,50+2,20+2,20)*2</t>
  </si>
  <si>
    <t>"dveře vchodové" (1,50+2,55+2,55)*3</t>
  </si>
  <si>
    <t>"viz výkres D.1.1.33 - římsa" 10,50+16,50+1,50+17,10+34,70+10,50+24,40+6,20+1,50+17,10</t>
  </si>
  <si>
    <t>"hlavní fasáda" (6,60*7)+140,00</t>
  </si>
  <si>
    <t>0,58*15</t>
  </si>
  <si>
    <t>1,15*8</t>
  </si>
  <si>
    <t>0,70*10</t>
  </si>
  <si>
    <t>1,35*7</t>
  </si>
  <si>
    <t>2,08*9</t>
  </si>
  <si>
    <t>"francouské dveře na lodžii" 0,70</t>
  </si>
  <si>
    <t>0,70*8</t>
  </si>
  <si>
    <t>1,33*2</t>
  </si>
  <si>
    <t>1,31</t>
  </si>
  <si>
    <t>"francouské dveře na balkón" 1,35*6</t>
  </si>
  <si>
    <t>-76359085</t>
  </si>
  <si>
    <t>1042,42*1,05 'Přepočtené koeficientem množství</t>
  </si>
  <si>
    <t>1910087776</t>
  </si>
  <si>
    <t>108,41*1,05 'Přepočtené koeficientem množství</t>
  </si>
  <si>
    <t>-819865473</t>
  </si>
  <si>
    <t>(0,58+0,54+0,54)*15</t>
  </si>
  <si>
    <t>(1,15+0,56+0,56)*8</t>
  </si>
  <si>
    <t xml:space="preserve">"viz výkres D.1.1.02 - okna (vnitřní a vnější)" </t>
  </si>
  <si>
    <t>(0,70+1,20+1,20)*10*2</t>
  </si>
  <si>
    <t>(1,35+1,15+1,15)*6*2</t>
  </si>
  <si>
    <t>(1,35+1,48+1,48)*7*2</t>
  </si>
  <si>
    <t>(2,08+1,50+1,50)*9*2</t>
  </si>
  <si>
    <t>"francouské dveře na lodžii" (0,70+2,22+2,22)*2</t>
  </si>
  <si>
    <t>(0,70+1,20+1,20)*8*2</t>
  </si>
  <si>
    <t>(1,35+1,18+1,18)*7*2</t>
  </si>
  <si>
    <t>(1,33+1,77+1,77)*2*2</t>
  </si>
  <si>
    <t>(1,31+1,47+1,47)*2</t>
  </si>
  <si>
    <t>"francouské dveře na balkón" (1,35+2,25+2,25)*6*2</t>
  </si>
  <si>
    <t>"dveře vchodové" (1,50+2,20+2,20)*2*2</t>
  </si>
  <si>
    <t>"dveře vchodové" (1,50+2,55+2,55)*3*2</t>
  </si>
  <si>
    <t>-566890670</t>
  </si>
  <si>
    <t>675,56*1,05 'Přepočtené koeficientem množství</t>
  </si>
  <si>
    <t>855065911</t>
  </si>
  <si>
    <t>(10,50+16,50+1,50+17,10+34,70+10,50+24,40+6,20+1,50+17,10)*(0,60+0,40)</t>
  </si>
  <si>
    <t>-1517700701</t>
  </si>
  <si>
    <t>140*1,15 'Přepočtené koeficientem množství</t>
  </si>
  <si>
    <t>1996325838</t>
  </si>
  <si>
    <t>(6,10+6,10+4,20+4,20+0,60+0,60+0,90+0,90)*0,60</t>
  </si>
  <si>
    <t>(6,40+6,40+4,20+4,20+1,50+1,30+0,60+1,50+1,50+2,90+2,90+0,50+0,50)*0,60</t>
  </si>
  <si>
    <t>(13,30+13,30+4,20+4,20+2,90+((2,90+0,50+0,50+0,85)*2)+2,90+2,90)*0,60</t>
  </si>
  <si>
    <t>(7,20+7,20+4,20+4,20+0,75+0,75+0,60)*0,60</t>
  </si>
  <si>
    <t>(6,70+6,70+4,20+4,20+0,50+0,50)*0,60</t>
  </si>
  <si>
    <t>(6,20+6,20+4,20+4,20+2,90+0,50+0,50+0,90)*0,60</t>
  </si>
  <si>
    <t>-823991240</t>
  </si>
  <si>
    <t>124,38*1,07 'Přepočtené koeficientem množství</t>
  </si>
  <si>
    <t>-1296770919</t>
  </si>
  <si>
    <t>"viz výkres D.1.1.06" (16,50*1,50)+(16,80*1,50)+(2,95*2,20*2)-(1,40*2,10*2)</t>
  </si>
  <si>
    <t>"viz výkres D.1.1.07" (10,00*0,80)+((1,50+24,15)*1,60)+(2,95*2,20)-(1,40*2,10)</t>
  </si>
  <si>
    <t>"viz výkres D.1.1.09" (10,05*1,80)+(6,70*1,30)+(16,80*1,60)+(2,95*2,20)-(1,40*2,10)</t>
  </si>
  <si>
    <t>"viz výkres D.1.1.10" (34,50*1,80)+(2,95*2,20)-(1,40*2,10)</t>
  </si>
  <si>
    <t>"odpočet sklepních oken"</t>
  </si>
  <si>
    <t>(-(0,58*0,54)*15)</t>
  </si>
  <si>
    <t>(-(1,15*0,56)*8)</t>
  </si>
  <si>
    <t>1300419527</t>
  </si>
  <si>
    <t>222,67*1,07 'Přepočtené koeficientem množství</t>
  </si>
  <si>
    <t>-1448765134</t>
  </si>
  <si>
    <t>"půlštoky" (15,80+15,80+8,70+8,70)*0,87</t>
  </si>
  <si>
    <t>"půlštoky" (8,70+0,80+0,50+7,30+15,00+6,20+8,70+32,70+15,30)*0,87</t>
  </si>
  <si>
    <t>-1154571618</t>
  </si>
  <si>
    <t>125,454*1,07 'Přepočtené koeficientem množství</t>
  </si>
  <si>
    <t>1777224253</t>
  </si>
  <si>
    <t>"skladba S01b" ((3,00+3,42+3,00)*2,40)-(0,70*1,97)+((1,80*0,80)*2)+(((1,80*1,80)/2)*2)</t>
  </si>
  <si>
    <t>"hlavní fasáda" (10,20+16,60+17,00+34,50+10,25+24,20+6,40+1,50+17,00)*6,65</t>
  </si>
  <si>
    <t>"stěny lodžie" (0,90+0,90)*2,40*2</t>
  </si>
  <si>
    <t>"odpočet zateplení soklu v místě vstupních dveří" -(2,95*2,20*5)</t>
  </si>
  <si>
    <t>(-(0,70*1,20)*10)</t>
  </si>
  <si>
    <t>(-(1,35*1,15)*6)</t>
  </si>
  <si>
    <t>(-(1,35*1,48)*7)</t>
  </si>
  <si>
    <t>(-(2,08*1,50)*9)</t>
  </si>
  <si>
    <t>"francouské dveře na lodžii" (-(0,70*2,22))</t>
  </si>
  <si>
    <t>(-(0,70*1,20)*8)</t>
  </si>
  <si>
    <t>(-(1,35*1,18)*7)</t>
  </si>
  <si>
    <t>(-(1,33*1,77)*2)</t>
  </si>
  <si>
    <t>(-(1,31*1,47))</t>
  </si>
  <si>
    <t>"francouské dveře na balkón" (-(1,35*2,25)*6)</t>
  </si>
  <si>
    <t>30,00</t>
  </si>
  <si>
    <t>-1508221635</t>
  </si>
  <si>
    <t>815,213*1,07 'Přepočtené koeficientem množství</t>
  </si>
  <si>
    <t>-702374929</t>
  </si>
  <si>
    <t>1713238034</t>
  </si>
  <si>
    <t>(0,58+0,54+0,54)*15*0,40</t>
  </si>
  <si>
    <t>(1,15+0,56+0,56)*8*0,40</t>
  </si>
  <si>
    <t>17,224*1,1 'Přepočtené koeficientem množství</t>
  </si>
  <si>
    <t>-1356371222</t>
  </si>
  <si>
    <t>"zateplení komínů" ((0,75+0,75+1,10+1,10)*1,00*10)+((0,75+0,75+1,25+1,25)*1,00)+((0,75+0,75+1,40+1,40)*1,00)</t>
  </si>
  <si>
    <t>"zateplení komínů v místě technické místnosti" ((1,00+0,75+0,50)*2,80)+((0,75+0,50+0,50)*2,80)+((0,75+0,70+0,40)*2,80)</t>
  </si>
  <si>
    <t>"zateplení komínů mimo technické místnosti" ((0,70+0,75+0,40)*1,00)+((0,75+0,55+0,55)*1,00)+((0,75+0,55)*1,00)</t>
  </si>
  <si>
    <t>-1047961028</t>
  </si>
  <si>
    <t>66,68*1,07 'Přepočtené koeficientem množství</t>
  </si>
  <si>
    <t>488349575</t>
  </si>
  <si>
    <t>622252001</t>
  </si>
  <si>
    <t>Montáž zakládacích soklových lišt kontaktního zateplení</t>
  </si>
  <si>
    <t>-1384823374</t>
  </si>
  <si>
    <t>"hlavní fasáda" (10,20+16,60+17,00+34,50+10,25+24,20+6,40+1,50+17,00)-(1,45*5)</t>
  </si>
  <si>
    <t>"sokl" (16,50+16,80+10,00+1,50+24,15+10,05+6,70+16,80+34,50)</t>
  </si>
  <si>
    <t>590516470</t>
  </si>
  <si>
    <t>lišta soklová Al s okapničkou, zakládací U 10 cm, 0,95/200 cm</t>
  </si>
  <si>
    <t>1568638523</t>
  </si>
  <si>
    <t>137*1,05 'Přepočtené koeficientem množství</t>
  </si>
  <si>
    <t>590516570</t>
  </si>
  <si>
    <t>lišta soklová Al s okapničkou, zakládací U 20 cm, 0,95/200 cm</t>
  </si>
  <si>
    <t>-432499631</t>
  </si>
  <si>
    <t>130,4*1,05 'Přepočtené koeficientem množství</t>
  </si>
  <si>
    <t>-1491972480</t>
  </si>
  <si>
    <t>"viz výkres D.1.1.33 - římsa" (10,50+16,50+1,50+17,10+34,70+10,50+24,40+6,20+1,50+17,10)*1,00</t>
  </si>
  <si>
    <t>"parotěsná vrtsva, horní hrana římsy až po pozednici " (10,50+16,50+1,50+17,10+34,70+10,50+24,40+6,20+1,50+17,10)*1,00</t>
  </si>
  <si>
    <t>1118396077</t>
  </si>
  <si>
    <t>719567680</t>
  </si>
  <si>
    <t>280781698</t>
  </si>
  <si>
    <t>(-(0,58*0,54)*15)+((0,58+0,54+0,54)*0,12*15)</t>
  </si>
  <si>
    <t>(-(1,15*0,56)*8)+((1,15+0,56+0,56)*0,12*8)</t>
  </si>
  <si>
    <t>1994705274</t>
  </si>
  <si>
    <t>(-(0,70*1,20)*10)+((0,70+1,20+1,20)*0,22*10)</t>
  </si>
  <si>
    <t>(-(1,35*1,15)*6)+((1,35+1,15+1,15)*0,22*6)</t>
  </si>
  <si>
    <t>(-(1,35*1,48)*7)+((1,35+1,48+1,48)*0,22*7)</t>
  </si>
  <si>
    <t>(-(2,08*1,50)*9)+((2,08+1,50+1,50)*0,22*9)</t>
  </si>
  <si>
    <t>"francouské dveře na lodžii" (-(0,70*2,22))+((0,70+2,22+2,22)*0,22)</t>
  </si>
  <si>
    <t>(-(0,70*1,20)*8)+((0,70+1,20+1,20)*0,22*8)</t>
  </si>
  <si>
    <t>(-(1,35*1,18)*7)+((1,35+1,18+1,18)*0,22*7)</t>
  </si>
  <si>
    <t>(-(1,33*1,77)*2)+((1,33+1,77+1,77)*0,22*2)</t>
  </si>
  <si>
    <t>(-(1,31*1,47))+((1,31+1,47+1,47)*0,22)</t>
  </si>
  <si>
    <t>"francouské dveře na balkón" (-(1,35*2,25)*6)+((1,35+2,25+2,25)*0,22*6)</t>
  </si>
  <si>
    <t>-1502431738</t>
  </si>
  <si>
    <t xml:space="preserve">"zateplení soklu - podzemní část" </t>
  </si>
  <si>
    <t>"viz výkres D.1.1.06" (16,50*0,60)+(16,80*0,60)</t>
  </si>
  <si>
    <t>"viz výkres D.1.1.07" (10,00*0,80)+((24,15+1,50)*0,60)</t>
  </si>
  <si>
    <t>"viz výkres D.1.1.09" (10,05*0,60)+(6,70*0,60)+(16,80*0,60)</t>
  </si>
  <si>
    <t>"viz výkres D.1.1.10" (34,50*0,60)</t>
  </si>
  <si>
    <t>-751430905</t>
  </si>
  <si>
    <t>(0,58*0,54)*15</t>
  </si>
  <si>
    <t>(1,15*0,56)*8</t>
  </si>
  <si>
    <t>(0,70*1,20)*10</t>
  </si>
  <si>
    <t>(1,35*1,15)*6</t>
  </si>
  <si>
    <t>(1,35*1,48)*7</t>
  </si>
  <si>
    <t>(2,08*1,50)*9</t>
  </si>
  <si>
    <t>"francouské dveře na lodžii" (0,70*2,22)</t>
  </si>
  <si>
    <t>(0,70*1,20)*8</t>
  </si>
  <si>
    <t>(1,35*1,18)*7</t>
  </si>
  <si>
    <t>(1,33*1,77)*2</t>
  </si>
  <si>
    <t>(1,31*1,47)</t>
  </si>
  <si>
    <t>"francouské dveře na balkón" (1,35*2,25)*6</t>
  </si>
  <si>
    <t>"dveře vchodové" (1,50*2,20)*2</t>
  </si>
  <si>
    <t>"dveře vchodové" (1,50*2,55)*3</t>
  </si>
  <si>
    <t>161,624*2 'Přepočtené koeficientem množství</t>
  </si>
  <si>
    <t>-892862515</t>
  </si>
  <si>
    <t>1553826502</t>
  </si>
  <si>
    <t>"viz výkres D.1.1.06 - okna" ((2,15+2,15+1,65+1,65)*8)+((1,40+1,40+2,40+2,40)*4)+((1,45+1,45+1,65+1,65)*4)</t>
  </si>
  <si>
    <t>"viz výkres D.1.1.07 - okna" ((1,45+1,45+1,35+1,35)*6)+((1,45+1,45+1,65+1,65)*2)+((1,45+1,45+1,40+1,40)*4)+(1,40+1,40+2,00+2,00)</t>
  </si>
  <si>
    <t>"viz výkres D.1.1.09 - okna" ((1,45+1,45+1,40+1,40)*5)+((1,40+1,40+1,40+1,40)*7)+(1,40+1,40+2,00+2,00)</t>
  </si>
  <si>
    <t>"viz výkres D.1.1.10 - okna" ((2,15+2,15+1,65+1,65)*10)+((1,45+1,45+1,65+1,65)*2)+((1,45+1,45+2,40+2,40)*2)</t>
  </si>
  <si>
    <t>1255697814</t>
  </si>
  <si>
    <t>"viz výkres D.1.1.04" (122,30+4,10+292,60+3,60+6,00+4,50)*0,06</t>
  </si>
  <si>
    <t>795845284</t>
  </si>
  <si>
    <t>"viz výkres D.1.1.04" (122,30+4,10+292,60+3,60+6,00+4,50)*0,25*0,03</t>
  </si>
  <si>
    <t>-2138674269</t>
  </si>
  <si>
    <t>351648818</t>
  </si>
  <si>
    <t>2014873311</t>
  </si>
  <si>
    <t>"viz výkres D.1.1.04" ((122,30+4,10+292,60+3,60+6,00+4,50)*0,985*1,20)*0,001</t>
  </si>
  <si>
    <t>340471023</t>
  </si>
  <si>
    <t>(0,70*0,48)*10</t>
  </si>
  <si>
    <t>(1,35*0,48)*7</t>
  </si>
  <si>
    <t>(2,08*0,48)*9</t>
  </si>
  <si>
    <t>(0,70*0,48)*8</t>
  </si>
  <si>
    <t>(1,33*0,48)*2</t>
  </si>
  <si>
    <t>(1,31*0,48)</t>
  </si>
  <si>
    <t>-862195691</t>
  </si>
  <si>
    <t>"půlštoky" (15,80+15,80+8,70+8,70)</t>
  </si>
  <si>
    <t>"půlštoky" (8,70+0,80+0,50+7,30+15,00+6,20+8,70+32,70+15,30)+20,00</t>
  </si>
  <si>
    <t>"komíny" (((0,75+0,75+1,10+1,10)*12)+((0,75+0,75+1,40+1,40)*2))</t>
  </si>
  <si>
    <t>-1054584807</t>
  </si>
  <si>
    <t>"viz výkres D.1.1.04" 8,70*6</t>
  </si>
  <si>
    <t>636311111</t>
  </si>
  <si>
    <t>Kladení dlažby z betonových dlaždic 40x40cm na sucho na terče z umělé hmoty o výšce do 25 mm</t>
  </si>
  <si>
    <t>-1928298073</t>
  </si>
  <si>
    <t>592453200</t>
  </si>
  <si>
    <t>dlažba desková betonová 40x40x4,5 cm šedá</t>
  </si>
  <si>
    <t>1768706599</t>
  </si>
  <si>
    <t>3,96*1,15 'Přepočtené koeficientem množství</t>
  </si>
  <si>
    <t>901908468</t>
  </si>
  <si>
    <t>"viz výkres D.1.1.04" 1+4</t>
  </si>
  <si>
    <t>55331200</t>
  </si>
  <si>
    <t>zárubeň ocelová s požární odolností H 110 DV 700 L/P</t>
  </si>
  <si>
    <t>-765609141</t>
  </si>
  <si>
    <t>55331201</t>
  </si>
  <si>
    <t>774366231</t>
  </si>
  <si>
    <t>55331203</t>
  </si>
  <si>
    <t>-1775646061</t>
  </si>
  <si>
    <t>-450716564</t>
  </si>
  <si>
    <t>"dodatečné přikotvení pozednice" ((9,40+16,10+16,10+1,50+7,20+1,30+16,10+24,20+9,40+33,70)/1,50)</t>
  </si>
  <si>
    <t>1752780275</t>
  </si>
  <si>
    <t xml:space="preserve"> (10,50+16,50+1,50+17,10+34,70+10,50+24,40+6,20+1,50+17,10)*2</t>
  </si>
  <si>
    <t>1077113012</t>
  </si>
  <si>
    <t>"viz výkres D.1.1.06" (16,50*7,20)+(16,80*7,20)</t>
  </si>
  <si>
    <t>"viz výkres D.1.1.07" (11,50*7,20)+((1,50+24,15)*7,20)</t>
  </si>
  <si>
    <t>"viz výkres D.1.1.09" (11,50*7,20)+(6,70*7,20)+(17,50*7,20)</t>
  </si>
  <si>
    <t>"viz výkres D.1.1.10" (36,00*7,20)</t>
  </si>
  <si>
    <t>1763116253</t>
  </si>
  <si>
    <t>"množství převzato z položky č. 941211111" 1023,48*150</t>
  </si>
  <si>
    <t>1580015703</t>
  </si>
  <si>
    <t>"množství převzato z položky č. 941211111" 1023,48</t>
  </si>
  <si>
    <t>251382066</t>
  </si>
  <si>
    <t>"viz výkres D.1.1.06" (16,50+16,80)*0,75</t>
  </si>
  <si>
    <t>"viz výkres D.1.1.07" (11,50+1,50+24,15)*0,75</t>
  </si>
  <si>
    <t>"viz výkres D.1.1.09" (11,50+6,70+17,50)*0,75</t>
  </si>
  <si>
    <t>"viz výkres D.1.1.10" 36,00*0,75</t>
  </si>
  <si>
    <t>409813769</t>
  </si>
  <si>
    <t>106,613*60 'Přepočtené koeficientem množství</t>
  </si>
  <si>
    <t>1048015231</t>
  </si>
  <si>
    <t>1200791443</t>
  </si>
  <si>
    <t>-1200287649</t>
  </si>
  <si>
    <t>313358110</t>
  </si>
  <si>
    <t>1100385077</t>
  </si>
  <si>
    <t>"množství převzato z položky č. 763131411" 138,03</t>
  </si>
  <si>
    <t>204602958</t>
  </si>
  <si>
    <t>983570595</t>
  </si>
  <si>
    <t>"zdivo balkónů" ((2,10+0,70+0,70-1,20)*1,10*0,20)*6</t>
  </si>
  <si>
    <t>-1601579313</t>
  </si>
  <si>
    <t>1553004174</t>
  </si>
  <si>
    <t>"balkón" (2,10*0,70*0,15)*6</t>
  </si>
  <si>
    <t>269916221</t>
  </si>
  <si>
    <t>"viz výkres D.1.1.04" (122,30+4,10+292,60+3,60+6,00+4,50)*0,05</t>
  </si>
  <si>
    <t>1607659896</t>
  </si>
  <si>
    <t>1531231129</t>
  </si>
  <si>
    <t>"soklová římsa" (16,50+16,80+10,00+1,50+24,15+10,05+6,70+16,80+34,50)-(1,45*5)</t>
  </si>
  <si>
    <t>966055121</t>
  </si>
  <si>
    <t>Vybourání částí ŽB říms vyložených přes 500 mm</t>
  </si>
  <si>
    <t>873480221</t>
  </si>
  <si>
    <t>"stříška nad vstupy" 4,20*5</t>
  </si>
  <si>
    <t>1416913178</t>
  </si>
  <si>
    <t xml:space="preserve">"sklepní okna" </t>
  </si>
  <si>
    <t>1585915647</t>
  </si>
  <si>
    <t>"viz výkres D.1.1.01" 5*0,80*2,00</t>
  </si>
  <si>
    <t>"viz výkres D.1.1.04" 1*0,70*2,00</t>
  </si>
  <si>
    <t>277866387</t>
  </si>
  <si>
    <t>739714566</t>
  </si>
  <si>
    <t>"viz výkres D.1.1.34" 2,38*2,70</t>
  </si>
  <si>
    <t>-996268869</t>
  </si>
  <si>
    <t>313787513</t>
  </si>
  <si>
    <t>1788705882</t>
  </si>
  <si>
    <t>-1604212812</t>
  </si>
  <si>
    <t>220722791</t>
  </si>
  <si>
    <t>8+8+8</t>
  </si>
  <si>
    <t>1660452210</t>
  </si>
  <si>
    <t>24*10</t>
  </si>
  <si>
    <t>750447129</t>
  </si>
  <si>
    <t>-222167651</t>
  </si>
  <si>
    <t>194,25*11 'Přepočtené koeficientem množství</t>
  </si>
  <si>
    <t>1942825804</t>
  </si>
  <si>
    <t>"oddíl HSV" 191,561-7,028</t>
  </si>
  <si>
    <t>-455402685</t>
  </si>
  <si>
    <t>"oddíl PSV" 7,028</t>
  </si>
  <si>
    <t>695668648</t>
  </si>
  <si>
    <t>-1537746800</t>
  </si>
  <si>
    <t>"strop nad schodištěm - skladba V06" 3,40*2,90</t>
  </si>
  <si>
    <t>"viz výkres D.1.1.04" 122,30+4,10+292,60+3,60+6,00+4,50</t>
  </si>
  <si>
    <t>"viz výkres D.1.1.37" (2,38*1,35)+(1,00*0,35)+(0,90+0,90)</t>
  </si>
  <si>
    <t>-625008555</t>
  </si>
  <si>
    <t>"viz výkres D.1.1.01" (16,50+16,80+10,00+1,50+24,15+10,05+6,70+16,80+34,50)*0,80</t>
  </si>
  <si>
    <t>"komíny" (((0,75+0,75+1,10+1,10)*12)+((0,75+0,75+1,40+1,40)*2))*0,50</t>
  </si>
  <si>
    <t>1095822846</t>
  </si>
  <si>
    <t>"množství převzato z položky č. 711111001" 448,323</t>
  </si>
  <si>
    <t>"množství převzato z položky č. 711112001" 261,554</t>
  </si>
  <si>
    <t>709,877*0,0003 'Přepočtené koeficientem množství</t>
  </si>
  <si>
    <t>-1698702347</t>
  </si>
  <si>
    <t>-31900902</t>
  </si>
  <si>
    <t>433,1*1,15 'Přepočtené koeficientem množství</t>
  </si>
  <si>
    <t>1808569413</t>
  </si>
  <si>
    <t>-1020579421</t>
  </si>
  <si>
    <t>1634598161</t>
  </si>
  <si>
    <t>709,877*1,2 'Přepočtené koeficientem množství</t>
  </si>
  <si>
    <t>196102931</t>
  </si>
  <si>
    <t>"viz výkres D.1.1.01" (16,50+16,80+10,00+1,50+24,15+10,05+6,70+16,80+34,50)*1,00</t>
  </si>
  <si>
    <t>1084267192</t>
  </si>
  <si>
    <t>"zateplení soklu" ((16,50+16,80+10,00+1,50+24,15+10,05+6,70+16,80+34,50)-(1,45*5))</t>
  </si>
  <si>
    <t>1603541702</t>
  </si>
  <si>
    <t>712</t>
  </si>
  <si>
    <t>Povlakové krytiny</t>
  </si>
  <si>
    <t>712363005</t>
  </si>
  <si>
    <t>Provedení povlakové krytiny střech do 10° navařením fólie PVC na oplechování v plné ploše</t>
  </si>
  <si>
    <t>-2005629391</t>
  </si>
  <si>
    <t>"viz výkres D.1.1.02" (2,20*0,90)+((0,90+0,90+2,20)*0,15)</t>
  </si>
  <si>
    <t>"viz výkres D.1.1.03" (2,20*0,90)+((0,90+0,90+2,20)*0,15)</t>
  </si>
  <si>
    <t>283220000</t>
  </si>
  <si>
    <t>fólie hydroizolační střešní tl 2 mm šedá</t>
  </si>
  <si>
    <t>-2132937790</t>
  </si>
  <si>
    <t>5,16*1,15 'Přepočtené koeficientem množství</t>
  </si>
  <si>
    <t>712363311</t>
  </si>
  <si>
    <t>Povlakové krytiny střech do 10° fóliové plechy poplastované délky 2 m pásek rš 50 mm</t>
  </si>
  <si>
    <t>1695333162</t>
  </si>
  <si>
    <t>"viz výkres D.1.1.02" 0,90+0,90+2,20</t>
  </si>
  <si>
    <t>"viz výkres D.1.1.03" 0,90+0,90+2,20</t>
  </si>
  <si>
    <t>712363312</t>
  </si>
  <si>
    <t>Povlakové krytiny střech do 10° fóliové plechy poplastované délky 2 m koutová lišta vnitřní rš 100 mm</t>
  </si>
  <si>
    <t>111078351</t>
  </si>
  <si>
    <t>712363314</t>
  </si>
  <si>
    <t>Povlakové krytiny střech do 10° fóliové plechy poplastované délky 2 m stěnová lišta vyhnutá rš 71 mm</t>
  </si>
  <si>
    <t>1970023600</t>
  </si>
  <si>
    <t>712363316</t>
  </si>
  <si>
    <t>Povlakové krytiny střech do 10° fóliové plechy poplastované délky 2 m okapnice široká rš 200 mm</t>
  </si>
  <si>
    <t>346737108</t>
  </si>
  <si>
    <t>"viz výkres D.1.1.02" 2,20</t>
  </si>
  <si>
    <t>"viz výkres D.1.1.03" 2,20</t>
  </si>
  <si>
    <t>712363318</t>
  </si>
  <si>
    <t>Povlakové krytiny střech do 10° fóliové plechy poplastované délky 2 m zádržná perforovaná lišta rš 250 mm</t>
  </si>
  <si>
    <t>1722329920</t>
  </si>
  <si>
    <t>712391171</t>
  </si>
  <si>
    <t>Provedení povlakové krytiny střech do 10° podkladní textilní vrstvy</t>
  </si>
  <si>
    <t>339881006</t>
  </si>
  <si>
    <t>"viz výkres D.1.1.02" (2,20*0,90)</t>
  </si>
  <si>
    <t>"viz výkres D.1.1.03" (2,20*0,90)</t>
  </si>
  <si>
    <t>712391172</t>
  </si>
  <si>
    <t>Provedení povlakové krytiny střech do 10° ochranné textilní vrstvy</t>
  </si>
  <si>
    <t>-2142745172</t>
  </si>
  <si>
    <t>693111140</t>
  </si>
  <si>
    <t>geotextilie netkaná 300 g/m2</t>
  </si>
  <si>
    <t>-1478986049</t>
  </si>
  <si>
    <t>"množství převzato z položky č. 712391171" 3,96</t>
  </si>
  <si>
    <t>"množství převzato z položky č. 712391172" 3,96</t>
  </si>
  <si>
    <t>7,92*1,15 'Přepočtené koeficientem množství</t>
  </si>
  <si>
    <t>712391176</t>
  </si>
  <si>
    <t>Provedení povlakové krytiny střech do 10° připevnění izolace kotvícími terči (dodávka a montáž)</t>
  </si>
  <si>
    <t>-938371100</t>
  </si>
  <si>
    <t>3,96*6 'Přepočtené koeficientem množství</t>
  </si>
  <si>
    <t>998712102</t>
  </si>
  <si>
    <t>Přesun hmot tonážní tonážní pro krytiny povlakové v objektech v do 12 m</t>
  </si>
  <si>
    <t>-817125609</t>
  </si>
  <si>
    <t>-1916763683</t>
  </si>
  <si>
    <t>"strojovna 3.02" (1,50*1,734)+(1,719*2,066)</t>
  </si>
  <si>
    <t>"strojovna 3.04" (3,117*1,786)</t>
  </si>
  <si>
    <t>"strojovna 3.05" (2,415*3,358)</t>
  </si>
  <si>
    <t>"strojovna 3.06" (1,66*1,865)+(1,548*2,373)</t>
  </si>
  <si>
    <t>654412504</t>
  </si>
  <si>
    <t>26,598*1,05 'Přepočtené koeficientem množství</t>
  </si>
  <si>
    <t>106424610</t>
  </si>
  <si>
    <t>"lodžie - spádová vrstva" 2,20*0,80*2</t>
  </si>
  <si>
    <t>-425772421</t>
  </si>
  <si>
    <t>8,883*1,02 'Přepočtené koeficientem množství</t>
  </si>
  <si>
    <t>-412375565</t>
  </si>
  <si>
    <t>994467362</t>
  </si>
  <si>
    <t>433,1*2,04 'Přepočtené koeficientem množství</t>
  </si>
  <si>
    <t>2008742228</t>
  </si>
  <si>
    <t>-1063973685</t>
  </si>
  <si>
    <t>9,86*1,07 'Přepočtené koeficientem množství</t>
  </si>
  <si>
    <t>377030866</t>
  </si>
  <si>
    <t>"skladba V07" (3,30*3,50)*3</t>
  </si>
  <si>
    <t>"viz výkres D.1.1.33 - střešní římsa" ((10,50+16,50+1,50+17,10+34,70+10,50+24,40+6,20+1,50+17,10)*0,90)*2</t>
  </si>
  <si>
    <t>330</t>
  </si>
  <si>
    <t>1224158193</t>
  </si>
  <si>
    <t>1589796921</t>
  </si>
  <si>
    <t>"skladba V07" (3,30*3,50)</t>
  </si>
  <si>
    <t>"viz výkres D.1.1.33 - střešní římsa" ((10,50+16,50+1,50+17,10+34,70+10,50+24,40+6,20+1,50+17,10)*0,90)</t>
  </si>
  <si>
    <t>137,55*1,02 'Přepočtené koeficientem množství</t>
  </si>
  <si>
    <t>-350814846</t>
  </si>
  <si>
    <t>"skladba V07" (3,30*3,50)*2</t>
  </si>
  <si>
    <t>149,1*1,02 'Přepočtené koeficientem množství</t>
  </si>
  <si>
    <t>-1315962256</t>
  </si>
  <si>
    <t>-593656788</t>
  </si>
  <si>
    <t>-159671636</t>
  </si>
  <si>
    <t>1075670678</t>
  </si>
  <si>
    <t>803241125</t>
  </si>
  <si>
    <t>"prostup VZT potrubí mezi stropem 2.NP a 3.NP" 8*4</t>
  </si>
  <si>
    <t>-1238632078</t>
  </si>
  <si>
    <t>11,00+16,50+2,00+17,00+36,00+11,00+24,50+6,50+2,00+17,00</t>
  </si>
  <si>
    <t>1242997368</t>
  </si>
  <si>
    <t>366404074</t>
  </si>
  <si>
    <t>10*3,50</t>
  </si>
  <si>
    <t>10*7,00</t>
  </si>
  <si>
    <t>-1156989187</t>
  </si>
  <si>
    <t>(10*3,50)/1,61</t>
  </si>
  <si>
    <t>21,739*1,05 'Přepočtené koeficientem množství</t>
  </si>
  <si>
    <t>1913590787</t>
  </si>
  <si>
    <t>(10*7,00)/1,61</t>
  </si>
  <si>
    <t>-466608907</t>
  </si>
  <si>
    <t>10*6</t>
  </si>
  <si>
    <t>1144981434</t>
  </si>
  <si>
    <t>10+10+10+16+20+10</t>
  </si>
  <si>
    <t>1884992393</t>
  </si>
  <si>
    <t>124526858</t>
  </si>
  <si>
    <t>505053414</t>
  </si>
  <si>
    <t>-638472736</t>
  </si>
  <si>
    <t>-1482279909</t>
  </si>
  <si>
    <t>10*2</t>
  </si>
  <si>
    <t>111584800</t>
  </si>
  <si>
    <t>-1796498494</t>
  </si>
  <si>
    <t>1307051565</t>
  </si>
  <si>
    <t>-1979551343</t>
  </si>
  <si>
    <t>313622070</t>
  </si>
  <si>
    <t>960056478</t>
  </si>
  <si>
    <t>1559208470</t>
  </si>
  <si>
    <t>877771459</t>
  </si>
  <si>
    <t>843641005</t>
  </si>
  <si>
    <t>-893424729</t>
  </si>
  <si>
    <t>"sklep" 18</t>
  </si>
  <si>
    <t>-1908557985</t>
  </si>
  <si>
    <t>"viz výkres D.1.1.02" 7*2</t>
  </si>
  <si>
    <t>"viz výkres D.1.1.03" 7*2</t>
  </si>
  <si>
    <t>1592737225</t>
  </si>
  <si>
    <t>1711539982</t>
  </si>
  <si>
    <t>"dodatečné přikotvení pozednice" ((9,40+16,10+16,10+1,50+7,20+1,30+16,10+24,20+9,40+33,70)/1,50)/3</t>
  </si>
  <si>
    <t>1526961351</t>
  </si>
  <si>
    <t>90*0,001 'Přepočtené koeficientem množství</t>
  </si>
  <si>
    <t>-1157983010</t>
  </si>
  <si>
    <t>338527767</t>
  </si>
  <si>
    <t>-912379803</t>
  </si>
  <si>
    <t>"doplnění střešního námětu z hranolů 100x120 mm" (10,50+16,50+1,50+17,10+34,70+10,50+24,40+6,20+1,50+17,10)*2,50</t>
  </si>
  <si>
    <t>-215449643</t>
  </si>
  <si>
    <t>"doplnění vazby v místě bouraného vykíře" 12,00</t>
  </si>
  <si>
    <t>-729565639</t>
  </si>
  <si>
    <t>"viz výkres D.1.1.41 - markýza" 2,40*0,80*5</t>
  </si>
  <si>
    <t>281183160</t>
  </si>
  <si>
    <t>"viz výkres D.1.1.33 - římsa" (10,50+16,50+1,50+17,10+34,70+10,50+24,40+6,20+1,50+17,10)*2,00</t>
  </si>
  <si>
    <t>1173487368</t>
  </si>
  <si>
    <t>"viz výkres D.1.1.33 - římsa" ((10,50+16,50+1,50+17,10+34,70+10,50+24,40+6,20+1,50+17,10)*2,00)*6*0,04*0,06</t>
  </si>
  <si>
    <t>4,842*1,1 'Přepočtené koeficientem množství</t>
  </si>
  <si>
    <t>-712207558</t>
  </si>
  <si>
    <t>-1283328307</t>
  </si>
  <si>
    <t>"množství přezato z položky č. 605141140" 5,326</t>
  </si>
  <si>
    <t>"viz výkres D.1.1.42 - markýza" 2,40*0,80*0,015*5</t>
  </si>
  <si>
    <t>195364163</t>
  </si>
  <si>
    <t>"viz výkres D.1.1.34" 2,38*2,75</t>
  </si>
  <si>
    <t>76125889</t>
  </si>
  <si>
    <t>-1957272155</t>
  </si>
  <si>
    <t>"viz výkres D.1.1.41 - boky markýzy" 0,25*0,80*10</t>
  </si>
  <si>
    <t>2064471275</t>
  </si>
  <si>
    <t>"viz výkres D.1.1.41 - markýza" 5</t>
  </si>
  <si>
    <t>-798070581</t>
  </si>
  <si>
    <t>"viz výkres D.1.1.33, D.1.1.34 - střešní římsa" (10,50+16,50+1,50+17,10+34,70+10,50+24,40+6,20+1,50+17,10)</t>
  </si>
  <si>
    <t>"viz výkres D.1.1.41 - markýza" 2,40*3*5</t>
  </si>
  <si>
    <t>1742765158</t>
  </si>
  <si>
    <t>36*1,1 'Přepočtené koeficientem množství</t>
  </si>
  <si>
    <t>1678083116</t>
  </si>
  <si>
    <t>140*1,1 'Přepočtené koeficientem množství</t>
  </si>
  <si>
    <t>843709174</t>
  </si>
  <si>
    <t>-933670963</t>
  </si>
  <si>
    <t>"množství převzato z položky č. 762421023" 6,545</t>
  </si>
  <si>
    <t>"množství převzato z položky č. 7624211" 11,60</t>
  </si>
  <si>
    <t>-1191514078</t>
  </si>
  <si>
    <t>-1971976414</t>
  </si>
  <si>
    <t>-1999659016</t>
  </si>
  <si>
    <t>"strojovna 3.02" (1,50*1,734)+(1,719*2,066)+((3,153+2,066+1,718+0,707+1,734)*0,20)</t>
  </si>
  <si>
    <t>"strojovna 3.04" (3,117*1,786)+((3,117+3,117+1,786+1,786-0,76)*0,20)</t>
  </si>
  <si>
    <t>"strojovna 3.05" (2,415*3,358)+((2,415+2,415+3,358+3,358)*0,20)</t>
  </si>
  <si>
    <t>"strojovna 3.06" (1,66*1,865)+(1,548*2,373)+((3,176+1,865+0,87+1,546+2,373)*0,20)</t>
  </si>
  <si>
    <t>-872538378</t>
  </si>
  <si>
    <t>34,558*1,1 'Přepočtené koeficientem množství</t>
  </si>
  <si>
    <t>-1257746980</t>
  </si>
  <si>
    <t>1,975+34,558</t>
  </si>
  <si>
    <t>-1116110213</t>
  </si>
  <si>
    <t>"strojovna 3.02" ((1,734*4)+(2,066*5))</t>
  </si>
  <si>
    <t>"strojovna 3.04" (1,786*7)</t>
  </si>
  <si>
    <t>"strojovna 3.05" (2,415*7)</t>
  </si>
  <si>
    <t>"strojovna 3.06" (1,865*4)+(2,373*4)</t>
  </si>
  <si>
    <t>2081689757</t>
  </si>
  <si>
    <t>"strojovna 3.02" ((1,734*4)+(2,066*5))*0,04*0,16</t>
  </si>
  <si>
    <t>"strojovna 3.04" (1,786*7)*0,04*0,16</t>
  </si>
  <si>
    <t>"strojovna 3.05" (2,415*7)*0,04*0,16</t>
  </si>
  <si>
    <t>"strojovna 3.06" ((1,865*4)+(2,373*4))*0,04*0,16</t>
  </si>
  <si>
    <t>0,407*1,1 'Přepočtené koeficientem množství</t>
  </si>
  <si>
    <t>-1977181098</t>
  </si>
  <si>
    <t>2056141510</t>
  </si>
  <si>
    <t>-34914670</t>
  </si>
  <si>
    <t>121828593</t>
  </si>
  <si>
    <t>"strojovna 3.02" 4,10</t>
  </si>
  <si>
    <t>"strojovna 3.04" 3,60</t>
  </si>
  <si>
    <t>"strojovna 3.05" 6,00</t>
  </si>
  <si>
    <t>"strojovna 3.06" 4,50</t>
  </si>
  <si>
    <t>-555227300</t>
  </si>
  <si>
    <t>379827179</t>
  </si>
  <si>
    <t>18,2*1,1 'Přepočtené koeficientem množství</t>
  </si>
  <si>
    <t>1297851317</t>
  </si>
  <si>
    <t>894128150</t>
  </si>
  <si>
    <t>"stříšky před vstupy" 4,20*0,70*5</t>
  </si>
  <si>
    <t>998864992</t>
  </si>
  <si>
    <t>"viz výkres D.1.1.41 - markýza" (2,40*(0,80+0,30))*5</t>
  </si>
  <si>
    <t>"viz výkres D.1.1.41 - boky markýzy" (0,30*0,80)*10</t>
  </si>
  <si>
    <t>-1469464176</t>
  </si>
  <si>
    <t>15,6*1,15 'Přepočtené koeficientem množství</t>
  </si>
  <si>
    <t>-1143176788</t>
  </si>
  <si>
    <t>857969673</t>
  </si>
  <si>
    <t>-1633543515</t>
  </si>
  <si>
    <t>"viz výkres D.1.1.04" 10,90+16,50+1,70+17,60+35,00+10,90+24,30+6,00+1,70+17,60</t>
  </si>
  <si>
    <t>447078378</t>
  </si>
  <si>
    <t>11*9,00</t>
  </si>
  <si>
    <t>382420846</t>
  </si>
  <si>
    <t>"viz výkres D.1.1.42 - markýza" (2,40*(0,80+0,30))*5</t>
  </si>
  <si>
    <t>-883610018</t>
  </si>
  <si>
    <t>1682517802</t>
  </si>
  <si>
    <t>"viz výkres D.1.1.33 - střešní římsa" (10,50+16,50+1,50+17,10+34,70+10,50+24,40+6,20+1,50+17,10)</t>
  </si>
  <si>
    <t>-285853533</t>
  </si>
  <si>
    <t>-1927422480</t>
  </si>
  <si>
    <t>"prostupy VZT" 4*2</t>
  </si>
  <si>
    <t>240</t>
  </si>
  <si>
    <t>2045018669</t>
  </si>
  <si>
    <t>241</t>
  </si>
  <si>
    <t>981686537</t>
  </si>
  <si>
    <t>"viz výkres D.1.1.04" 9</t>
  </si>
  <si>
    <t>242</t>
  </si>
  <si>
    <t>-88846140</t>
  </si>
  <si>
    <t>"viz výkres D.1.1.04" 11</t>
  </si>
  <si>
    <t>243</t>
  </si>
  <si>
    <t>799280523</t>
  </si>
  <si>
    <t>-1716857908</t>
  </si>
  <si>
    <t>76511123</t>
  </si>
  <si>
    <t>Montáž krytiny betonové nároží do malty</t>
  </si>
  <si>
    <t>1457441211</t>
  </si>
  <si>
    <t>"viz výkres D.1.1.04" 2,40*3</t>
  </si>
  <si>
    <t>59244384</t>
  </si>
  <si>
    <t>taška betonová rovný profil hladká hřebenáč s jednou příchytkou</t>
  </si>
  <si>
    <t>1334619082</t>
  </si>
  <si>
    <t>Poznámka k položce:
Spotřeba: 2,5 kus/m</t>
  </si>
  <si>
    <t>7,2*3,1111 'Přepočtené koeficientem množství</t>
  </si>
  <si>
    <t>-1625817821</t>
  </si>
  <si>
    <t>"viz výkres D.1.1.33 - římsa" (16,50+1,50+17,10+34,70+24,40+6,20+1,50+17,10)*2,00</t>
  </si>
  <si>
    <t>-819026231</t>
  </si>
  <si>
    <t>253</t>
  </si>
  <si>
    <t>-4611770</t>
  </si>
  <si>
    <t>"nároží" ((10,50*4)+(2,40*3))*2</t>
  </si>
  <si>
    <t>"úžlabí" (2,40*2)*2</t>
  </si>
  <si>
    <t>1052761401</t>
  </si>
  <si>
    <t>94827476</t>
  </si>
  <si>
    <t>-2104355002</t>
  </si>
  <si>
    <t>"nároží" (10,50*4)+(2,40*3)</t>
  </si>
  <si>
    <t>-2070380336</t>
  </si>
  <si>
    <t>254</t>
  </si>
  <si>
    <t>-2005406986</t>
  </si>
  <si>
    <t>-2067721376</t>
  </si>
  <si>
    <t>-1053203184</t>
  </si>
  <si>
    <t>"viz výkres D.1.1.11" (10,50+16,50+1,50+17,10+34,70+10,50+24,40+6,20+1,50+17,10)</t>
  </si>
  <si>
    <t>-1725946702</t>
  </si>
  <si>
    <t>-607503919</t>
  </si>
  <si>
    <t>765123411</t>
  </si>
  <si>
    <t>Krytina betonová drážková - úžlabí ze systémového hliníkového pásu s barevnou povrchovou úpravou</t>
  </si>
  <si>
    <t>-1182895775</t>
  </si>
  <si>
    <t>"úžlabí" 2,40+2,40</t>
  </si>
  <si>
    <t>-455075778</t>
  </si>
  <si>
    <t>-1952363742</t>
  </si>
  <si>
    <t>633486446</t>
  </si>
  <si>
    <t>-2037657351</t>
  </si>
  <si>
    <t>342</t>
  </si>
  <si>
    <t>-17273290</t>
  </si>
  <si>
    <t>13989463</t>
  </si>
  <si>
    <t>-1040705767</t>
  </si>
  <si>
    <t>-615256074</t>
  </si>
  <si>
    <t>1354689255</t>
  </si>
  <si>
    <t>295,75*1,1 'Přepočtené koeficientem množství</t>
  </si>
  <si>
    <t>2085158752</t>
  </si>
  <si>
    <t>-745444320</t>
  </si>
  <si>
    <t>"rozkrytých částí střech" 253,75+79,20</t>
  </si>
  <si>
    <t>1201505796</t>
  </si>
  <si>
    <t>1216441973</t>
  </si>
  <si>
    <t>-1564685343</t>
  </si>
  <si>
    <t>-2043590453</t>
  </si>
  <si>
    <t>"viz výkres D.1.1.01" 15+8</t>
  </si>
  <si>
    <t>okno plastové jednokřídlé otvíravé a sklopné, 580 x 540 mm, zasklení izolačním dvojsklem Uw=1,1 W/m2K, barva bílá/bílá</t>
  </si>
  <si>
    <t>1082887027</t>
  </si>
  <si>
    <t>"viz výkres D.1.1.01" 15</t>
  </si>
  <si>
    <t>okno plastové dvoukřídlové 1xotvíravé + 1xotvíravé a sklopné, 1150 x 560 mm, zasklení izolačním dvojsklem Uw=1,1 W/m2K, barva bílá/bílá</t>
  </si>
  <si>
    <t>76307209</t>
  </si>
  <si>
    <t>"viz výkres D.1.1.01" 8</t>
  </si>
  <si>
    <t>-1218941532</t>
  </si>
  <si>
    <t>1310196051</t>
  </si>
  <si>
    <t>-1020240121</t>
  </si>
  <si>
    <t>"viz výkres D.1.1.06" (2*8)+(3*8)</t>
  </si>
  <si>
    <t>"viz výkres D.1.1.07" (1*10)+(2*8)</t>
  </si>
  <si>
    <t>"viz výkres D.1.1.09" (1*10)+(2*8)</t>
  </si>
  <si>
    <t>"viz výkres D.1.1.09" (2*4)+(3*10)</t>
  </si>
  <si>
    <t>428289637</t>
  </si>
  <si>
    <t>(0,68+0,68+0,54+0,54)*15</t>
  </si>
  <si>
    <t>(1,25+1,25+0,56+0,56)*8</t>
  </si>
  <si>
    <t>(0,80+0,80+1,20+1,20)*10</t>
  </si>
  <si>
    <t>(1,45+1,45+1,15+1,15)*6</t>
  </si>
  <si>
    <t>(1,45+1,45+1,48+1,48)*7</t>
  </si>
  <si>
    <t>(2,18+2,18+1,50+1,50)*9</t>
  </si>
  <si>
    <t>"francouské dveře na lodžii" (0,80+0,80+2,22+2,22)</t>
  </si>
  <si>
    <t>(0,80+0,80+1,20+1,20)*8</t>
  </si>
  <si>
    <t>(1,45+1,45+1,18+1,18)*7</t>
  </si>
  <si>
    <t>(1,43+1,43+1,77+1,77)*2</t>
  </si>
  <si>
    <t>(1,41+1,341+1,47+1,47)</t>
  </si>
  <si>
    <t>"francouské dveře na balkón" (1,45+1,45+2,25+2,25)*6</t>
  </si>
  <si>
    <t>-144311849</t>
  </si>
  <si>
    <t>"dveře vchodové" (1,50+1,50+2,20+2,20)*2</t>
  </si>
  <si>
    <t>"dveře vchodové" (1,50+1,50+2,55+2,55)*3</t>
  </si>
  <si>
    <t>Příplatek za úpravu zlepšující tepelný parametr vnitřních dveří s požární odolností (bližší specifikace viz výkres D.1.1.</t>
  </si>
  <si>
    <t>2082759362</t>
  </si>
  <si>
    <t>727606907</t>
  </si>
  <si>
    <t>-1071805801</t>
  </si>
  <si>
    <t>-1182680238</t>
  </si>
  <si>
    <t>-639564231</t>
  </si>
  <si>
    <t>1570696196</t>
  </si>
  <si>
    <t>"viz výkres D.1.1.02" 5</t>
  </si>
  <si>
    <t>-1029360948</t>
  </si>
  <si>
    <t>455724184</t>
  </si>
  <si>
    <t>715170742</t>
  </si>
  <si>
    <t>-1194363138</t>
  </si>
  <si>
    <t>1575142489</t>
  </si>
  <si>
    <t>-908737241</t>
  </si>
  <si>
    <t>-1543879225</t>
  </si>
  <si>
    <t>"viz výkres D.1.1.02" (1,50*2,20*2)+(1,50*2,55*3)</t>
  </si>
  <si>
    <t>594183519</t>
  </si>
  <si>
    <t>"těsnění do vstupních dveří do bytů" 14*5</t>
  </si>
  <si>
    <t>-1971997024</t>
  </si>
  <si>
    <t>70*1,02 'Přepočtené koeficientem množství</t>
  </si>
  <si>
    <t>1035866731</t>
  </si>
  <si>
    <t>-454295550</t>
  </si>
  <si>
    <t>-826932428</t>
  </si>
  <si>
    <t>-1822838530</t>
  </si>
  <si>
    <t>"balkón" 1,50*6</t>
  </si>
  <si>
    <t>"lodžie" 2,20*2</t>
  </si>
  <si>
    <t>"schodišťová okna" 1,30+1,30+1,30</t>
  </si>
  <si>
    <t>1608485902</t>
  </si>
  <si>
    <t>-1713886222</t>
  </si>
  <si>
    <t>301</t>
  </si>
  <si>
    <t>-872103933</t>
  </si>
  <si>
    <t>302</t>
  </si>
  <si>
    <t>35433970</t>
  </si>
  <si>
    <t>303</t>
  </si>
  <si>
    <t>544124547</t>
  </si>
  <si>
    <t>1234255161</t>
  </si>
  <si>
    <t>Dodávka a montáž ocelového schodiště se zábradlím, schodnice U 200, stupně pórorošt 350x800 mm, uchycení zábradlí U 120 + napojení na stávající zábradlí, vč. kotvení a povrchové úpravy žárovým zinkováním - bližší specifikace viz výkres D.1.1.42, D1.1.1.43</t>
  </si>
  <si>
    <t>1944488325</t>
  </si>
  <si>
    <t>1995973019</t>
  </si>
  <si>
    <t>76781264</t>
  </si>
  <si>
    <t>Dodávka a montáž ocelového zábradlí lodžie (úprava stávajícího zábradlí) včetně kotvení přes kotevní desku z termoplastické pěny a povrchové úpravy žárovým zinkováním - bližší specifikace viz výkres D.1.1.37, D.1.1.38</t>
  </si>
  <si>
    <t>1974613922</t>
  </si>
  <si>
    <t>671495189</t>
  </si>
  <si>
    <t>1976949560</t>
  </si>
  <si>
    <t>76781267</t>
  </si>
  <si>
    <t xml:space="preserve">Dodávka a montáž budky pro rorýse do zateplení </t>
  </si>
  <si>
    <t>-164759651</t>
  </si>
  <si>
    <t>1039847239</t>
  </si>
  <si>
    <t>1275440871</t>
  </si>
  <si>
    <t>"viz výkres D.1.1.37" 1,60+1,60+2,36</t>
  </si>
  <si>
    <t>1222720537</t>
  </si>
  <si>
    <t>"viz výkres D.1.1.37" (2,35*1,35)+(1,00*0,35)+(0,90+0,90)+((0,90+0,90+0,90)*0,30)</t>
  </si>
  <si>
    <t>-396927638</t>
  </si>
  <si>
    <t>"množství převzato z položky č. 771474113" 5,56*0,10*1,20</t>
  </si>
  <si>
    <t>"množství převzato z položky č. 771574113" 6,133</t>
  </si>
  <si>
    <t>6,8*1,15 'Přepočtené koeficientem množství</t>
  </si>
  <si>
    <t>-2120505543</t>
  </si>
  <si>
    <t>"množství převzato z položky č. 771474113" 5,56*0,10</t>
  </si>
  <si>
    <t>1323705189</t>
  </si>
  <si>
    <t>"viz výkres D.1.1.37" 1,60+1,60+2,36+0,90+0,90+0,90</t>
  </si>
  <si>
    <t>8185076</t>
  </si>
  <si>
    <t>1082662660</t>
  </si>
  <si>
    <t>395,00</t>
  </si>
  <si>
    <t>779398963</t>
  </si>
  <si>
    <t>1553486539</t>
  </si>
  <si>
    <t>"ocelové zárubně"</t>
  </si>
  <si>
    <t>"viz výkres D.1.1.01" 5*5,00*0,25</t>
  </si>
  <si>
    <t>"viz výkres D.1.1.04" 5*5,00*0,25</t>
  </si>
  <si>
    <t>"stávající ocelová dířka na fasádě" (0,60*0,60*6)</t>
  </si>
  <si>
    <t>-2101701259</t>
  </si>
  <si>
    <t>182934723</t>
  </si>
  <si>
    <t>1509399760</t>
  </si>
  <si>
    <t>1186838003</t>
  </si>
  <si>
    <t>-35730308</t>
  </si>
  <si>
    <t>1825762034</t>
  </si>
  <si>
    <t>1500</t>
  </si>
  <si>
    <t>320098584</t>
  </si>
  <si>
    <t>Y.. - Způsobilé výdaje - vedlejší aktivity</t>
  </si>
  <si>
    <t>761085051</t>
  </si>
  <si>
    <t>"revize hromosvodu" 7</t>
  </si>
  <si>
    <t>-397196999</t>
  </si>
  <si>
    <t>1037997504</t>
  </si>
  <si>
    <t>1900760896</t>
  </si>
  <si>
    <t>196697887</t>
  </si>
  <si>
    <t>Y... - Nezpůsobilé výdaje</t>
  </si>
  <si>
    <t>-1409768018</t>
  </si>
  <si>
    <t>"odkopání soklu" (11,20+16,50+1,50+17,50+35,00+11,20+24,20+5,90+1,50+16,80-(1,80*3))*0,45</t>
  </si>
  <si>
    <t>-1317521215</t>
  </si>
  <si>
    <t>"mezi stávajícím asfaltem a novými obrubníky okopového chodníku" (35,00+17,50)*0,10</t>
  </si>
  <si>
    <t>1703258787</t>
  </si>
  <si>
    <t>-1936989603</t>
  </si>
  <si>
    <t>61,155*1,05 'Přepočtené koeficientem množství</t>
  </si>
  <si>
    <t>916231213</t>
  </si>
  <si>
    <t>Osazení chodníkového obrubníku betonového stojatého s boční opěrou do lože z betonu prostého</t>
  </si>
  <si>
    <t>-132714416</t>
  </si>
  <si>
    <t>"mezi asfaltem a okap. chodníkem" 0,70+35,00+17,50+0,70-1,60-1,60</t>
  </si>
  <si>
    <t>592174100</t>
  </si>
  <si>
    <t>obrubník betonový chodníkový ABO 100/10/25 II nat 100x10x25 cm</t>
  </si>
  <si>
    <t>769431977</t>
  </si>
  <si>
    <t>919112213</t>
  </si>
  <si>
    <t>Řezání spár pro vytvoření komůrky š 10 mm hl 25 mm pro těsnící zálivku v živičném krytu</t>
  </si>
  <si>
    <t>-469002838</t>
  </si>
  <si>
    <t>"mezi stávajícím asfaltem a novými obrubníky okopového chodníku - jih"  0,70+35,00+17,50+0,70</t>
  </si>
  <si>
    <t>919122112</t>
  </si>
  <si>
    <t>Těsnění spár zálivkou za tepla pro komůrky š 10 mm hl 25 mm s těsnicím profilem</t>
  </si>
  <si>
    <t>1126568738</t>
  </si>
  <si>
    <t>919735113</t>
  </si>
  <si>
    <t>Řezání stávajícího živičného krytu hl do 150 mm</t>
  </si>
  <si>
    <t>-1904831996</t>
  </si>
  <si>
    <t>"odkopání soklu - v místě asfaltu"  0,70+35,00+17,50+0,70</t>
  </si>
  <si>
    <t>137427281</t>
  </si>
  <si>
    <t>1322701752</t>
  </si>
  <si>
    <t>1383544128</t>
  </si>
  <si>
    <t>"viz výkres D.1.1.02 - okna" 10</t>
  </si>
  <si>
    <t>1281011174</t>
  </si>
  <si>
    <t>"viz výkres D.1.1.02 " 6+7</t>
  </si>
  <si>
    <t>"viz výkres D.1.1.03" 7+2+1</t>
  </si>
  <si>
    <t>562980419</t>
  </si>
  <si>
    <t>"viz výkres D.1.1.02 " 9</t>
  </si>
  <si>
    <t>"viz výkres D.1.1.03" 9</t>
  </si>
  <si>
    <t>-518874081</t>
  </si>
  <si>
    <t>81,01*1,05 'Přepočtené koeficientem množství</t>
  </si>
  <si>
    <t>1167479659</t>
  </si>
  <si>
    <t>-495558391</t>
  </si>
  <si>
    <t>"vyklizení půdy" 35,00</t>
  </si>
  <si>
    <t>-195427389</t>
  </si>
  <si>
    <t>-1066561924</t>
  </si>
  <si>
    <t>-1391142106</t>
  </si>
  <si>
    <t>Z - Blok Z, Mírová č.p. 259, 260 - architektonicko-stavební část</t>
  </si>
  <si>
    <t>Z. - Způsobilé výdaje - hlavní aktivity</t>
  </si>
  <si>
    <t>484380553</t>
  </si>
  <si>
    <t>"odkopání soklu - v místě betonu" (32,70+11,20+22,60+8,80+11,20+18,95)*0,60</t>
  </si>
  <si>
    <t>-1975068382</t>
  </si>
  <si>
    <t>"odkopání soklu - v místě betonu" (32,70+11,20+22,60+8,80+11,20+18,95)*0,60*0,50</t>
  </si>
  <si>
    <t>"základové pasy pro vnější ocelové schodiště" ((0,85*0,45*1,00)+(0,85*0,30*1,00))+((1,45*0,45*1,00)+(1,45*0,30*1,00))</t>
  </si>
  <si>
    <t>"základové pasy pro vnější monolitické schodiště" 1,60*0,50*1,00</t>
  </si>
  <si>
    <t>"výkop pro zemnící pásek bleskosvodu" (32,70+11,20+22,60+8,80+11,20+18,95)*0,30*0,70</t>
  </si>
  <si>
    <t>-550493556</t>
  </si>
  <si>
    <t>"množství převzato z položky č. 132201101" 51,305</t>
  </si>
  <si>
    <t>1976106755</t>
  </si>
  <si>
    <t>258433844</t>
  </si>
  <si>
    <t>1882324616</t>
  </si>
  <si>
    <t>"množství převzato z položky č. 175101201" -26,363</t>
  </si>
  <si>
    <t>-735020496</t>
  </si>
  <si>
    <t>"množství převzato z položky č. 162701105" 29,942</t>
  </si>
  <si>
    <t>29,942*2 'Přepočtené koeficientem množství</t>
  </si>
  <si>
    <t>-32795175</t>
  </si>
  <si>
    <t>1597963957</t>
  </si>
  <si>
    <t>-163375394</t>
  </si>
  <si>
    <t>"množství převzato z položky č. 162701105" 29,942*1,75</t>
  </si>
  <si>
    <t>-443326311</t>
  </si>
  <si>
    <t>605113903</t>
  </si>
  <si>
    <t>"odkopání soklu - v místě betonu" (32,70+11,20+22,60+8,80+11,20+18,95)*0,50*0,50</t>
  </si>
  <si>
    <t>1418455188</t>
  </si>
  <si>
    <t>"odkopání soklu - v místě betonu" (32,70+11,20+22,60+8,80+11,20+18,95)*0,40</t>
  </si>
  <si>
    <t>910152807</t>
  </si>
  <si>
    <t>42,18*0,025 'Přepočtené koeficientem množství</t>
  </si>
  <si>
    <t>828816874</t>
  </si>
  <si>
    <t>-987345804</t>
  </si>
  <si>
    <t>42,18*0,058 'Přepočtené koeficientem množství</t>
  </si>
  <si>
    <t>-1588863717</t>
  </si>
  <si>
    <t>553738513</t>
  </si>
  <si>
    <t>-1463162318</t>
  </si>
  <si>
    <t>"základové pasy pro vnější schodiště" ((0,85*0,45*1,00)+(0,85*0,30*1,00))+((1,45*0,45*1,00)+(1,45*0,30*1,00))</t>
  </si>
  <si>
    <t>"základové pasy pro vnější monolitické schodiště" 1,60*0,50*0,20</t>
  </si>
  <si>
    <t>762650150</t>
  </si>
  <si>
    <t>"základové pasy pro vnější schodiště" ((0,90+0,9+0,45+0,45)*0,20)+((0,90+0,90+0,30+0,30)*0,20)+((1,50+1,50+0,45+0,45)*0,20)+((1,50+1,50+0,3+0,30)*0,2)</t>
  </si>
  <si>
    <t>509353850</t>
  </si>
  <si>
    <t>310238211</t>
  </si>
  <si>
    <t>Zazdívka otvorů pl do 1 m2 ve zdivu nadzákladovém cihlami pálenými na MVC</t>
  </si>
  <si>
    <t>1404436612</t>
  </si>
  <si>
    <t>"dozdění parapetu balkónových dveří" 0,90*0,90*0,45</t>
  </si>
  <si>
    <t>-1924784975</t>
  </si>
  <si>
    <t>"strojovna 3.02" ((1,52+1,973+1,89+1,413)*2,75)-(0,90*2,00)</t>
  </si>
  <si>
    <t>"strojovna 3.03" ((2,413+2,413+2,193+2,193)*2,75)-(0,90*2,00)</t>
  </si>
  <si>
    <t>"strojovna 3.04" ((1,462+2,355+1,462+0,96)*2,75)-(0,90*2,00)</t>
  </si>
  <si>
    <t>-22262056</t>
  </si>
  <si>
    <t>2125846146</t>
  </si>
  <si>
    <t>-1655452343</t>
  </si>
  <si>
    <t>"strop nad opláštěním VZT potrubí ve 3.NP" (1,10*0,75)*0,10*3</t>
  </si>
  <si>
    <t>-1228797823</t>
  </si>
  <si>
    <t>"strop nad opláštěním VZT potrubí ve 3.NP" (1,10*0,75)*3</t>
  </si>
  <si>
    <t>435121011</t>
  </si>
  <si>
    <t>Montáž schodišťových ramen bez podest hmotnosti do 1,5 t</t>
  </si>
  <si>
    <t>-471917141</t>
  </si>
  <si>
    <t>593737</t>
  </si>
  <si>
    <t>nosná schodišťová konstrukce, 2 stupně šířky 500 a 310 mm, výšky 160 mm, délka 1500 mm, protiskluzový povrch - bližší specifikace viz výkres D.1.1.45</t>
  </si>
  <si>
    <t>-1693515620</t>
  </si>
  <si>
    <t>-1211206275</t>
  </si>
  <si>
    <t>"skladba V06 a V07" (2,41*(2,60+2,40))*2</t>
  </si>
  <si>
    <t>1535076407</t>
  </si>
  <si>
    <t>"skladba V06 a V07" 2,41*(2,60+2,40)</t>
  </si>
  <si>
    <t>-343581204</t>
  </si>
  <si>
    <t>902591073</t>
  </si>
  <si>
    <t>"množství převzato z položky č. 621211041" 108,748</t>
  </si>
  <si>
    <t>1154102760</t>
  </si>
  <si>
    <t>"strop nad schodištěm - skladba V06" (3,42*2,90)+((3,42+2,90+2,90)*0,22)</t>
  </si>
  <si>
    <t>"strojovna 3.02" ((1,973+1,973+1,488+1,488)*2,75)+((1,888+1,888+1,753+2,374)*3,00)-(0,90*2,00*2)</t>
  </si>
  <si>
    <t>"strojovna 3.03" ((1,793+1,793+2,413+2,413)*2,75)+((2,813+2,813+2,193+2,193)*3,00)-(0,90*2,00*2)</t>
  </si>
  <si>
    <t>"strojovna 3.04" ((1,955+1,955+1,462+1,462)*2,75)+((2,355+2,355+1,862+1,662)*3,00)-(0,90*2,00*2)</t>
  </si>
  <si>
    <t>1181588043</t>
  </si>
  <si>
    <t>-1852327763</t>
  </si>
  <si>
    <t>"viz výkres D.1.1.02" 23</t>
  </si>
  <si>
    <t>"viz výkres D.1.1.03" 24</t>
  </si>
  <si>
    <t>"viz výkres D.1.1.12 - zapravení po zazdívce zhlaví nosníků" 6</t>
  </si>
  <si>
    <t>630327422</t>
  </si>
  <si>
    <t>"po zazdívce nových dveřních zárubní" 2</t>
  </si>
  <si>
    <t>"po dozdění parapetu balkónových dveří" 1</t>
  </si>
  <si>
    <t>-1388163293</t>
  </si>
  <si>
    <t>(0,58+0,57+0,57)*0,48*2</t>
  </si>
  <si>
    <t>(1,34+0,60+0,60)*0,48*3</t>
  </si>
  <si>
    <t>(1,33+1,13+1,13)*0,48</t>
  </si>
  <si>
    <t>(0,87+0,60+0,60)*0,48*4</t>
  </si>
  <si>
    <t>(2,10+1,50+1,50)*0,48</t>
  </si>
  <si>
    <t>(1,35+1,50+1,50)*0,48</t>
  </si>
  <si>
    <t>(0,70+1,47+1,47)*0,48*6</t>
  </si>
  <si>
    <t>(1,33+1,16+1,16)*0,48*7</t>
  </si>
  <si>
    <t>(2,10+1,46+1,46)*0,48*5</t>
  </si>
  <si>
    <t>(1,33+1,47+1,47)*0,48*4</t>
  </si>
  <si>
    <t>"balkónové dveře" (0,90+2,20+2,20)*0,48</t>
  </si>
  <si>
    <t>(1,74+1,32+1,32)*0,48</t>
  </si>
  <si>
    <t>(1,33+1,45+1,45)*0,48</t>
  </si>
  <si>
    <t>(0,70+1,47+1,47)*0,48*4</t>
  </si>
  <si>
    <t>(0,87+1,44+1,44)*0,48</t>
  </si>
  <si>
    <t>(1,33+1,17+1,17)*0,48*7</t>
  </si>
  <si>
    <t>(2,10+1,45+1,45)*0,48*6</t>
  </si>
  <si>
    <t>"balkónové dveře" (1,33+2,35+2,35)*0,48*4</t>
  </si>
  <si>
    <t>"dveře vchodové" (1,45+2,46+2,46)*0,48*3</t>
  </si>
  <si>
    <t>966423651</t>
  </si>
  <si>
    <t>554259649</t>
  </si>
  <si>
    <t>"skladba V03"</t>
  </si>
  <si>
    <t>2,35*4,15</t>
  </si>
  <si>
    <t>4,30*4,15</t>
  </si>
  <si>
    <t>12,80*4,20</t>
  </si>
  <si>
    <t>6,60*4,15</t>
  </si>
  <si>
    <t>-1645447804</t>
  </si>
  <si>
    <t>108,748*1,07 'Přepočtené koeficientem množství</t>
  </si>
  <si>
    <t>1181113212</t>
  </si>
  <si>
    <t>"množství převzato z položky č. 622211011" 53,04</t>
  </si>
  <si>
    <t>"množství převzato z položky č. 622211021" 164,849</t>
  </si>
  <si>
    <t>"množství převzato z položky č. 622211031" 82,998</t>
  </si>
  <si>
    <t>"množství převzato z položky č. 622211041" 635,659</t>
  </si>
  <si>
    <t>"množství převzato z položky č. 622221031" 55,075</t>
  </si>
  <si>
    <t>"viz výkres D.1.1.33 - římsa" (33,40+19,40+10,60+8,80+22,60+10,60)*(0,10+0,15+0,05+0,25)</t>
  </si>
  <si>
    <t>-165045573</t>
  </si>
  <si>
    <t>1159660579</t>
  </si>
  <si>
    <t>"zateplení soklu" (1,40*5)+20,00</t>
  </si>
  <si>
    <t>(2,35+2,35+4,15+4,15)</t>
  </si>
  <si>
    <t>(4,30+4,30+4,15+4,15)</t>
  </si>
  <si>
    <t>(6,60+6,60+4,15+4,15+0,50+0,50)</t>
  </si>
  <si>
    <t>(12,80+12,80+4,20+4,20+2,00)</t>
  </si>
  <si>
    <t>(0,58+0,58+0,57+0,57)*2</t>
  </si>
  <si>
    <t>(1,34+1,34+0,60+0,60)*3</t>
  </si>
  <si>
    <t>(1,33+1,33+1,13+1,13)</t>
  </si>
  <si>
    <t>(0,87+0,87+0,60+0,60)*4</t>
  </si>
  <si>
    <t>(2,10+2,10+1,50+1,50)</t>
  </si>
  <si>
    <t>(1,35+1,35+1,50+1,50)</t>
  </si>
  <si>
    <t>(0,70+0,70+1,47+1,47)*6</t>
  </si>
  <si>
    <t>(1,33+1,33+1,16+1,16)*7</t>
  </si>
  <si>
    <t>(2,10+2,10+1,46+1,46)*5</t>
  </si>
  <si>
    <t>(1,33+1,33+1,47+1,47)*4</t>
  </si>
  <si>
    <t>"balkónové dveře" (0,90+2,20+2,20)</t>
  </si>
  <si>
    <t>(1,74+1,74+1,32+1,32)</t>
  </si>
  <si>
    <t>(1,33+1,33+1,45+1,45)</t>
  </si>
  <si>
    <t>(0,70+0,70+1,47+1,47)*4</t>
  </si>
  <si>
    <t>(0,87+0,87+1,44+1,44)</t>
  </si>
  <si>
    <t>(1,33+1,33+1,17+1,17)*7</t>
  </si>
  <si>
    <t>(2,10+2,10+1,45+1,45)*6</t>
  </si>
  <si>
    <t>"balkónové dveře" (1,33+2,35+2,35)*4</t>
  </si>
  <si>
    <t>"dveře vchodové" (1,45+2,46+2,46)*3</t>
  </si>
  <si>
    <t>"viz výkres D.1.1.33 - římsa" 33,40+19,40+10,60+8,80+22,60+10,60</t>
  </si>
  <si>
    <t>"hlavní fasáda" (6,50*3)+(8,50*2)+100,00</t>
  </si>
  <si>
    <t>1,33</t>
  </si>
  <si>
    <t>2,10</t>
  </si>
  <si>
    <t>1,35</t>
  </si>
  <si>
    <t>0,58*2</t>
  </si>
  <si>
    <t>1,34*3</t>
  </si>
  <si>
    <t>0,87*4</t>
  </si>
  <si>
    <t>0,70*6</t>
  </si>
  <si>
    <t>1,33*7</t>
  </si>
  <si>
    <t>2,10*5</t>
  </si>
  <si>
    <t>1,33*4</t>
  </si>
  <si>
    <t>"balkónové dveře" 0,90</t>
  </si>
  <si>
    <t>1,74</t>
  </si>
  <si>
    <t>0,70*4</t>
  </si>
  <si>
    <t>0,87</t>
  </si>
  <si>
    <t>2,10*6</t>
  </si>
  <si>
    <t>-633291288</t>
  </si>
  <si>
    <t>681,81*1,05 'Přepočtené koeficientem množství</t>
  </si>
  <si>
    <t>66229883</t>
  </si>
  <si>
    <t>72,32*1,05 'Přepočtené koeficientem množství</t>
  </si>
  <si>
    <t>-793975966</t>
  </si>
  <si>
    <t>(0,58+0,57+0,57)*2</t>
  </si>
  <si>
    <t>(1,34+0,60+0,60)*3</t>
  </si>
  <si>
    <t>"vnitřní a vnější" (1,33+1,13+1,13)*2</t>
  </si>
  <si>
    <t>(0,87+0,60+0,60)*4</t>
  </si>
  <si>
    <t>"vnitřní a vnější" (2,10+1,50+1,50)*2</t>
  </si>
  <si>
    <t>"vnitřní a vnější" (1,35+1,50+1,50)*2</t>
  </si>
  <si>
    <t xml:space="preserve">"viz výkres D.1.1.02 - okna vnitřní a vnější" </t>
  </si>
  <si>
    <t>(0,70+1,47+1,47)*6*2</t>
  </si>
  <si>
    <t>(1,33+1,16+1,16)*7*2</t>
  </si>
  <si>
    <t>(2,10+1,46+1,46)*5*2</t>
  </si>
  <si>
    <t>(1,33+1,47+1,47)*4*2</t>
  </si>
  <si>
    <t>"balkónové dveře" (0,90+2,20+2,20)*2</t>
  </si>
  <si>
    <t xml:space="preserve">"viz výkres D.1.1.03 - okna vnitřní a vnější" </t>
  </si>
  <si>
    <t>(1,74+1,32+1,32)*2</t>
  </si>
  <si>
    <t>(1,33+1,45+1,45)*2</t>
  </si>
  <si>
    <t>(0,70+1,47+1,47)*4*2</t>
  </si>
  <si>
    <t>(0,87+1,44+1,44)*2</t>
  </si>
  <si>
    <t>(1,33+1,17+1,17)*7*2</t>
  </si>
  <si>
    <t>(2,10+1,45+1,45)*6*2</t>
  </si>
  <si>
    <t>"balkónové dveře" (1,33+2,35+2,35)*4*2</t>
  </si>
  <si>
    <t>"dveře vchodové" (1,45+2,46+2,46)*3*2</t>
  </si>
  <si>
    <t>-1055166518</t>
  </si>
  <si>
    <t>486,84*1,05 'Přepočtené koeficientem množství</t>
  </si>
  <si>
    <t>-464853959</t>
  </si>
  <si>
    <t>(33,40+19,40+10,60+8,80+22,60+10,60)*(0,60+0,40)</t>
  </si>
  <si>
    <t>-51391738</t>
  </si>
  <si>
    <t>105,4*1,15 'Přepočtené koeficientem množství</t>
  </si>
  <si>
    <t>-164359609</t>
  </si>
  <si>
    <t>(2,35+2,35+4,15+4,15)*0,60</t>
  </si>
  <si>
    <t>(4,30+4,30+4,15+4,15)*0,60</t>
  </si>
  <si>
    <t>(6,60+6,60+4,15+4,15+0,50+0,50)*0,60</t>
  </si>
  <si>
    <t>(12,80+12,80+4,20+4,20+2,00)*0,60</t>
  </si>
  <si>
    <t>-1015407836</t>
  </si>
  <si>
    <t>53,04*1,07 'Přepočtené koeficientem množství</t>
  </si>
  <si>
    <t>112701585</t>
  </si>
  <si>
    <t>"viz výkres D.1.1.06" (10,20*1,40)+(5,80*1,20)+(3,30*1,50)</t>
  </si>
  <si>
    <t>"viz výkres D.1.1.07" (22,80*1,40)+(10,20*1,10)+(2,95*2,20)-(1,40*2,00)</t>
  </si>
  <si>
    <t>"viz výkres D.1.1.08" (9,00*2,00)+2,00+(9,90*1,00)</t>
  </si>
  <si>
    <t>"viz výkres D.1.1.09" (7,30*1,00)+(25,50*2,20)+(2,95*2,20)-(1,40*2,00)</t>
  </si>
  <si>
    <t>-(0,58*0,57)*2</t>
  </si>
  <si>
    <t>-(1,34*0,60)*3</t>
  </si>
  <si>
    <t>-(0,87*0,60)*4</t>
  </si>
  <si>
    <t>-1098221783</t>
  </si>
  <si>
    <t>164,849*1,07 'Přepočtené koeficientem množství</t>
  </si>
  <si>
    <t>-138778819</t>
  </si>
  <si>
    <t>"půlštoky" (6,30+13,40+8,90+8,90+17,60+31,40+8,90)*0,87</t>
  </si>
  <si>
    <t>2085184816</t>
  </si>
  <si>
    <t>82,998*1,07 'Přepočtené koeficientem množství</t>
  </si>
  <si>
    <t>-31865960</t>
  </si>
  <si>
    <t>"skladba S01b" ((3,00+3,10+3,00)*2,40)-(0,70*2,07)+((1,80*0,80)*2)+(((1,80*1,80)/2)*2)</t>
  </si>
  <si>
    <t>"hlavní fasáda" ((32,80+19,05+10,25+8,90+22,60+10,25)*6,60)+(10,00*2,50)+(7,30*2,50)</t>
  </si>
  <si>
    <t>"odpočet zateplení soklu v místě vstupních dveří" -(2,95*2,20*3)</t>
  </si>
  <si>
    <t>-(1,33*1,13)</t>
  </si>
  <si>
    <t>-(2,10*1,50)</t>
  </si>
  <si>
    <t>-(1,35*1,50)</t>
  </si>
  <si>
    <t>-(0,70*1,47)*6</t>
  </si>
  <si>
    <t>-(1,33*1,16)*7</t>
  </si>
  <si>
    <t>-(2,10*1,46)*5</t>
  </si>
  <si>
    <t>-(1,33*1,47)*4</t>
  </si>
  <si>
    <t>"balkónové dveře" -(0,90*2,20)</t>
  </si>
  <si>
    <t>-(1,74*1,32)</t>
  </si>
  <si>
    <t>-(1,33*1,45)</t>
  </si>
  <si>
    <t>-(0,70*1,47)*4</t>
  </si>
  <si>
    <t>-(0,87*1,44)</t>
  </si>
  <si>
    <t>-(1,33*1,17)*7</t>
  </si>
  <si>
    <t>-(2,10*1,45)*6</t>
  </si>
  <si>
    <t>"balkónové dveře" -(1,33*2,35)*4</t>
  </si>
  <si>
    <t>-2134069631</t>
  </si>
  <si>
    <t>635,659*1,07 'Přepočtené koeficientem množství</t>
  </si>
  <si>
    <t>-826070560</t>
  </si>
  <si>
    <t>358659187</t>
  </si>
  <si>
    <t>(0,58+0,57+0,57)*2*0,40</t>
  </si>
  <si>
    <t>(1,34+0,60+0,60)*3*0,40</t>
  </si>
  <si>
    <t>(0,87+0,60+0,60)*4*0,40</t>
  </si>
  <si>
    <t>7,736*1,1 'Přepočtené koeficientem množství</t>
  </si>
  <si>
    <t>1768798299</t>
  </si>
  <si>
    <t>"zateplení komínů" ((0,75+0,75+1,10+1,10)*1,00*5)+((0,80+0,80+1,40+1,40)*1,00*3)+((0,75+0,75+1,80+1,80)*1,00)+((0,80+0,80+0,80+0,80)*1,00*2)</t>
  </si>
  <si>
    <t>"zateplení komínů v místě technické místnosti" ((0,80+0,30)*2,75)+(1,40*2,75)</t>
  </si>
  <si>
    <t>"zateplení komínů mimo technické místnosti" ((0,70+0,75+0,90)*1,00)+((0,60+0,60+1,45)*1,00)</t>
  </si>
  <si>
    <t>-1537420393</t>
  </si>
  <si>
    <t>55,075*1,07 'Přepočtené koeficientem množství</t>
  </si>
  <si>
    <t>1032585229</t>
  </si>
  <si>
    <t>1060678071</t>
  </si>
  <si>
    <t>"hlavní fasáda" (32,60+19,00+10,05+10,00+8,80+22,60)-(1,45*3)</t>
  </si>
  <si>
    <t>"sokl" (32,60+19,00+10,05+10,00+8,80+22,60)</t>
  </si>
  <si>
    <t>590516510</t>
  </si>
  <si>
    <t>lišta soklová Al s okapničkou, zakládací U 14 cm, 0,95/200 cm</t>
  </si>
  <si>
    <t>807149109</t>
  </si>
  <si>
    <t>103,05*1,05 'Přepočtené koeficientem množství</t>
  </si>
  <si>
    <t>850825207</t>
  </si>
  <si>
    <t>98,7*1,05 'Přepočtené koeficientem množství</t>
  </si>
  <si>
    <t>-1690681593</t>
  </si>
  <si>
    <t>"viz výkres D.1.1.33 - římsa" (33,40+19,40+10,60+8,80+22,60+10,60)*1,00</t>
  </si>
  <si>
    <t>"parotěsná vrtsva, horní hrana římsy až po pozednici " (33,40+19,40+10,60+8,80+22,60+10,60)*1,00</t>
  </si>
  <si>
    <t>2067617253</t>
  </si>
  <si>
    <t>690069200</t>
  </si>
  <si>
    <t>-576746042</t>
  </si>
  <si>
    <t>(-(0,58*0,57)*2)+((0,58+0,57+0,57)*0,12*2)</t>
  </si>
  <si>
    <t>(-(1,34*0,60)*3)+((1,34+0,60+0,60)*0,12*3)</t>
  </si>
  <si>
    <t>(-(0,87*0,60)*4)+((0,87+0,60+0,60)*0,12*4)</t>
  </si>
  <si>
    <t>-44689850</t>
  </si>
  <si>
    <t>(-(1,33*1,13))+((1,33+1,13+1,13)*0,22)</t>
  </si>
  <si>
    <t>(-(2,10*1,50))+((2,10+1,50+1,50)*0,22)</t>
  </si>
  <si>
    <t>(-(1,35*1,50))+((1,35+1,50+1,50)*0,22)</t>
  </si>
  <si>
    <t>(-(0,70*1,47)*6)+((0,70+1,47+1,47)*0,22*6)</t>
  </si>
  <si>
    <t>(-(1,33*1,16)*7)+((1,33+1,16+1,16)*0,22*7)</t>
  </si>
  <si>
    <t>(-(2,10*1,46)*5)+((2,10+1,46+1,46)*0,22*5)</t>
  </si>
  <si>
    <t>(-(1,33*1,47)*4)+((1,33+1,47+1,47)*0,22*4)</t>
  </si>
  <si>
    <t>"balkónové dveře" (-(0,90*2,20))+((0,90+2,20+2,20)*0,22)</t>
  </si>
  <si>
    <t>(-(1,74*1,32))+((1,74+1,32+1,32)*0,22)</t>
  </si>
  <si>
    <t>(-(1,33*1,45))+((1,33+1,45+1,45)*0,22)</t>
  </si>
  <si>
    <t>(-(0,70*1,47)*4)+((0,70+1,47+1,47)*0,22*4)</t>
  </si>
  <si>
    <t>(-(0,87*1,44))+((0,87+1,44+1,44)*0,22)</t>
  </si>
  <si>
    <t>(-(1,33*1,17)*7)+((1,33+1,17+1,17)*0,22*7)</t>
  </si>
  <si>
    <t>(-(2,10*1,45)*6)+((2,10+1,45+1,45)*0,22*6)</t>
  </si>
  <si>
    <t>"balkónové dveře" (-(1,33*2,35)*4)+((1,33+2,35+2,35)*0,22*4)</t>
  </si>
  <si>
    <t>697399384</t>
  </si>
  <si>
    <t>"viz výkres D.1.1.06" (10,20+5,80+3,30)*0,60</t>
  </si>
  <si>
    <t>"viz výkres D.1.1.07" (22,80+10,20)*0,60</t>
  </si>
  <si>
    <t>"viz výkres D.1.1.08" (9,00+9,90)*0,60</t>
  </si>
  <si>
    <t>"viz výkres D.1.1.09" (7,30+25,50)*0,60</t>
  </si>
  <si>
    <t>-2108208257</t>
  </si>
  <si>
    <t>(0,58*0,57)*2</t>
  </si>
  <si>
    <t>(1,34*0,60)*3</t>
  </si>
  <si>
    <t>(1,33*1,13)</t>
  </si>
  <si>
    <t>(0,87*0,60)*4</t>
  </si>
  <si>
    <t>(2,10*1,50)</t>
  </si>
  <si>
    <t>(1,35*1,50)</t>
  </si>
  <si>
    <t>(0,70*1,47)*6</t>
  </si>
  <si>
    <t>(1,33*1,16)*7</t>
  </si>
  <si>
    <t>(2,10*1,46)*5</t>
  </si>
  <si>
    <t>(1,33*1,47)*4</t>
  </si>
  <si>
    <t>"balkónové dveře" (0,90*2,20)</t>
  </si>
  <si>
    <t>(1,74*1,32)</t>
  </si>
  <si>
    <t>(1,33*1,45)</t>
  </si>
  <si>
    <t>(0,70*1,47)*4</t>
  </si>
  <si>
    <t>(0,87*1,44)</t>
  </si>
  <si>
    <t>(1,33*1,17)*7</t>
  </si>
  <si>
    <t>(2,10*1,45)*6</t>
  </si>
  <si>
    <t>"balkónové dveře" (1,33*2,35)*4</t>
  </si>
  <si>
    <t>"dveře vchodové" (1,45*2,46)*3</t>
  </si>
  <si>
    <t>115,904*2 'Přepočtené koeficientem množství</t>
  </si>
  <si>
    <t>864101502</t>
  </si>
  <si>
    <t>284406864</t>
  </si>
  <si>
    <t>"viz výkres D.1.1.06 - okna" (1,10+1,10+1,60+1,60)+(1,10+1,10+2,40+2,40)+((2,15+2,15+1,65+1,65)*4)</t>
  </si>
  <si>
    <t>"viz výkres D.1.1.07 - okna" ((1,45+1,45+1,65+1,65)*6)+((1,40+1,40+1,35+1,35)*6)+(1,45+1,45+1,95+1,95)</t>
  </si>
  <si>
    <t>"viz výkres D.1.1.08 - okna" ((1,45+1,45+1,35+1,35)*9)</t>
  </si>
  <si>
    <t>"viz výkres D.1.1.09 - okna" ((1,45+1,45+1,65+1,65)*4)+((1,45+1,45+2,50+2,50)*4)+((2,15+2,15+1,65+1,65)*9)+(1,45+1,45+1,50+1,50)</t>
  </si>
  <si>
    <t>379328942</t>
  </si>
  <si>
    <t>"viz výkres D.1.1.04" (297,10+2,90+4,30+2,90)*0,06</t>
  </si>
  <si>
    <t>612595873</t>
  </si>
  <si>
    <t>"viz výkres D.1.1.04" (297,10+2,90+4,30+2,90)*0,25*0,03</t>
  </si>
  <si>
    <t>1779076289</t>
  </si>
  <si>
    <t>-1606225698</t>
  </si>
  <si>
    <t>1379540340</t>
  </si>
  <si>
    <t>"viz výkres D.1.1.04" ((297,10+2,90+4,30+2,90)*0,985*1,20)*0,001</t>
  </si>
  <si>
    <t>-934970442</t>
  </si>
  <si>
    <t>0,70*0,48*6</t>
  </si>
  <si>
    <t>1,33*0,48*7</t>
  </si>
  <si>
    <t>2,10*0,48*5</t>
  </si>
  <si>
    <t>1,33*0,48*4</t>
  </si>
  <si>
    <t>1,74*0,48</t>
  </si>
  <si>
    <t>1,33*0,48</t>
  </si>
  <si>
    <t>0,70*0,48*4</t>
  </si>
  <si>
    <t>0,87*0,48</t>
  </si>
  <si>
    <t>2,10*0,48*6</t>
  </si>
  <si>
    <t>-456035058</t>
  </si>
  <si>
    <t>"půlštoky" (6,30+13,40+8,90+8,90+17,60+31,40+8,90)</t>
  </si>
  <si>
    <t>"komíny" ((0,75+0,75+1,10+1,10)*6)+((0,80+0,80+1,40+1,40)*4)+(0,75+0,75+1,80+1,80)+((0,80+0,80+0,80+0,80)*2)</t>
  </si>
  <si>
    <t>-98360969</t>
  </si>
  <si>
    <t>"viz výkres D.1.1.04" 8,90*5</t>
  </si>
  <si>
    <t>468737198</t>
  </si>
  <si>
    <t>55331199</t>
  </si>
  <si>
    <t>-1564659678</t>
  </si>
  <si>
    <t>-1691710755</t>
  </si>
  <si>
    <t>-625208902</t>
  </si>
  <si>
    <t>1088079556</t>
  </si>
  <si>
    <t>"dodatečné přikotvení pozednice" ((9,20+9,20+32,10+18,20+8,90+22,70)/1,50)+0,133</t>
  </si>
  <si>
    <t>1469083533</t>
  </si>
  <si>
    <t>(33,40+19,40+10,60+8,80+22,60+10,60)*2</t>
  </si>
  <si>
    <t>-1563640067</t>
  </si>
  <si>
    <t>"viz výkres D.1.1.06" (11,50*7,20)+(9,00*7,20)</t>
  </si>
  <si>
    <t>"viz výkres D.1.1.07" (23,00*7,20)+(11,50*7,20)</t>
  </si>
  <si>
    <t>"viz výkres D.1.1.08" (10,60*9,20)+(9,60*7,20)</t>
  </si>
  <si>
    <t>"viz výkres D.1.1.09" (33,00*7,20)+25,00</t>
  </si>
  <si>
    <t>737800817</t>
  </si>
  <si>
    <t>"množství převzato z položky č. 941211111" 825,24*150</t>
  </si>
  <si>
    <t>-416225993</t>
  </si>
  <si>
    <t>"množství převzato z položky č. 941211111" 825,24</t>
  </si>
  <si>
    <t>162041096</t>
  </si>
  <si>
    <t>"viz výkres D.1.1.06" (11,50+9,00)*0,75</t>
  </si>
  <si>
    <t>"viz výkres D.1.1.07" (23,00+11,50)*0,75</t>
  </si>
  <si>
    <t>"viz výkres D.1.1.08" (10,60+9,60)*0,75</t>
  </si>
  <si>
    <t>"viz výkres D.1.1.09" 33,00*0,75</t>
  </si>
  <si>
    <t>-337940198</t>
  </si>
  <si>
    <t>81,15*60 'Přepočtené koeficientem množství</t>
  </si>
  <si>
    <t>-792631389</t>
  </si>
  <si>
    <t>-2104755931</t>
  </si>
  <si>
    <t>1965928096</t>
  </si>
  <si>
    <t>-1673421524</t>
  </si>
  <si>
    <t>-736054541</t>
  </si>
  <si>
    <t>"množství převzato z položky č. 621221041" 108,748</t>
  </si>
  <si>
    <t>"množství převzato z položky č. 763131411" 123,22</t>
  </si>
  <si>
    <t>-829886114</t>
  </si>
  <si>
    <t>-724263040</t>
  </si>
  <si>
    <t>"stěny vnějšího schodiště" 3,20</t>
  </si>
  <si>
    <t>114102596</t>
  </si>
  <si>
    <t>963042819</t>
  </si>
  <si>
    <t>Bourání schodišťových stupňů betonových zhotovených na místě</t>
  </si>
  <si>
    <t>-1496994794</t>
  </si>
  <si>
    <t>1,50*3</t>
  </si>
  <si>
    <t>-476565848</t>
  </si>
  <si>
    <t>963053935</t>
  </si>
  <si>
    <t>Bourání ŽB schodišťových ramen monolitických zazděných oboustranně</t>
  </si>
  <si>
    <t>515396609</t>
  </si>
  <si>
    <t>"vnější schodiště" 3,80*1,55</t>
  </si>
  <si>
    <t>-630567057</t>
  </si>
  <si>
    <t>"viz výkres D.1.1.37" ((2,41*1,25)+(0,90*0,35)+(0,80*0,80))*0,10</t>
  </si>
  <si>
    <t>-1952647291</t>
  </si>
  <si>
    <t>"viz výkres D.1.1.04" (297,10+2,90+4,30+2,90)*0,05</t>
  </si>
  <si>
    <t>1658457614</t>
  </si>
  <si>
    <t>-646664751</t>
  </si>
  <si>
    <t>"soklová římsa" (32,60+19,00+10,05+10,00+8,80+22,60)-(1,45*3)</t>
  </si>
  <si>
    <t>-858530831</t>
  </si>
  <si>
    <t>"stříška nad vstupy ve dvoře" 3,30</t>
  </si>
  <si>
    <t>1155987112</t>
  </si>
  <si>
    <t>(0,53*0,57)*2</t>
  </si>
  <si>
    <t>-1082379124</t>
  </si>
  <si>
    <t>"viz výkres D.1.1.01" 2*0,80*2,00</t>
  </si>
  <si>
    <t>"viz výkres D.1.1.04" 1*0,90*2,00</t>
  </si>
  <si>
    <t>-72216439</t>
  </si>
  <si>
    <t>556874153</t>
  </si>
  <si>
    <t>"viz výkres D.1.1.34" 2,41*2,65</t>
  </si>
  <si>
    <t>-2142455490</t>
  </si>
  <si>
    <t>-288747328</t>
  </si>
  <si>
    <t>1232397184</t>
  </si>
  <si>
    <t>474093010</t>
  </si>
  <si>
    <t>-1671303323</t>
  </si>
  <si>
    <t>-1611144541</t>
  </si>
  <si>
    <t>-662120229</t>
  </si>
  <si>
    <t>1625794330</t>
  </si>
  <si>
    <t>145,006*11 'Přepočtené koeficientem množství</t>
  </si>
  <si>
    <t>966438581</t>
  </si>
  <si>
    <t>"oddíl HSV" 136,287-7,292</t>
  </si>
  <si>
    <t>2102786436</t>
  </si>
  <si>
    <t>"oddíl PSV" 7,292</t>
  </si>
  <si>
    <t>1357718462</t>
  </si>
  <si>
    <t>49899448</t>
  </si>
  <si>
    <t>"strop nad schodištěm - skladba V06" 3,42*2,90</t>
  </si>
  <si>
    <t>"viz výkres D.1.1.04" 297,10+2,90+4,30+2,90</t>
  </si>
  <si>
    <t>"viz výkres D.1.1.37" (2,41*1,25)+(0,90*0,35)+(0,80*0,80)</t>
  </si>
  <si>
    <t>955018247</t>
  </si>
  <si>
    <t>"viz výkres D.1.1.01" (32,60+19,00+10,05+10,00+8,80+22,60)*0,80</t>
  </si>
  <si>
    <t>"půlštoky" ((6,30+13,40+8,90+8,90+17,60+31,40+8,90)+(4,50+4,50+3,40))*0,87</t>
  </si>
  <si>
    <t>"komíny" (((0,75+0,75+1,10+1,10)*6)+((0,80+0,80+1,40+1,40)*4)+(0,75+0,75+1,80+1,80)+((0,80+0,80+0,80+0,80)*2))*0,50</t>
  </si>
  <si>
    <t>-172210024</t>
  </si>
  <si>
    <t>"množství převzato z položky č. 711111001" 321,086</t>
  </si>
  <si>
    <t>"množství převzato z položky č. 711112001" 201,876</t>
  </si>
  <si>
    <t>522,962*0,0003 'Přepočtené koeficientem množství</t>
  </si>
  <si>
    <t>-1680235863</t>
  </si>
  <si>
    <t>1178848149</t>
  </si>
  <si>
    <t>307,2*1,15 'Přepočtené koeficientem množství</t>
  </si>
  <si>
    <t>1878179584</t>
  </si>
  <si>
    <t>-131519073</t>
  </si>
  <si>
    <t>-228885025</t>
  </si>
  <si>
    <t>522,962*1,2 'Přepočtené koeficientem množství</t>
  </si>
  <si>
    <t>-596323166</t>
  </si>
  <si>
    <t>"viz výkres D.1.1.01" (32,60+19,00+10,05+10,00+8,80+22,60)*1,00</t>
  </si>
  <si>
    <t>592385595</t>
  </si>
  <si>
    <t>"zateplení soklu" (32,60+19,00+10,05+10,00+8,80+22,60-(1,45*3))</t>
  </si>
  <si>
    <t>-119884943</t>
  </si>
  <si>
    <t>-495642633</t>
  </si>
  <si>
    <t>"strojovna 3.02" (1,888*2,373)</t>
  </si>
  <si>
    <t>"strojovna 3.03" (2,813*2,193)</t>
  </si>
  <si>
    <t>"strojovna 3.04" (2,355*1,662)</t>
  </si>
  <si>
    <t>-905517847</t>
  </si>
  <si>
    <t>14,563*1,05 'Přepočtené koeficientem množství</t>
  </si>
  <si>
    <t>-1334811526</t>
  </si>
  <si>
    <t>957739095</t>
  </si>
  <si>
    <t>3,968*1,02 'Přepočtené koeficientem množství</t>
  </si>
  <si>
    <t>-1012140596</t>
  </si>
  <si>
    <t>2028248049</t>
  </si>
  <si>
    <t>307,2*2,04 'Přepočtené koeficientem množství</t>
  </si>
  <si>
    <t>1998706692</t>
  </si>
  <si>
    <t>-1836866600</t>
  </si>
  <si>
    <t>9,918*1,07 'Přepočtené koeficientem množství</t>
  </si>
  <si>
    <t>890632152</t>
  </si>
  <si>
    <t>"skladba V07" (2,50*3,50)*3</t>
  </si>
  <si>
    <t>"viz výkres D.1.1.33 - střešní římsa" ((33,40+19,40+10,60+8,80+22,60+10,60)*0,90)*2</t>
  </si>
  <si>
    <t>862454617</t>
  </si>
  <si>
    <t>2039136926</t>
  </si>
  <si>
    <t>"skladba V07" (2,50*3,50)</t>
  </si>
  <si>
    <t>"viz výkres D.1.1.33 - střešní římsa" ((33,40+19,40+10,60+8,80+22,60+10,60)*0,90)</t>
  </si>
  <si>
    <t>103,61*1,02 'Přepočtené koeficientem množství</t>
  </si>
  <si>
    <t>-785929497</t>
  </si>
  <si>
    <t>"skladba V07" (2,50*3,50)*2</t>
  </si>
  <si>
    <t>112,36*1,02 'Přepočtené koeficientem množství</t>
  </si>
  <si>
    <t>204744087</t>
  </si>
  <si>
    <t>1091615315</t>
  </si>
  <si>
    <t>-531926132</t>
  </si>
  <si>
    <t>952918109</t>
  </si>
  <si>
    <t>-121798599</t>
  </si>
  <si>
    <t>1320063709</t>
  </si>
  <si>
    <t>10,60+8,90+23,00+10,70+33,60+19,80+10,00</t>
  </si>
  <si>
    <t>-1234678019</t>
  </si>
  <si>
    <t>-701729841</t>
  </si>
  <si>
    <t>-290506355</t>
  </si>
  <si>
    <t>-94707062</t>
  </si>
  <si>
    <t>-838444664</t>
  </si>
  <si>
    <t>1345811019</t>
  </si>
  <si>
    <t>9+9+9+16+18+9</t>
  </si>
  <si>
    <t>-1205040431</t>
  </si>
  <si>
    <t>-1747551864</t>
  </si>
  <si>
    <t>-581918966</t>
  </si>
  <si>
    <t>-1434275949</t>
  </si>
  <si>
    <t>-1118670992</t>
  </si>
  <si>
    <t>-612737183</t>
  </si>
  <si>
    <t>-902780502</t>
  </si>
  <si>
    <t>-582410960</t>
  </si>
  <si>
    <t>-1119684981</t>
  </si>
  <si>
    <t>1813421272</t>
  </si>
  <si>
    <t>2127943682</t>
  </si>
  <si>
    <t>398845628</t>
  </si>
  <si>
    <t>1299498095</t>
  </si>
  <si>
    <t>-2009698727</t>
  </si>
  <si>
    <t>484309383</t>
  </si>
  <si>
    <t>"sklep" 12</t>
  </si>
  <si>
    <t>-528487960</t>
  </si>
  <si>
    <t>"viz výkres D.1.1.02" 5*2</t>
  </si>
  <si>
    <t>"viz výkres D.1.1.03" 5*2</t>
  </si>
  <si>
    <t>-66070902</t>
  </si>
  <si>
    <t>698771907</t>
  </si>
  <si>
    <t>"dodatečné přikotvení pozednice" (((9,20+9,20+32,10+18,20+8,90+22,70)/1,50)+0,133)/3+0,667</t>
  </si>
  <si>
    <t>-866589986</t>
  </si>
  <si>
    <t>67*0,001 'Přepočtené koeficientem množství</t>
  </si>
  <si>
    <t>-993062855</t>
  </si>
  <si>
    <t>1685394639</t>
  </si>
  <si>
    <t>149008463</t>
  </si>
  <si>
    <t>"doplnění střešního námětu z hranolů 100x120 mm" (33,40+19,40+10,60+8,80+22,60+10,60)*2,50</t>
  </si>
  <si>
    <t>-252733163</t>
  </si>
  <si>
    <t>-913055553</t>
  </si>
  <si>
    <t>"viz výkres D.1.1.41 - markýza" 2,40*0,80*3</t>
  </si>
  <si>
    <t>2119481690</t>
  </si>
  <si>
    <t>"viz výkres D.1.1.33 - římsa" (33,40+19,40+10,60+8,80+22,60+10,60)*2,00</t>
  </si>
  <si>
    <t>306415530</t>
  </si>
  <si>
    <t>"viz výkres D.1.1.33 - římsa" ((33,40+19,40+10,60+8,80+22,60+10,60)*2,00)*6*0,04*0,06</t>
  </si>
  <si>
    <t>3,846*1,1 'Přepočtené koeficientem množství</t>
  </si>
  <si>
    <t>-1735050924</t>
  </si>
  <si>
    <t>-719004239</t>
  </si>
  <si>
    <t>"množství přezato z položky č. 605141140" 4,231</t>
  </si>
  <si>
    <t>"viz výkres D.1.1.42 - markýza" 2,40*0,80*0,015*3</t>
  </si>
  <si>
    <t>-1332608130</t>
  </si>
  <si>
    <t>-905495277</t>
  </si>
  <si>
    <t>2039048313</t>
  </si>
  <si>
    <t>"viz výkres D.1.1.41 - boky markýzy" 0,25*0,80*6</t>
  </si>
  <si>
    <t>2070670238</t>
  </si>
  <si>
    <t>"viz výkres D.1.1.41 - markýza" 3</t>
  </si>
  <si>
    <t>1690109082</t>
  </si>
  <si>
    <t>"viz výkres D.1.1.33, D.1.1.34 - střešní římsa" (33,40+19,40+10,60+8,80+22,60+10,60)</t>
  </si>
  <si>
    <t>"viz výkres D.1.1.41 - markýza" 2,40*3*3</t>
  </si>
  <si>
    <t>1783466613</t>
  </si>
  <si>
    <t>21,6*1,1 'Přepočtené koeficientem množství</t>
  </si>
  <si>
    <t>-1515225681</t>
  </si>
  <si>
    <t>105,4*1,1 'Přepočtené koeficientem množství</t>
  </si>
  <si>
    <t>-840752708</t>
  </si>
  <si>
    <t>1334256663</t>
  </si>
  <si>
    <t>"nožství převzato z položky č. 762421023" 6,387</t>
  </si>
  <si>
    <t>"nožství převzato z položky č. 7624211" 6,96</t>
  </si>
  <si>
    <t>213629221</t>
  </si>
  <si>
    <t>970106998</t>
  </si>
  <si>
    <t>-448480926</t>
  </si>
  <si>
    <t>"strojovna 3.02" (1,888*2,373)+((1,888+1,888+2,373+2,373)*0,20)</t>
  </si>
  <si>
    <t>"strojovna 3.03" (2,813*2,193)+((2,193+2,193+2,813+2,813)*0,20)</t>
  </si>
  <si>
    <t>"strojovna 3.04" (2,355*1,662)+((2,355+2,355+1,662+1,662-1,20)*0,20)</t>
  </si>
  <si>
    <t>950423163</t>
  </si>
  <si>
    <t>19,637*1,1 'Přepočtené koeficientem množství</t>
  </si>
  <si>
    <t>-641289957</t>
  </si>
  <si>
    <t>19,637</t>
  </si>
  <si>
    <t>-410092224</t>
  </si>
  <si>
    <t>"strojovna 3.02" (1,88*6)</t>
  </si>
  <si>
    <t>"strojovna 3.03" (2,193*7)</t>
  </si>
  <si>
    <t>"strojovna 3.04" (1,66*6)</t>
  </si>
  <si>
    <t>-846353230</t>
  </si>
  <si>
    <t>"strojovna 3.02" (1,88*6)*0,04*0,16</t>
  </si>
  <si>
    <t>"strojovna 3.03" (2,193*7)*0,04*0,16</t>
  </si>
  <si>
    <t>"strojovna 3.04" (1,66*6)*0,04*0,16</t>
  </si>
  <si>
    <t>0,234*1,1 'Přepočtené koeficientem množství</t>
  </si>
  <si>
    <t>862037488</t>
  </si>
  <si>
    <t>"viz výkres D.1.1.34" 2,41*2,60</t>
  </si>
  <si>
    <t>-1899312112</t>
  </si>
  <si>
    <t>206253232</t>
  </si>
  <si>
    <t>1857899021</t>
  </si>
  <si>
    <t>"strojovna 3.02" 2,90</t>
  </si>
  <si>
    <t>"strojovna 3.03" 4,30</t>
  </si>
  <si>
    <t>"strojovna 3.04" 2,90</t>
  </si>
  <si>
    <t>-1719202923</t>
  </si>
  <si>
    <t>761240510</t>
  </si>
  <si>
    <t>10,1*1,1 'Přepočtené koeficientem množství</t>
  </si>
  <si>
    <t>1392200823</t>
  </si>
  <si>
    <t>-1188316555</t>
  </si>
  <si>
    <t>"stříšky před vstupy" (3,30*0,80)</t>
  </si>
  <si>
    <t>3898304</t>
  </si>
  <si>
    <t>"viz výkres D.1.1.41 - markýza" (2,40*(0,80+0,30))*3</t>
  </si>
  <si>
    <t>"viz výkres D.1.1.41 - boky markýzy" (0,30*0,80)*6</t>
  </si>
  <si>
    <t>-208547379</t>
  </si>
  <si>
    <t>9,36*1,15 'Přepočtené koeficientem množství</t>
  </si>
  <si>
    <t>27355802</t>
  </si>
  <si>
    <t>798944707</t>
  </si>
  <si>
    <t>724080253</t>
  </si>
  <si>
    <t>"viz výkres D.1.1.04" 33,60+19,70+11,00+8,80+22,60+11,00</t>
  </si>
  <si>
    <t>-592569170</t>
  </si>
  <si>
    <t>6*9,00</t>
  </si>
  <si>
    <t>-2027641959</t>
  </si>
  <si>
    <t>"viz výkres D.1.1.42 - markýza" (2,40*(0,80+0,30))*3</t>
  </si>
  <si>
    <t>Oplechování parapetů rovných celoplošně lepené z taženého hliníku rš 230 mm, včetně ALU krytek, odstín bude vybrán v průběhu realizace</t>
  </si>
  <si>
    <t>1996927916</t>
  </si>
  <si>
    <t>1513510780</t>
  </si>
  <si>
    <t>"viz výkres D.1.1.33 - střešní římsa" (33,40+19,40+10,60+8,80+22,60+10,60)</t>
  </si>
  <si>
    <t>-641372531</t>
  </si>
  <si>
    <t>842465576</t>
  </si>
  <si>
    <t>-701272252</t>
  </si>
  <si>
    <t>-206692450</t>
  </si>
  <si>
    <t>238083097</t>
  </si>
  <si>
    <t>-562740652</t>
  </si>
  <si>
    <t>1816465899</t>
  </si>
  <si>
    <t>"viz výkres D.1.1.04" 2,40</t>
  </si>
  <si>
    <t>1289528664</t>
  </si>
  <si>
    <t>2,4*3,1111 'Přepočtené koeficientem množství</t>
  </si>
  <si>
    <t>1184182080</t>
  </si>
  <si>
    <t>"viz výkres D.1.1.33 - římsa" (33,40+19,40+8,80+22,60)*2,00</t>
  </si>
  <si>
    <t>1326515018</t>
  </si>
  <si>
    <t>Příplatek k zařezání betonových tašek u nároží a úžlabí</t>
  </si>
  <si>
    <t>1271321783</t>
  </si>
  <si>
    <t>"nároží" ((10,50*4)+2,40)*2</t>
  </si>
  <si>
    <t>"úžlabí" 2,40*2</t>
  </si>
  <si>
    <t>1933345796</t>
  </si>
  <si>
    <t>268451604</t>
  </si>
  <si>
    <t>1692884048</t>
  </si>
  <si>
    <t>"nároží" (10,50*4)+2,40</t>
  </si>
  <si>
    <t>629360887</t>
  </si>
  <si>
    <t>1552437451</t>
  </si>
  <si>
    <t>-993118524</t>
  </si>
  <si>
    <t>8229451</t>
  </si>
  <si>
    <t>"viz výkres D.1.1.11" (33,40+19,40+10,60+8,80+22,60+10,60)</t>
  </si>
  <si>
    <t>-1031633393</t>
  </si>
  <si>
    <t>1389740131</t>
  </si>
  <si>
    <t>1434361703</t>
  </si>
  <si>
    <t>"úžlabí" 2,40</t>
  </si>
  <si>
    <t>-1333895864</t>
  </si>
  <si>
    <t>-267965656</t>
  </si>
  <si>
    <t>518296830</t>
  </si>
  <si>
    <t>-494471336</t>
  </si>
  <si>
    <t>796786684</t>
  </si>
  <si>
    <t>1608471511</t>
  </si>
  <si>
    <t>-351597377</t>
  </si>
  <si>
    <t>-937663259</t>
  </si>
  <si>
    <t>-543900312</t>
  </si>
  <si>
    <t>226,55*1,1 'Přepočtené koeficientem množství</t>
  </si>
  <si>
    <t>-1633401576</t>
  </si>
  <si>
    <t>-2018643452</t>
  </si>
  <si>
    <t>"rozkrytých částí střech" 184,15+79,20</t>
  </si>
  <si>
    <t>-167383818</t>
  </si>
  <si>
    <t>1791813982</t>
  </si>
  <si>
    <t>-499849368</t>
  </si>
  <si>
    <t>1845731741</t>
  </si>
  <si>
    <t>2+3+4</t>
  </si>
  <si>
    <t>okno plastové jednokřídlové otvíravé a sklopné, 870 x 600 mm, zasklení izolačním dvojsklem Uw=1,1 W/m2K, barva bílá/bílá</t>
  </si>
  <si>
    <t>1374229382</t>
  </si>
  <si>
    <t>okno plastové dvoukřídlové 1xotvíravé a 1xotvíravé a sklopné, 1340 x 600 mm, zasklení izolačním dvojsklem Uw=1,1 W/m2K, barva bílá/bílá</t>
  </si>
  <si>
    <t>1763471478</t>
  </si>
  <si>
    <t>61140020</t>
  </si>
  <si>
    <t>okno plastové jednokřídlé otvíravé a sklopné, 580 x 570 mm, zasklení izolačním dvojsklem Uw=1,1 W/m2K, barva bílá/bílá</t>
  </si>
  <si>
    <t>-405952379</t>
  </si>
  <si>
    <t>61140021</t>
  </si>
  <si>
    <t>okno plastové dvoukřídlové 1350x1150 mm, 1x otvíravé a sklopné + 1xotvíravé, zasklení izolačním dvojsklem Uw=1,1 W/m2K, barva bílá/bílá</t>
  </si>
  <si>
    <t>1046069897</t>
  </si>
  <si>
    <t>"č.p. 260" 3</t>
  </si>
  <si>
    <t>61140022</t>
  </si>
  <si>
    <t>okno plastové trojkřídlové 2100x1450 mm, 2x otvíravé a sklopné + 1xotvíravé, zasklení izolačním dvojsklem Uw=1,1 W/m2K, barva bílá/bílá</t>
  </si>
  <si>
    <t>-391583824</t>
  </si>
  <si>
    <t>"č.p. 260" 2</t>
  </si>
  <si>
    <t>-472937581</t>
  </si>
  <si>
    <t>417504325</t>
  </si>
  <si>
    <t>1923025521</t>
  </si>
  <si>
    <t>"viz výkres D.1.1.06" (1*2)+(3*4)</t>
  </si>
  <si>
    <t>"viz výkres D.1.1.08" (2*9)</t>
  </si>
  <si>
    <t>"viz výkres D.1.1.09" (2*9)+(3*9)</t>
  </si>
  <si>
    <t>235313989</t>
  </si>
  <si>
    <t>(1,43+1,43+1,13+1,13)</t>
  </si>
  <si>
    <t>(2,20+2,20+1,50+1,50)</t>
  </si>
  <si>
    <t>(1,45+1,45+1,50+1,50)</t>
  </si>
  <si>
    <t>(0,80+0,80+1,47+1,47)*6</t>
  </si>
  <si>
    <t>(1,43+1,43+1,16+1,16)*7</t>
  </si>
  <si>
    <t>(2,20+2,20+1,46+1,46)*5</t>
  </si>
  <si>
    <t>(1,43+1,43+1,47+1,47)*4</t>
  </si>
  <si>
    <t>"balkónové dveře" (1,00+1,00+2,20+2,20)</t>
  </si>
  <si>
    <t>(1,84+1,84+1,32+1,32)</t>
  </si>
  <si>
    <t>(1,43+1,43+1,45+1,45)</t>
  </si>
  <si>
    <t>(0,80+0,80+1,47+1,47)*4</t>
  </si>
  <si>
    <t>(0,97+0,97+1,44+1,44)</t>
  </si>
  <si>
    <t>(1,43+1,43+1,17+1,17)*7</t>
  </si>
  <si>
    <t>(2,20+2,20+1,45+1,45)*6</t>
  </si>
  <si>
    <t>"balkónové dveře" (1,43+1,43+2,35+2,35)*4</t>
  </si>
  <si>
    <t>1882533083</t>
  </si>
  <si>
    <t xml:space="preserve">"vnitřní a vnější systémové pásky" </t>
  </si>
  <si>
    <t>"vstupní dveře" (1,50+1,50+2,15+2,15)+((1,50+1,50+2,50+2,50)*2)</t>
  </si>
  <si>
    <t>-1386785353</t>
  </si>
  <si>
    <t>417471714</t>
  </si>
  <si>
    <t>611656090</t>
  </si>
  <si>
    <t>dveře vnitřní požárně odolné, odolnost EI (EW) 30 D3, 1křídlové 70 x 197 cm, provedení KLIMA 3</t>
  </si>
  <si>
    <t>1429617802</t>
  </si>
  <si>
    <t>dveře vnitřní požárně odolné, odolnost EI (EW) 30 D3, 1křídlové 80 x 197 cm, provedení KLIMA 3</t>
  </si>
  <si>
    <t>818376902</t>
  </si>
  <si>
    <t>-559914868</t>
  </si>
  <si>
    <t>1762542732</t>
  </si>
  <si>
    <t>-2142070537</t>
  </si>
  <si>
    <t>"viz výkres D.1.1.02" 3</t>
  </si>
  <si>
    <t>1778622819</t>
  </si>
  <si>
    <t>-1701835156</t>
  </si>
  <si>
    <t>1737811331</t>
  </si>
  <si>
    <t>-1858631429</t>
  </si>
  <si>
    <t>1762861170</t>
  </si>
  <si>
    <t>-1673109768</t>
  </si>
  <si>
    <t>-977915570</t>
  </si>
  <si>
    <t>"viz výkres D.1.1.02" (1,50*2,15)+(1,50*2,50*2)</t>
  </si>
  <si>
    <t>815752061</t>
  </si>
  <si>
    <t>"těsnění do vstupních dveří do bytů" 11*5</t>
  </si>
  <si>
    <t>1771683124</t>
  </si>
  <si>
    <t>55*1,02 'Přepočtené koeficientem množství</t>
  </si>
  <si>
    <t>1840689685</t>
  </si>
  <si>
    <t>139582248</t>
  </si>
  <si>
    <t>-750995937</t>
  </si>
  <si>
    <t>-588354920</t>
  </si>
  <si>
    <t>"balkón" 1,50+1,50+1,50+1,50+5,00</t>
  </si>
  <si>
    <t>-1250284510</t>
  </si>
  <si>
    <t>-188991377</t>
  </si>
  <si>
    <t>2114105728</t>
  </si>
  <si>
    <t>39632954</t>
  </si>
  <si>
    <t>1043779203</t>
  </si>
  <si>
    <t>1910029102</t>
  </si>
  <si>
    <t>Dodávka a montáž ocelového schodiště se zábradlím, schodnice U 200, stupně pórorošt 305x800 mm, uchycení zábradlí U 120 + napojení na stávající zábradlí, vč. kotvení a povrchové úpravy žárovým zinkováním - bližší specifikace viz výkres D.1.1.42, D1.1.1.43</t>
  </si>
  <si>
    <t>1538153373</t>
  </si>
  <si>
    <t>Dodávka a montáž ocelového balkónu se zábradlím (částečně se použije původní) včetně kotvení a povrchové úpravy žárovým zinkováním - bližší specifikace viz výkres D.1.1.40, D1.1.1.41</t>
  </si>
  <si>
    <t>71230301</t>
  </si>
  <si>
    <t>400978766</t>
  </si>
  <si>
    <t>1372866190</t>
  </si>
  <si>
    <t>-1956620556</t>
  </si>
  <si>
    <t>76781268</t>
  </si>
  <si>
    <t>Dodávka a montáž ocelového schodišťového zábradlí u vyrovnávacího schidiště u vstupu včetně dubového madla, kotveno do ŽB monolitické k-ce schodiště - bližší specifikace viz PD</t>
  </si>
  <si>
    <t>-1348411816</t>
  </si>
  <si>
    <t>Dodávka a montáž ocelového schodiště se zábradlím č.p. 260, schodnice U 200, stupně z tahokovu 305x1200 mm, s podestou, vč. kotvení a povrchové úpravy žárovým zinkováním - bližší specifikace viz výkres D.1.1.41, D1.1.1.42</t>
  </si>
  <si>
    <t>1266482446</t>
  </si>
  <si>
    <t>912488673</t>
  </si>
  <si>
    <t>1971513020</t>
  </si>
  <si>
    <t>"viz výkres D.1.1.37" 1,45+1,45+2,41</t>
  </si>
  <si>
    <t>-1895213696</t>
  </si>
  <si>
    <t>"viz výkres D.1.1.37" (2,41*1,25)+(0,90*0,35)+(0,80*0,80)+((0,80+0,80+0,80)*0,30)</t>
  </si>
  <si>
    <t>"v místě přesunutých vstupních dveří" 6,50</t>
  </si>
  <si>
    <t>-1673736678</t>
  </si>
  <si>
    <t>"množství převzato z položky č. 771474113" 5,31*0,10*1,20</t>
  </si>
  <si>
    <t>"množství převzato z položky č. 771574113" 11,188</t>
  </si>
  <si>
    <t>11,825*1,15 'Přepočtené koeficientem množství</t>
  </si>
  <si>
    <t>-1695314936</t>
  </si>
  <si>
    <t>"množství převzato z položky č. 771474113" 5,31*0,10</t>
  </si>
  <si>
    <t>-1078461051</t>
  </si>
  <si>
    <t>"viz výkres D.1.1.37" 1,45+1,45+2,41+0,80+0,80+0,80</t>
  </si>
  <si>
    <t>-1190735483</t>
  </si>
  <si>
    <t>496170688</t>
  </si>
  <si>
    <t>298,00</t>
  </si>
  <si>
    <t>-1959250577</t>
  </si>
  <si>
    <t>1302431962</t>
  </si>
  <si>
    <t>"viz výkres D.1.1.01" 2*5,00*0,25</t>
  </si>
  <si>
    <t>561227604</t>
  </si>
  <si>
    <t>-175539242</t>
  </si>
  <si>
    <t>1434194310</t>
  </si>
  <si>
    <t>1853870496</t>
  </si>
  <si>
    <t>-215266998</t>
  </si>
  <si>
    <t>498895344</t>
  </si>
  <si>
    <t>750,00</t>
  </si>
  <si>
    <t>414895239</t>
  </si>
  <si>
    <t>Z.. - Způsobilé výdaje - vedlejší aktivity</t>
  </si>
  <si>
    <t>1534992893</t>
  </si>
  <si>
    <t>-218232900</t>
  </si>
  <si>
    <t>-1152455829</t>
  </si>
  <si>
    <t>-610330920</t>
  </si>
  <si>
    <t>-955750282</t>
  </si>
  <si>
    <t>Z... - Nezpůsobilé výdaje</t>
  </si>
  <si>
    <t>-400223336</t>
  </si>
  <si>
    <t>"nový okapový chodník" (32,70+11,20+22,60+8,80+11,20+18,95-1,60)*0,45</t>
  </si>
  <si>
    <t>1861079959</t>
  </si>
  <si>
    <t>"před vyrovnávacím schodištěm u vstupu č.p. 260" 4,00</t>
  </si>
  <si>
    <t>-995897683</t>
  </si>
  <si>
    <t>-656662387</t>
  </si>
  <si>
    <t>46,733*1,05 'Přepočtené koeficientem množství</t>
  </si>
  <si>
    <t>-430415931</t>
  </si>
  <si>
    <t>455926777</t>
  </si>
  <si>
    <t>1443761058</t>
  </si>
  <si>
    <t>"viz výkres D.1.1.03" 4+1</t>
  </si>
  <si>
    <t>502232760</t>
  </si>
  <si>
    <t>"viz výkres D.1.1.01" 1+1</t>
  </si>
  <si>
    <t>"viz výkres D.1.1.02" 7+4</t>
  </si>
  <si>
    <t>"viz výkres D.1.1.03" 1+7</t>
  </si>
  <si>
    <t>-1290330879</t>
  </si>
  <si>
    <t>"viz výkres D.1.1.03" 1+6</t>
  </si>
  <si>
    <t>2072867275</t>
  </si>
  <si>
    <t>2,1</t>
  </si>
  <si>
    <t>1,33*(7+4)</t>
  </si>
  <si>
    <t>1,33*(1+7+4)</t>
  </si>
  <si>
    <t>68,08*1,05 'Přepočtené koeficientem množství</t>
  </si>
  <si>
    <t>2084681071</t>
  </si>
  <si>
    <t>1455041880</t>
  </si>
  <si>
    <t>726233213</t>
  </si>
  <si>
    <t>1455406850</t>
  </si>
  <si>
    <t>648384225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</si>
</sst>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(zateplení)  BD v Milíně, blok U, Y, Z - V.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ROUND(AG95+AG99+AG103,2)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ROUND(AS95+AS99+AS103,2)</f>
        <v>0</v>
      </c>
      <c r="AT94" s="113">
        <f>ROUND(SUM(AV94:AW94),2)</f>
        <v>0</v>
      </c>
      <c r="AU94" s="114">
        <f>ROUND(AU95+AU99+AU103,5)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ROUND(AZ95+AZ99+AZ103,2)</f>
        <v>0</v>
      </c>
      <c r="BA94" s="113">
        <f>ROUND(BA95+BA99+BA103,2)</f>
        <v>0</v>
      </c>
      <c r="BB94" s="113">
        <f>ROUND(BB95+BB99+BB103,2)</f>
        <v>0</v>
      </c>
      <c r="BC94" s="113">
        <f>ROUND(BC95+BC99+BC103,2)</f>
        <v>0</v>
      </c>
      <c r="BD94" s="115">
        <f>ROUND(BD95+BD99+BD103,2)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131" t="s">
        <v>82</v>
      </c>
      <c r="B96" s="69"/>
      <c r="C96" s="132"/>
      <c r="D96" s="132"/>
      <c r="E96" s="133" t="s">
        <v>83</v>
      </c>
      <c r="F96" s="133"/>
      <c r="G96" s="133"/>
      <c r="H96" s="133"/>
      <c r="I96" s="133"/>
      <c r="J96" s="132"/>
      <c r="K96" s="133" t="s">
        <v>84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'U. - Způsobilé výdaje - h...'!J32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85</v>
      </c>
      <c r="AR96" s="71"/>
      <c r="AS96" s="136">
        <v>0</v>
      </c>
      <c r="AT96" s="137">
        <f>ROUND(SUM(AV96:AW96),2)</f>
        <v>0</v>
      </c>
      <c r="AU96" s="138">
        <f>'U. - Způsobilé výdaje - h...'!P149</f>
        <v>0</v>
      </c>
      <c r="AV96" s="137">
        <f>'U. - Způsobilé výdaje - h...'!J35</f>
        <v>0</v>
      </c>
      <c r="AW96" s="137">
        <f>'U. - Způsobilé výdaje - h...'!J36</f>
        <v>0</v>
      </c>
      <c r="AX96" s="137">
        <f>'U. - Způsobilé výdaje - h...'!J37</f>
        <v>0</v>
      </c>
      <c r="AY96" s="137">
        <f>'U. - Způsobilé výdaje - h...'!J38</f>
        <v>0</v>
      </c>
      <c r="AZ96" s="137">
        <f>'U. - Způsobilé výdaje - h...'!F35</f>
        <v>0</v>
      </c>
      <c r="BA96" s="137">
        <f>'U. - Způsobilé výdaje - h...'!F36</f>
        <v>0</v>
      </c>
      <c r="BB96" s="137">
        <f>'U. - Způsobilé výdaje - h...'!F37</f>
        <v>0</v>
      </c>
      <c r="BC96" s="137">
        <f>'U. - Způsobilé výdaje - h...'!F38</f>
        <v>0</v>
      </c>
      <c r="BD96" s="139">
        <f>'U. - Způsobilé výdaje - h...'!F39</f>
        <v>0</v>
      </c>
      <c r="BE96" s="4"/>
      <c r="BT96" s="140" t="s">
        <v>86</v>
      </c>
      <c r="BV96" s="140" t="s">
        <v>75</v>
      </c>
      <c r="BW96" s="140" t="s">
        <v>87</v>
      </c>
      <c r="BX96" s="140" t="s">
        <v>81</v>
      </c>
      <c r="CL96" s="140" t="s">
        <v>1</v>
      </c>
    </row>
    <row r="97" spans="1:90" s="4" customFormat="1" ht="16.5" customHeight="1">
      <c r="A97" s="131" t="s">
        <v>82</v>
      </c>
      <c r="B97" s="69"/>
      <c r="C97" s="132"/>
      <c r="D97" s="132"/>
      <c r="E97" s="133" t="s">
        <v>88</v>
      </c>
      <c r="F97" s="133"/>
      <c r="G97" s="133"/>
      <c r="H97" s="133"/>
      <c r="I97" s="133"/>
      <c r="J97" s="132"/>
      <c r="K97" s="133" t="s">
        <v>89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'U.. - Způsobilé výdaje - 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85</v>
      </c>
      <c r="AR97" s="71"/>
      <c r="AS97" s="136">
        <v>0</v>
      </c>
      <c r="AT97" s="137">
        <f>ROUND(SUM(AV97:AW97),2)</f>
        <v>0</v>
      </c>
      <c r="AU97" s="138">
        <f>'U.. - Způsobilé výdaje - ...'!P124</f>
        <v>0</v>
      </c>
      <c r="AV97" s="137">
        <f>'U.. - Způsobilé výdaje - ...'!J35</f>
        <v>0</v>
      </c>
      <c r="AW97" s="137">
        <f>'U.. - Způsobilé výdaje - ...'!J36</f>
        <v>0</v>
      </c>
      <c r="AX97" s="137">
        <f>'U.. - Způsobilé výdaje - ...'!J37</f>
        <v>0</v>
      </c>
      <c r="AY97" s="137">
        <f>'U.. - Způsobilé výdaje - ...'!J38</f>
        <v>0</v>
      </c>
      <c r="AZ97" s="137">
        <f>'U.. - Způsobilé výdaje - ...'!F35</f>
        <v>0</v>
      </c>
      <c r="BA97" s="137">
        <f>'U.. - Způsobilé výdaje - ...'!F36</f>
        <v>0</v>
      </c>
      <c r="BB97" s="137">
        <f>'U.. - Způsobilé výdaje - ...'!F37</f>
        <v>0</v>
      </c>
      <c r="BC97" s="137">
        <f>'U.. - Způsobilé výdaje - ...'!F38</f>
        <v>0</v>
      </c>
      <c r="BD97" s="139">
        <f>'U.. - Způsobilé výdaje - ...'!F39</f>
        <v>0</v>
      </c>
      <c r="BE97" s="4"/>
      <c r="BT97" s="140" t="s">
        <v>86</v>
      </c>
      <c r="BV97" s="140" t="s">
        <v>75</v>
      </c>
      <c r="BW97" s="140" t="s">
        <v>90</v>
      </c>
      <c r="BX97" s="140" t="s">
        <v>81</v>
      </c>
      <c r="CL97" s="140" t="s">
        <v>1</v>
      </c>
    </row>
    <row r="98" spans="1:90" s="4" customFormat="1" ht="16.5" customHeight="1">
      <c r="A98" s="131" t="s">
        <v>82</v>
      </c>
      <c r="B98" s="69"/>
      <c r="C98" s="132"/>
      <c r="D98" s="132"/>
      <c r="E98" s="133" t="s">
        <v>91</v>
      </c>
      <c r="F98" s="133"/>
      <c r="G98" s="133"/>
      <c r="H98" s="133"/>
      <c r="I98" s="133"/>
      <c r="J98" s="132"/>
      <c r="K98" s="133" t="s">
        <v>92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'U... - Nezpůsobilé výdaje'!J32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85</v>
      </c>
      <c r="AR98" s="71"/>
      <c r="AS98" s="136">
        <v>0</v>
      </c>
      <c r="AT98" s="137">
        <f>ROUND(SUM(AV98:AW98),2)</f>
        <v>0</v>
      </c>
      <c r="AU98" s="138">
        <f>'U... - Nezpůsobilé výdaje'!P131</f>
        <v>0</v>
      </c>
      <c r="AV98" s="137">
        <f>'U... - Nezpůsobilé výdaje'!J35</f>
        <v>0</v>
      </c>
      <c r="AW98" s="137">
        <f>'U... - Nezpůsobilé výdaje'!J36</f>
        <v>0</v>
      </c>
      <c r="AX98" s="137">
        <f>'U... - Nezpůsobilé výdaje'!J37</f>
        <v>0</v>
      </c>
      <c r="AY98" s="137">
        <f>'U... - Nezpůsobilé výdaje'!J38</f>
        <v>0</v>
      </c>
      <c r="AZ98" s="137">
        <f>'U... - Nezpůsobilé výdaje'!F35</f>
        <v>0</v>
      </c>
      <c r="BA98" s="137">
        <f>'U... - Nezpůsobilé výdaje'!F36</f>
        <v>0</v>
      </c>
      <c r="BB98" s="137">
        <f>'U... - Nezpůsobilé výdaje'!F37</f>
        <v>0</v>
      </c>
      <c r="BC98" s="137">
        <f>'U... - Nezpůsobilé výdaje'!F38</f>
        <v>0</v>
      </c>
      <c r="BD98" s="139">
        <f>'U... - Nezpůsobilé výdaje'!F39</f>
        <v>0</v>
      </c>
      <c r="BE98" s="4"/>
      <c r="BT98" s="140" t="s">
        <v>86</v>
      </c>
      <c r="BV98" s="140" t="s">
        <v>75</v>
      </c>
      <c r="BW98" s="140" t="s">
        <v>93</v>
      </c>
      <c r="BX98" s="140" t="s">
        <v>81</v>
      </c>
      <c r="CL98" s="140" t="s">
        <v>1</v>
      </c>
    </row>
    <row r="99" spans="1:91" s="7" customFormat="1" ht="24.75" customHeight="1">
      <c r="A99" s="7"/>
      <c r="B99" s="118"/>
      <c r="C99" s="119"/>
      <c r="D99" s="120" t="s">
        <v>94</v>
      </c>
      <c r="E99" s="120"/>
      <c r="F99" s="120"/>
      <c r="G99" s="120"/>
      <c r="H99" s="120"/>
      <c r="I99" s="121"/>
      <c r="J99" s="120" t="s">
        <v>95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ROUND(SUM(AG100:AG102),2)</f>
        <v>0</v>
      </c>
      <c r="AH99" s="121"/>
      <c r="AI99" s="121"/>
      <c r="AJ99" s="121"/>
      <c r="AK99" s="121"/>
      <c r="AL99" s="121"/>
      <c r="AM99" s="121"/>
      <c r="AN99" s="123">
        <f>SUM(AG99,AT99)</f>
        <v>0</v>
      </c>
      <c r="AO99" s="121"/>
      <c r="AP99" s="121"/>
      <c r="AQ99" s="124" t="s">
        <v>79</v>
      </c>
      <c r="AR99" s="125"/>
      <c r="AS99" s="126">
        <f>ROUND(SUM(AS100:AS102),2)</f>
        <v>0</v>
      </c>
      <c r="AT99" s="127">
        <f>ROUND(SUM(AV99:AW99),2)</f>
        <v>0</v>
      </c>
      <c r="AU99" s="128">
        <f>ROUND(SUM(AU100:AU102),5)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ROUND(SUM(AZ100:AZ102),2)</f>
        <v>0</v>
      </c>
      <c r="BA99" s="127">
        <f>ROUND(SUM(BA100:BA102),2)</f>
        <v>0</v>
      </c>
      <c r="BB99" s="127">
        <f>ROUND(SUM(BB100:BB102),2)</f>
        <v>0</v>
      </c>
      <c r="BC99" s="127">
        <f>ROUND(SUM(BC100:BC102),2)</f>
        <v>0</v>
      </c>
      <c r="BD99" s="129">
        <f>ROUND(SUM(BD100:BD102),2)</f>
        <v>0</v>
      </c>
      <c r="BE99" s="7"/>
      <c r="BS99" s="130" t="s">
        <v>72</v>
      </c>
      <c r="BT99" s="130" t="s">
        <v>80</v>
      </c>
      <c r="BU99" s="130" t="s">
        <v>74</v>
      </c>
      <c r="BV99" s="130" t="s">
        <v>75</v>
      </c>
      <c r="BW99" s="130" t="s">
        <v>96</v>
      </c>
      <c r="BX99" s="130" t="s">
        <v>5</v>
      </c>
      <c r="CL99" s="130" t="s">
        <v>1</v>
      </c>
      <c r="CM99" s="130" t="s">
        <v>80</v>
      </c>
    </row>
    <row r="100" spans="1:90" s="4" customFormat="1" ht="16.5" customHeight="1">
      <c r="A100" s="131" t="s">
        <v>82</v>
      </c>
      <c r="B100" s="69"/>
      <c r="C100" s="132"/>
      <c r="D100" s="132"/>
      <c r="E100" s="133" t="s">
        <v>97</v>
      </c>
      <c r="F100" s="133"/>
      <c r="G100" s="133"/>
      <c r="H100" s="133"/>
      <c r="I100" s="133"/>
      <c r="J100" s="132"/>
      <c r="K100" s="133" t="s">
        <v>84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'Y. - Způsobilé výdaje - h...'!J32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85</v>
      </c>
      <c r="AR100" s="71"/>
      <c r="AS100" s="136">
        <v>0</v>
      </c>
      <c r="AT100" s="137">
        <f>ROUND(SUM(AV100:AW100),2)</f>
        <v>0</v>
      </c>
      <c r="AU100" s="138">
        <f>'Y. - Způsobilé výdaje - h...'!P150</f>
        <v>0</v>
      </c>
      <c r="AV100" s="137">
        <f>'Y. - Způsobilé výdaje - h...'!J35</f>
        <v>0</v>
      </c>
      <c r="AW100" s="137">
        <f>'Y. - Způsobilé výdaje - h...'!J36</f>
        <v>0</v>
      </c>
      <c r="AX100" s="137">
        <f>'Y. - Způsobilé výdaje - h...'!J37</f>
        <v>0</v>
      </c>
      <c r="AY100" s="137">
        <f>'Y. - Způsobilé výdaje - h...'!J38</f>
        <v>0</v>
      </c>
      <c r="AZ100" s="137">
        <f>'Y. - Způsobilé výdaje - h...'!F35</f>
        <v>0</v>
      </c>
      <c r="BA100" s="137">
        <f>'Y. - Způsobilé výdaje - h...'!F36</f>
        <v>0</v>
      </c>
      <c r="BB100" s="137">
        <f>'Y. - Způsobilé výdaje - h...'!F37</f>
        <v>0</v>
      </c>
      <c r="BC100" s="137">
        <f>'Y. - Způsobilé výdaje - h...'!F38</f>
        <v>0</v>
      </c>
      <c r="BD100" s="139">
        <f>'Y. - Způsobilé výdaje - h...'!F39</f>
        <v>0</v>
      </c>
      <c r="BE100" s="4"/>
      <c r="BT100" s="140" t="s">
        <v>86</v>
      </c>
      <c r="BV100" s="140" t="s">
        <v>75</v>
      </c>
      <c r="BW100" s="140" t="s">
        <v>98</v>
      </c>
      <c r="BX100" s="140" t="s">
        <v>96</v>
      </c>
      <c r="CL100" s="140" t="s">
        <v>1</v>
      </c>
    </row>
    <row r="101" spans="1:90" s="4" customFormat="1" ht="16.5" customHeight="1">
      <c r="A101" s="131" t="s">
        <v>82</v>
      </c>
      <c r="B101" s="69"/>
      <c r="C101" s="132"/>
      <c r="D101" s="132"/>
      <c r="E101" s="133" t="s">
        <v>99</v>
      </c>
      <c r="F101" s="133"/>
      <c r="G101" s="133"/>
      <c r="H101" s="133"/>
      <c r="I101" s="133"/>
      <c r="J101" s="132"/>
      <c r="K101" s="133" t="s">
        <v>89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'Y.. - Způsobilé výdaje - ...'!J32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85</v>
      </c>
      <c r="AR101" s="71"/>
      <c r="AS101" s="136">
        <v>0</v>
      </c>
      <c r="AT101" s="137">
        <f>ROUND(SUM(AV101:AW101),2)</f>
        <v>0</v>
      </c>
      <c r="AU101" s="138">
        <f>'Y.. - Způsobilé výdaje - ...'!P124</f>
        <v>0</v>
      </c>
      <c r="AV101" s="137">
        <f>'Y.. - Způsobilé výdaje - ...'!J35</f>
        <v>0</v>
      </c>
      <c r="AW101" s="137">
        <f>'Y.. - Způsobilé výdaje - ...'!J36</f>
        <v>0</v>
      </c>
      <c r="AX101" s="137">
        <f>'Y.. - Způsobilé výdaje - ...'!J37</f>
        <v>0</v>
      </c>
      <c r="AY101" s="137">
        <f>'Y.. - Způsobilé výdaje - ...'!J38</f>
        <v>0</v>
      </c>
      <c r="AZ101" s="137">
        <f>'Y.. - Způsobilé výdaje - ...'!F35</f>
        <v>0</v>
      </c>
      <c r="BA101" s="137">
        <f>'Y.. - Způsobilé výdaje - ...'!F36</f>
        <v>0</v>
      </c>
      <c r="BB101" s="137">
        <f>'Y.. - Způsobilé výdaje - ...'!F37</f>
        <v>0</v>
      </c>
      <c r="BC101" s="137">
        <f>'Y.. - Způsobilé výdaje - ...'!F38</f>
        <v>0</v>
      </c>
      <c r="BD101" s="139">
        <f>'Y.. - Způsobilé výdaje - ...'!F39</f>
        <v>0</v>
      </c>
      <c r="BE101" s="4"/>
      <c r="BT101" s="140" t="s">
        <v>86</v>
      </c>
      <c r="BV101" s="140" t="s">
        <v>75</v>
      </c>
      <c r="BW101" s="140" t="s">
        <v>100</v>
      </c>
      <c r="BX101" s="140" t="s">
        <v>96</v>
      </c>
      <c r="CL101" s="140" t="s">
        <v>1</v>
      </c>
    </row>
    <row r="102" spans="1:90" s="4" customFormat="1" ht="16.5" customHeight="1">
      <c r="A102" s="131" t="s">
        <v>82</v>
      </c>
      <c r="B102" s="69"/>
      <c r="C102" s="132"/>
      <c r="D102" s="132"/>
      <c r="E102" s="133" t="s">
        <v>101</v>
      </c>
      <c r="F102" s="133"/>
      <c r="G102" s="133"/>
      <c r="H102" s="133"/>
      <c r="I102" s="133"/>
      <c r="J102" s="132"/>
      <c r="K102" s="133" t="s">
        <v>92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'Y... - Nezpůsobilé výdaje'!J32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85</v>
      </c>
      <c r="AR102" s="71"/>
      <c r="AS102" s="136">
        <v>0</v>
      </c>
      <c r="AT102" s="137">
        <f>ROUND(SUM(AV102:AW102),2)</f>
        <v>0</v>
      </c>
      <c r="AU102" s="138">
        <f>'Y... - Nezpůsobilé výdaje'!P131</f>
        <v>0</v>
      </c>
      <c r="AV102" s="137">
        <f>'Y... - Nezpůsobilé výdaje'!J35</f>
        <v>0</v>
      </c>
      <c r="AW102" s="137">
        <f>'Y... - Nezpůsobilé výdaje'!J36</f>
        <v>0</v>
      </c>
      <c r="AX102" s="137">
        <f>'Y... - Nezpůsobilé výdaje'!J37</f>
        <v>0</v>
      </c>
      <c r="AY102" s="137">
        <f>'Y... - Nezpůsobilé výdaje'!J38</f>
        <v>0</v>
      </c>
      <c r="AZ102" s="137">
        <f>'Y... - Nezpůsobilé výdaje'!F35</f>
        <v>0</v>
      </c>
      <c r="BA102" s="137">
        <f>'Y... - Nezpůsobilé výdaje'!F36</f>
        <v>0</v>
      </c>
      <c r="BB102" s="137">
        <f>'Y... - Nezpůsobilé výdaje'!F37</f>
        <v>0</v>
      </c>
      <c r="BC102" s="137">
        <f>'Y... - Nezpůsobilé výdaje'!F38</f>
        <v>0</v>
      </c>
      <c r="BD102" s="139">
        <f>'Y... - Nezpůsobilé výdaje'!F39</f>
        <v>0</v>
      </c>
      <c r="BE102" s="4"/>
      <c r="BT102" s="140" t="s">
        <v>86</v>
      </c>
      <c r="BV102" s="140" t="s">
        <v>75</v>
      </c>
      <c r="BW102" s="140" t="s">
        <v>102</v>
      </c>
      <c r="BX102" s="140" t="s">
        <v>96</v>
      </c>
      <c r="CL102" s="140" t="s">
        <v>1</v>
      </c>
    </row>
    <row r="103" spans="1:91" s="7" customFormat="1" ht="24.75" customHeight="1">
      <c r="A103" s="7"/>
      <c r="B103" s="118"/>
      <c r="C103" s="119"/>
      <c r="D103" s="120" t="s">
        <v>103</v>
      </c>
      <c r="E103" s="120"/>
      <c r="F103" s="120"/>
      <c r="G103" s="120"/>
      <c r="H103" s="120"/>
      <c r="I103" s="121"/>
      <c r="J103" s="120" t="s">
        <v>104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ROUND(SUM(AG104:AG106),2)</f>
        <v>0</v>
      </c>
      <c r="AH103" s="121"/>
      <c r="AI103" s="121"/>
      <c r="AJ103" s="121"/>
      <c r="AK103" s="121"/>
      <c r="AL103" s="121"/>
      <c r="AM103" s="121"/>
      <c r="AN103" s="123">
        <f>SUM(AG103,AT103)</f>
        <v>0</v>
      </c>
      <c r="AO103" s="121"/>
      <c r="AP103" s="121"/>
      <c r="AQ103" s="124" t="s">
        <v>79</v>
      </c>
      <c r="AR103" s="125"/>
      <c r="AS103" s="126">
        <f>ROUND(SUM(AS104:AS106),2)</f>
        <v>0</v>
      </c>
      <c r="AT103" s="127">
        <f>ROUND(SUM(AV103:AW103),2)</f>
        <v>0</v>
      </c>
      <c r="AU103" s="128">
        <f>ROUND(SUM(AU104:AU106),5)</f>
        <v>0</v>
      </c>
      <c r="AV103" s="127">
        <f>ROUND(AZ103*L29,2)</f>
        <v>0</v>
      </c>
      <c r="AW103" s="127">
        <f>ROUND(BA103*L30,2)</f>
        <v>0</v>
      </c>
      <c r="AX103" s="127">
        <f>ROUND(BB103*L29,2)</f>
        <v>0</v>
      </c>
      <c r="AY103" s="127">
        <f>ROUND(BC103*L30,2)</f>
        <v>0</v>
      </c>
      <c r="AZ103" s="127">
        <f>ROUND(SUM(AZ104:AZ106),2)</f>
        <v>0</v>
      </c>
      <c r="BA103" s="127">
        <f>ROUND(SUM(BA104:BA106),2)</f>
        <v>0</v>
      </c>
      <c r="BB103" s="127">
        <f>ROUND(SUM(BB104:BB106),2)</f>
        <v>0</v>
      </c>
      <c r="BC103" s="127">
        <f>ROUND(SUM(BC104:BC106),2)</f>
        <v>0</v>
      </c>
      <c r="BD103" s="129">
        <f>ROUND(SUM(BD104:BD106),2)</f>
        <v>0</v>
      </c>
      <c r="BE103" s="7"/>
      <c r="BS103" s="130" t="s">
        <v>72</v>
      </c>
      <c r="BT103" s="130" t="s">
        <v>80</v>
      </c>
      <c r="BU103" s="130" t="s">
        <v>74</v>
      </c>
      <c r="BV103" s="130" t="s">
        <v>75</v>
      </c>
      <c r="BW103" s="130" t="s">
        <v>105</v>
      </c>
      <c r="BX103" s="130" t="s">
        <v>5</v>
      </c>
      <c r="CL103" s="130" t="s">
        <v>1</v>
      </c>
      <c r="CM103" s="130" t="s">
        <v>80</v>
      </c>
    </row>
    <row r="104" spans="1:90" s="4" customFormat="1" ht="16.5" customHeight="1">
      <c r="A104" s="131" t="s">
        <v>82</v>
      </c>
      <c r="B104" s="69"/>
      <c r="C104" s="132"/>
      <c r="D104" s="132"/>
      <c r="E104" s="133" t="s">
        <v>106</v>
      </c>
      <c r="F104" s="133"/>
      <c r="G104" s="133"/>
      <c r="H104" s="133"/>
      <c r="I104" s="133"/>
      <c r="J104" s="132"/>
      <c r="K104" s="133" t="s">
        <v>84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'Z. - Způsobilé výdaje - h...'!J32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85</v>
      </c>
      <c r="AR104" s="71"/>
      <c r="AS104" s="136">
        <v>0</v>
      </c>
      <c r="AT104" s="137">
        <f>ROUND(SUM(AV104:AW104),2)</f>
        <v>0</v>
      </c>
      <c r="AU104" s="138">
        <f>'Z. - Způsobilé výdaje - h...'!P149</f>
        <v>0</v>
      </c>
      <c r="AV104" s="137">
        <f>'Z. - Způsobilé výdaje - h...'!J35</f>
        <v>0</v>
      </c>
      <c r="AW104" s="137">
        <f>'Z. - Způsobilé výdaje - h...'!J36</f>
        <v>0</v>
      </c>
      <c r="AX104" s="137">
        <f>'Z. - Způsobilé výdaje - h...'!J37</f>
        <v>0</v>
      </c>
      <c r="AY104" s="137">
        <f>'Z. - Způsobilé výdaje - h...'!J38</f>
        <v>0</v>
      </c>
      <c r="AZ104" s="137">
        <f>'Z. - Způsobilé výdaje - h...'!F35</f>
        <v>0</v>
      </c>
      <c r="BA104" s="137">
        <f>'Z. - Způsobilé výdaje - h...'!F36</f>
        <v>0</v>
      </c>
      <c r="BB104" s="137">
        <f>'Z. - Způsobilé výdaje - h...'!F37</f>
        <v>0</v>
      </c>
      <c r="BC104" s="137">
        <f>'Z. - Způsobilé výdaje - h...'!F38</f>
        <v>0</v>
      </c>
      <c r="BD104" s="139">
        <f>'Z. - Způsobilé výdaje - h...'!F39</f>
        <v>0</v>
      </c>
      <c r="BE104" s="4"/>
      <c r="BT104" s="140" t="s">
        <v>86</v>
      </c>
      <c r="BV104" s="140" t="s">
        <v>75</v>
      </c>
      <c r="BW104" s="140" t="s">
        <v>107</v>
      </c>
      <c r="BX104" s="140" t="s">
        <v>105</v>
      </c>
      <c r="CL104" s="140" t="s">
        <v>1</v>
      </c>
    </row>
    <row r="105" spans="1:90" s="4" customFormat="1" ht="16.5" customHeight="1">
      <c r="A105" s="131" t="s">
        <v>82</v>
      </c>
      <c r="B105" s="69"/>
      <c r="C105" s="132"/>
      <c r="D105" s="132"/>
      <c r="E105" s="133" t="s">
        <v>108</v>
      </c>
      <c r="F105" s="133"/>
      <c r="G105" s="133"/>
      <c r="H105" s="133"/>
      <c r="I105" s="133"/>
      <c r="J105" s="132"/>
      <c r="K105" s="133" t="s">
        <v>89</v>
      </c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'Z.. - Způsobilé výdaje - ...'!J32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85</v>
      </c>
      <c r="AR105" s="71"/>
      <c r="AS105" s="136">
        <v>0</v>
      </c>
      <c r="AT105" s="137">
        <f>ROUND(SUM(AV105:AW105),2)</f>
        <v>0</v>
      </c>
      <c r="AU105" s="138">
        <f>'Z.. - Způsobilé výdaje - ...'!P124</f>
        <v>0</v>
      </c>
      <c r="AV105" s="137">
        <f>'Z.. - Způsobilé výdaje - ...'!J35</f>
        <v>0</v>
      </c>
      <c r="AW105" s="137">
        <f>'Z.. - Způsobilé výdaje - ...'!J36</f>
        <v>0</v>
      </c>
      <c r="AX105" s="137">
        <f>'Z.. - Způsobilé výdaje - ...'!J37</f>
        <v>0</v>
      </c>
      <c r="AY105" s="137">
        <f>'Z.. - Způsobilé výdaje - ...'!J38</f>
        <v>0</v>
      </c>
      <c r="AZ105" s="137">
        <f>'Z.. - Způsobilé výdaje - ...'!F35</f>
        <v>0</v>
      </c>
      <c r="BA105" s="137">
        <f>'Z.. - Způsobilé výdaje - ...'!F36</f>
        <v>0</v>
      </c>
      <c r="BB105" s="137">
        <f>'Z.. - Způsobilé výdaje - ...'!F37</f>
        <v>0</v>
      </c>
      <c r="BC105" s="137">
        <f>'Z.. - Způsobilé výdaje - ...'!F38</f>
        <v>0</v>
      </c>
      <c r="BD105" s="139">
        <f>'Z.. - Způsobilé výdaje - ...'!F39</f>
        <v>0</v>
      </c>
      <c r="BE105" s="4"/>
      <c r="BT105" s="140" t="s">
        <v>86</v>
      </c>
      <c r="BV105" s="140" t="s">
        <v>75</v>
      </c>
      <c r="BW105" s="140" t="s">
        <v>109</v>
      </c>
      <c r="BX105" s="140" t="s">
        <v>105</v>
      </c>
      <c r="CL105" s="140" t="s">
        <v>1</v>
      </c>
    </row>
    <row r="106" spans="1:90" s="4" customFormat="1" ht="16.5" customHeight="1">
      <c r="A106" s="131" t="s">
        <v>82</v>
      </c>
      <c r="B106" s="69"/>
      <c r="C106" s="132"/>
      <c r="D106" s="132"/>
      <c r="E106" s="133" t="s">
        <v>110</v>
      </c>
      <c r="F106" s="133"/>
      <c r="G106" s="133"/>
      <c r="H106" s="133"/>
      <c r="I106" s="133"/>
      <c r="J106" s="132"/>
      <c r="K106" s="133" t="s">
        <v>92</v>
      </c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'Z... - Nezpůsobilé výdaje'!J32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85</v>
      </c>
      <c r="AR106" s="71"/>
      <c r="AS106" s="141">
        <v>0</v>
      </c>
      <c r="AT106" s="142">
        <f>ROUND(SUM(AV106:AW106),2)</f>
        <v>0</v>
      </c>
      <c r="AU106" s="143">
        <f>'Z... - Nezpůsobilé výdaje'!P131</f>
        <v>0</v>
      </c>
      <c r="AV106" s="142">
        <f>'Z... - Nezpůsobilé výdaje'!J35</f>
        <v>0</v>
      </c>
      <c r="AW106" s="142">
        <f>'Z... - Nezpůsobilé výdaje'!J36</f>
        <v>0</v>
      </c>
      <c r="AX106" s="142">
        <f>'Z... - Nezpůsobilé výdaje'!J37</f>
        <v>0</v>
      </c>
      <c r="AY106" s="142">
        <f>'Z... - Nezpůsobilé výdaje'!J38</f>
        <v>0</v>
      </c>
      <c r="AZ106" s="142">
        <f>'Z... - Nezpůsobilé výdaje'!F35</f>
        <v>0</v>
      </c>
      <c r="BA106" s="142">
        <f>'Z... - Nezpůsobilé výdaje'!F36</f>
        <v>0</v>
      </c>
      <c r="BB106" s="142">
        <f>'Z... - Nezpůsobilé výdaje'!F37</f>
        <v>0</v>
      </c>
      <c r="BC106" s="142">
        <f>'Z... - Nezpůsobilé výdaje'!F38</f>
        <v>0</v>
      </c>
      <c r="BD106" s="144">
        <f>'Z... - Nezpůsobilé výdaje'!F39</f>
        <v>0</v>
      </c>
      <c r="BE106" s="4"/>
      <c r="BT106" s="140" t="s">
        <v>86</v>
      </c>
      <c r="BV106" s="140" t="s">
        <v>75</v>
      </c>
      <c r="BW106" s="140" t="s">
        <v>111</v>
      </c>
      <c r="BX106" s="140" t="s">
        <v>105</v>
      </c>
      <c r="CL106" s="140" t="s">
        <v>1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3:H103"/>
    <mergeCell ref="D95:H95"/>
    <mergeCell ref="D99:H99"/>
    <mergeCell ref="E101:I101"/>
    <mergeCell ref="E104:I104"/>
    <mergeCell ref="E97:I97"/>
    <mergeCell ref="E96:I96"/>
    <mergeCell ref="E102:I102"/>
    <mergeCell ref="E98:I98"/>
    <mergeCell ref="E100:I100"/>
    <mergeCell ref="I92:AF92"/>
    <mergeCell ref="J95:AF95"/>
    <mergeCell ref="J103:AF103"/>
    <mergeCell ref="J99:AF99"/>
    <mergeCell ref="K100:AF100"/>
    <mergeCell ref="K96:AF96"/>
    <mergeCell ref="K101:AF101"/>
    <mergeCell ref="K98:AF98"/>
    <mergeCell ref="K104:AF104"/>
    <mergeCell ref="K102:AF102"/>
    <mergeCell ref="K97:AF97"/>
    <mergeCell ref="L85:AO85"/>
    <mergeCell ref="E105:I105"/>
    <mergeCell ref="K105:AF105"/>
    <mergeCell ref="E106:I106"/>
    <mergeCell ref="K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94:AP94"/>
  </mergeCells>
  <hyperlinks>
    <hyperlink ref="A96" location="'U. - Způsobilé výdaje - h...'!C2" display="/"/>
    <hyperlink ref="A97" location="'U.. - Způsobilé výdaje - ...'!C2" display="/"/>
    <hyperlink ref="A98" location="'U... - Nezpůsobilé výdaje'!C2" display="/"/>
    <hyperlink ref="A100" location="'Y. - Způsobilé výdaje - h...'!C2" display="/"/>
    <hyperlink ref="A101" location="'Y.. - Způsobilé výdaje - ...'!C2" display="/"/>
    <hyperlink ref="A102" location="'Y... - Nezpůsobilé výdaje'!C2" display="/"/>
    <hyperlink ref="A104" location="'Z. - Způsobilé výdaje - h...'!C2" display="/"/>
    <hyperlink ref="A105" location="'Z.. - Způsobilé výdaje - ...'!C2" display="/"/>
    <hyperlink ref="A106" location="'Z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3028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3778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ROUND((SUM(BE131:BE192)),2)</f>
        <v>0</v>
      </c>
      <c r="G35" s="37"/>
      <c r="H35" s="37"/>
      <c r="I35" s="170">
        <v>0.21</v>
      </c>
      <c r="J35" s="169">
        <f>ROUND(((SUM(BE131:BE192))*I35),2)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ROUND((SUM(BF131:BF192)),2)</f>
        <v>0</v>
      </c>
      <c r="G36" s="37"/>
      <c r="H36" s="37"/>
      <c r="I36" s="170">
        <v>0.15</v>
      </c>
      <c r="J36" s="169">
        <f>ROUND(((SUM(BF131:BF192))*I36),2)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ROUND((SUM(BG131:BG192)),2)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ROUND((SUM(BH131:BH192)),2)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ROUND((SUM(BI131:BI192)),2)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3028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Z...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2080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131</v>
      </c>
      <c r="E101" s="210"/>
      <c r="F101" s="210"/>
      <c r="G101" s="210"/>
      <c r="H101" s="210"/>
      <c r="I101" s="211"/>
      <c r="J101" s="212">
        <f>J146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135</v>
      </c>
      <c r="E102" s="210"/>
      <c r="F102" s="210"/>
      <c r="G102" s="210"/>
      <c r="H102" s="210"/>
      <c r="I102" s="211"/>
      <c r="J102" s="212">
        <f>J151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136</v>
      </c>
      <c r="E103" s="204"/>
      <c r="F103" s="204"/>
      <c r="G103" s="204"/>
      <c r="H103" s="204"/>
      <c r="I103" s="205"/>
      <c r="J103" s="206">
        <f>J153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146</v>
      </c>
      <c r="E104" s="210"/>
      <c r="F104" s="210"/>
      <c r="G104" s="210"/>
      <c r="H104" s="210"/>
      <c r="I104" s="211"/>
      <c r="J104" s="212">
        <f>J154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2047</v>
      </c>
      <c r="E105" s="204"/>
      <c r="F105" s="204"/>
      <c r="G105" s="204"/>
      <c r="H105" s="204"/>
      <c r="I105" s="205"/>
      <c r="J105" s="206">
        <f>J183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2048</v>
      </c>
      <c r="E106" s="204"/>
      <c r="F106" s="204"/>
      <c r="G106" s="204"/>
      <c r="H106" s="204"/>
      <c r="I106" s="205"/>
      <c r="J106" s="206">
        <f>J186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2081</v>
      </c>
      <c r="E107" s="210"/>
      <c r="F107" s="210"/>
      <c r="G107" s="210"/>
      <c r="H107" s="210"/>
      <c r="I107" s="211"/>
      <c r="J107" s="212">
        <f>J187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2082</v>
      </c>
      <c r="E108" s="210"/>
      <c r="F108" s="210"/>
      <c r="G108" s="210"/>
      <c r="H108" s="210"/>
      <c r="I108" s="211"/>
      <c r="J108" s="212">
        <f>J189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2083</v>
      </c>
      <c r="E109" s="210"/>
      <c r="F109" s="210"/>
      <c r="G109" s="210"/>
      <c r="H109" s="210"/>
      <c r="I109" s="211"/>
      <c r="J109" s="212">
        <f>J191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151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U, Y, Z - V.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113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3028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Z...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152</v>
      </c>
      <c r="D130" s="217" t="s">
        <v>58</v>
      </c>
      <c r="E130" s="217" t="s">
        <v>54</v>
      </c>
      <c r="F130" s="217" t="s">
        <v>55</v>
      </c>
      <c r="G130" s="217" t="s">
        <v>153</v>
      </c>
      <c r="H130" s="217" t="s">
        <v>154</v>
      </c>
      <c r="I130" s="218" t="s">
        <v>155</v>
      </c>
      <c r="J130" s="219" t="s">
        <v>119</v>
      </c>
      <c r="K130" s="220" t="s">
        <v>156</v>
      </c>
      <c r="L130" s="221"/>
      <c r="M130" s="99" t="s">
        <v>1</v>
      </c>
      <c r="N130" s="100" t="s">
        <v>37</v>
      </c>
      <c r="O130" s="100" t="s">
        <v>157</v>
      </c>
      <c r="P130" s="100" t="s">
        <v>158</v>
      </c>
      <c r="Q130" s="100" t="s">
        <v>159</v>
      </c>
      <c r="R130" s="100" t="s">
        <v>160</v>
      </c>
      <c r="S130" s="100" t="s">
        <v>161</v>
      </c>
      <c r="T130" s="101" t="s">
        <v>162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163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P132+P153+P183+P186</f>
        <v>0</v>
      </c>
      <c r="Q131" s="103"/>
      <c r="R131" s="224">
        <f>R132+R153+R183+R186</f>
        <v>11.182101719999999</v>
      </c>
      <c r="S131" s="103"/>
      <c r="T131" s="225">
        <f>T132+T153+T183+T186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121</v>
      </c>
      <c r="BK131" s="226">
        <f>BK132+BK153+BK183+BK186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164</v>
      </c>
      <c r="F132" s="230" t="s">
        <v>165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P133+P146+P151</f>
        <v>0</v>
      </c>
      <c r="Q132" s="235"/>
      <c r="R132" s="236">
        <f>R133+R146+R151</f>
        <v>10.61022972</v>
      </c>
      <c r="S132" s="235"/>
      <c r="T132" s="237">
        <f>T133+T146+T151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166</v>
      </c>
      <c r="BK132" s="240">
        <f>BK133+BK146+BK151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195</v>
      </c>
      <c r="F133" s="241" t="s">
        <v>2084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SUM(P134:P145)</f>
        <v>0</v>
      </c>
      <c r="Q133" s="235"/>
      <c r="R133" s="236">
        <f>SUM(R134:R145)</f>
        <v>10.588663</v>
      </c>
      <c r="S133" s="235"/>
      <c r="T133" s="23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166</v>
      </c>
      <c r="BK133" s="240">
        <f>SUM(BK134:BK145)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168</v>
      </c>
      <c r="E134" s="244" t="s">
        <v>2085</v>
      </c>
      <c r="F134" s="245" t="s">
        <v>2086</v>
      </c>
      <c r="G134" s="246" t="s">
        <v>171</v>
      </c>
      <c r="H134" s="247">
        <v>46.733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39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172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172</v>
      </c>
      <c r="BM134" s="255" t="s">
        <v>3779</v>
      </c>
    </row>
    <row r="135" spans="1:51" s="13" customFormat="1" ht="12">
      <c r="A135" s="13"/>
      <c r="B135" s="257"/>
      <c r="C135" s="258"/>
      <c r="D135" s="259" t="s">
        <v>174</v>
      </c>
      <c r="E135" s="260" t="s">
        <v>1</v>
      </c>
      <c r="F135" s="261" t="s">
        <v>2088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174</v>
      </c>
      <c r="AU135" s="267" t="s">
        <v>86</v>
      </c>
      <c r="AV135" s="13" t="s">
        <v>80</v>
      </c>
      <c r="AW135" s="13" t="s">
        <v>30</v>
      </c>
      <c r="AX135" s="13" t="s">
        <v>73</v>
      </c>
      <c r="AY135" s="267" t="s">
        <v>166</v>
      </c>
    </row>
    <row r="136" spans="1:51" s="14" customFormat="1" ht="12">
      <c r="A136" s="14"/>
      <c r="B136" s="268"/>
      <c r="C136" s="269"/>
      <c r="D136" s="259" t="s">
        <v>174</v>
      </c>
      <c r="E136" s="270" t="s">
        <v>1</v>
      </c>
      <c r="F136" s="271" t="s">
        <v>3780</v>
      </c>
      <c r="G136" s="269"/>
      <c r="H136" s="272">
        <v>46.733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174</v>
      </c>
      <c r="AU136" s="278" t="s">
        <v>86</v>
      </c>
      <c r="AV136" s="14" t="s">
        <v>86</v>
      </c>
      <c r="AW136" s="14" t="s">
        <v>30</v>
      </c>
      <c r="AX136" s="14" t="s">
        <v>73</v>
      </c>
      <c r="AY136" s="278" t="s">
        <v>166</v>
      </c>
    </row>
    <row r="137" spans="1:65" s="2" customFormat="1" ht="21.75" customHeight="1">
      <c r="A137" s="37"/>
      <c r="B137" s="38"/>
      <c r="C137" s="243" t="s">
        <v>86</v>
      </c>
      <c r="D137" s="243" t="s">
        <v>168</v>
      </c>
      <c r="E137" s="244" t="s">
        <v>2097</v>
      </c>
      <c r="F137" s="245" t="s">
        <v>2098</v>
      </c>
      <c r="G137" s="246" t="s">
        <v>171</v>
      </c>
      <c r="H137" s="247">
        <v>4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39</v>
      </c>
      <c r="O137" s="90"/>
      <c r="P137" s="253">
        <f>O137*H137</f>
        <v>0</v>
      </c>
      <c r="Q137" s="253">
        <v>0.13</v>
      </c>
      <c r="R137" s="253">
        <f>Q137*H137</f>
        <v>0.52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172</v>
      </c>
      <c r="AT137" s="255" t="s">
        <v>168</v>
      </c>
      <c r="AU137" s="255" t="s">
        <v>86</v>
      </c>
      <c r="AY137" s="16" t="s">
        <v>166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86</v>
      </c>
      <c r="BK137" s="256">
        <f>ROUND(I137*H137,2)</f>
        <v>0</v>
      </c>
      <c r="BL137" s="16" t="s">
        <v>172</v>
      </c>
      <c r="BM137" s="255" t="s">
        <v>3781</v>
      </c>
    </row>
    <row r="138" spans="1:51" s="13" customFormat="1" ht="12">
      <c r="A138" s="13"/>
      <c r="B138" s="257"/>
      <c r="C138" s="258"/>
      <c r="D138" s="259" t="s">
        <v>174</v>
      </c>
      <c r="E138" s="260" t="s">
        <v>1</v>
      </c>
      <c r="F138" s="261" t="s">
        <v>297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174</v>
      </c>
      <c r="AU138" s="267" t="s">
        <v>86</v>
      </c>
      <c r="AV138" s="13" t="s">
        <v>80</v>
      </c>
      <c r="AW138" s="13" t="s">
        <v>30</v>
      </c>
      <c r="AX138" s="13" t="s">
        <v>73</v>
      </c>
      <c r="AY138" s="267" t="s">
        <v>166</v>
      </c>
    </row>
    <row r="139" spans="1:51" s="14" customFormat="1" ht="12">
      <c r="A139" s="14"/>
      <c r="B139" s="268"/>
      <c r="C139" s="269"/>
      <c r="D139" s="259" t="s">
        <v>174</v>
      </c>
      <c r="E139" s="270" t="s">
        <v>1</v>
      </c>
      <c r="F139" s="271" t="s">
        <v>3782</v>
      </c>
      <c r="G139" s="269"/>
      <c r="H139" s="272">
        <v>4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174</v>
      </c>
      <c r="AU139" s="278" t="s">
        <v>86</v>
      </c>
      <c r="AV139" s="14" t="s">
        <v>86</v>
      </c>
      <c r="AW139" s="14" t="s">
        <v>30</v>
      </c>
      <c r="AX139" s="14" t="s">
        <v>73</v>
      </c>
      <c r="AY139" s="278" t="s">
        <v>166</v>
      </c>
    </row>
    <row r="140" spans="1:65" s="2" customFormat="1" ht="21.75" customHeight="1">
      <c r="A140" s="37"/>
      <c r="B140" s="38"/>
      <c r="C140" s="243" t="s">
        <v>187</v>
      </c>
      <c r="D140" s="243" t="s">
        <v>168</v>
      </c>
      <c r="E140" s="244" t="s">
        <v>2101</v>
      </c>
      <c r="F140" s="245" t="s">
        <v>2102</v>
      </c>
      <c r="G140" s="246" t="s">
        <v>171</v>
      </c>
      <c r="H140" s="247">
        <v>46.733</v>
      </c>
      <c r="I140" s="248"/>
      <c r="J140" s="249">
        <f>ROUND(I140*H140,2)</f>
        <v>0</v>
      </c>
      <c r="K140" s="250"/>
      <c r="L140" s="43"/>
      <c r="M140" s="251" t="s">
        <v>1</v>
      </c>
      <c r="N140" s="252" t="s">
        <v>39</v>
      </c>
      <c r="O140" s="90"/>
      <c r="P140" s="253">
        <f>O140*H140</f>
        <v>0</v>
      </c>
      <c r="Q140" s="253">
        <v>0.101</v>
      </c>
      <c r="R140" s="253">
        <f>Q140*H140</f>
        <v>4.720033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172</v>
      </c>
      <c r="AT140" s="255" t="s">
        <v>168</v>
      </c>
      <c r="AU140" s="255" t="s">
        <v>86</v>
      </c>
      <c r="AY140" s="16" t="s">
        <v>166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86</v>
      </c>
      <c r="BK140" s="256">
        <f>ROUND(I140*H140,2)</f>
        <v>0</v>
      </c>
      <c r="BL140" s="16" t="s">
        <v>172</v>
      </c>
      <c r="BM140" s="255" t="s">
        <v>3783</v>
      </c>
    </row>
    <row r="141" spans="1:51" s="13" customFormat="1" ht="12">
      <c r="A141" s="13"/>
      <c r="B141" s="257"/>
      <c r="C141" s="258"/>
      <c r="D141" s="259" t="s">
        <v>174</v>
      </c>
      <c r="E141" s="260" t="s">
        <v>1</v>
      </c>
      <c r="F141" s="261" t="s">
        <v>2088</v>
      </c>
      <c r="G141" s="258"/>
      <c r="H141" s="260" t="s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174</v>
      </c>
      <c r="AU141" s="267" t="s">
        <v>86</v>
      </c>
      <c r="AV141" s="13" t="s">
        <v>80</v>
      </c>
      <c r="AW141" s="13" t="s">
        <v>30</v>
      </c>
      <c r="AX141" s="13" t="s">
        <v>73</v>
      </c>
      <c r="AY141" s="267" t="s">
        <v>166</v>
      </c>
    </row>
    <row r="142" spans="1:51" s="14" customFormat="1" ht="12">
      <c r="A142" s="14"/>
      <c r="B142" s="268"/>
      <c r="C142" s="269"/>
      <c r="D142" s="259" t="s">
        <v>174</v>
      </c>
      <c r="E142" s="270" t="s">
        <v>1</v>
      </c>
      <c r="F142" s="271" t="s">
        <v>3780</v>
      </c>
      <c r="G142" s="269"/>
      <c r="H142" s="272">
        <v>46.733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174</v>
      </c>
      <c r="AU142" s="278" t="s">
        <v>86</v>
      </c>
      <c r="AV142" s="14" t="s">
        <v>86</v>
      </c>
      <c r="AW142" s="14" t="s">
        <v>30</v>
      </c>
      <c r="AX142" s="14" t="s">
        <v>73</v>
      </c>
      <c r="AY142" s="278" t="s">
        <v>166</v>
      </c>
    </row>
    <row r="143" spans="1:65" s="2" customFormat="1" ht="21.75" customHeight="1">
      <c r="A143" s="37"/>
      <c r="B143" s="38"/>
      <c r="C143" s="279" t="s">
        <v>172</v>
      </c>
      <c r="D143" s="279" t="s">
        <v>243</v>
      </c>
      <c r="E143" s="280" t="s">
        <v>2104</v>
      </c>
      <c r="F143" s="281" t="s">
        <v>2105</v>
      </c>
      <c r="G143" s="282" t="s">
        <v>171</v>
      </c>
      <c r="H143" s="283">
        <v>49.07</v>
      </c>
      <c r="I143" s="284"/>
      <c r="J143" s="285">
        <f>ROUND(I143*H143,2)</f>
        <v>0</v>
      </c>
      <c r="K143" s="286"/>
      <c r="L143" s="287"/>
      <c r="M143" s="288" t="s">
        <v>1</v>
      </c>
      <c r="N143" s="289" t="s">
        <v>39</v>
      </c>
      <c r="O143" s="90"/>
      <c r="P143" s="253">
        <f>O143*H143</f>
        <v>0</v>
      </c>
      <c r="Q143" s="253">
        <v>0.109</v>
      </c>
      <c r="R143" s="253">
        <f>Q143*H143</f>
        <v>5.34863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212</v>
      </c>
      <c r="AT143" s="255" t="s">
        <v>243</v>
      </c>
      <c r="AU143" s="255" t="s">
        <v>86</v>
      </c>
      <c r="AY143" s="16" t="s">
        <v>166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86</v>
      </c>
      <c r="BK143" s="256">
        <f>ROUND(I143*H143,2)</f>
        <v>0</v>
      </c>
      <c r="BL143" s="16" t="s">
        <v>172</v>
      </c>
      <c r="BM143" s="255" t="s">
        <v>3784</v>
      </c>
    </row>
    <row r="144" spans="1:47" s="2" customFormat="1" ht="12">
      <c r="A144" s="37"/>
      <c r="B144" s="38"/>
      <c r="C144" s="39"/>
      <c r="D144" s="259" t="s">
        <v>496</v>
      </c>
      <c r="E144" s="39"/>
      <c r="F144" s="290" t="s">
        <v>2107</v>
      </c>
      <c r="G144" s="39"/>
      <c r="H144" s="39"/>
      <c r="I144" s="153"/>
      <c r="J144" s="39"/>
      <c r="K144" s="39"/>
      <c r="L144" s="43"/>
      <c r="M144" s="291"/>
      <c r="N144" s="29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496</v>
      </c>
      <c r="AU144" s="16" t="s">
        <v>86</v>
      </c>
    </row>
    <row r="145" spans="1:51" s="14" customFormat="1" ht="12">
      <c r="A145" s="14"/>
      <c r="B145" s="268"/>
      <c r="C145" s="269"/>
      <c r="D145" s="259" t="s">
        <v>174</v>
      </c>
      <c r="E145" s="269"/>
      <c r="F145" s="271" t="s">
        <v>3785</v>
      </c>
      <c r="G145" s="269"/>
      <c r="H145" s="272">
        <v>49.07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174</v>
      </c>
      <c r="AU145" s="278" t="s">
        <v>86</v>
      </c>
      <c r="AV145" s="14" t="s">
        <v>86</v>
      </c>
      <c r="AW145" s="14" t="s">
        <v>4</v>
      </c>
      <c r="AX145" s="14" t="s">
        <v>80</v>
      </c>
      <c r="AY145" s="278" t="s">
        <v>166</v>
      </c>
    </row>
    <row r="146" spans="1:63" s="12" customFormat="1" ht="22.8" customHeight="1">
      <c r="A146" s="12"/>
      <c r="B146" s="227"/>
      <c r="C146" s="228"/>
      <c r="D146" s="229" t="s">
        <v>72</v>
      </c>
      <c r="E146" s="241" t="s">
        <v>216</v>
      </c>
      <c r="F146" s="241" t="s">
        <v>871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SUM(P147:P150)</f>
        <v>0</v>
      </c>
      <c r="Q146" s="235"/>
      <c r="R146" s="236">
        <f>SUM(R147:R150)</f>
        <v>0.02156672</v>
      </c>
      <c r="S146" s="235"/>
      <c r="T146" s="237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80</v>
      </c>
      <c r="AT146" s="239" t="s">
        <v>72</v>
      </c>
      <c r="AU146" s="239" t="s">
        <v>80</v>
      </c>
      <c r="AY146" s="238" t="s">
        <v>166</v>
      </c>
      <c r="BK146" s="240">
        <f>SUM(BK147:BK150)</f>
        <v>0</v>
      </c>
    </row>
    <row r="147" spans="1:65" s="2" customFormat="1" ht="21.75" customHeight="1">
      <c r="A147" s="37"/>
      <c r="B147" s="38"/>
      <c r="C147" s="243" t="s">
        <v>195</v>
      </c>
      <c r="D147" s="243" t="s">
        <v>168</v>
      </c>
      <c r="E147" s="244" t="s">
        <v>2117</v>
      </c>
      <c r="F147" s="245" t="s">
        <v>2118</v>
      </c>
      <c r="G147" s="246" t="s">
        <v>171</v>
      </c>
      <c r="H147" s="247">
        <v>539.168</v>
      </c>
      <c r="I147" s="248"/>
      <c r="J147" s="249">
        <f>ROUND(I147*H147,2)</f>
        <v>0</v>
      </c>
      <c r="K147" s="250"/>
      <c r="L147" s="43"/>
      <c r="M147" s="251" t="s">
        <v>1</v>
      </c>
      <c r="N147" s="252" t="s">
        <v>39</v>
      </c>
      <c r="O147" s="90"/>
      <c r="P147" s="253">
        <f>O147*H147</f>
        <v>0</v>
      </c>
      <c r="Q147" s="253">
        <v>4E-05</v>
      </c>
      <c r="R147" s="253">
        <f>Q147*H147</f>
        <v>0.02156672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172</v>
      </c>
      <c r="AT147" s="255" t="s">
        <v>168</v>
      </c>
      <c r="AU147" s="255" t="s">
        <v>86</v>
      </c>
      <c r="AY147" s="16" t="s">
        <v>166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86</v>
      </c>
      <c r="BK147" s="256">
        <f>ROUND(I147*H147,2)</f>
        <v>0</v>
      </c>
      <c r="BL147" s="16" t="s">
        <v>172</v>
      </c>
      <c r="BM147" s="255" t="s">
        <v>3786</v>
      </c>
    </row>
    <row r="148" spans="1:51" s="14" customFormat="1" ht="12">
      <c r="A148" s="14"/>
      <c r="B148" s="268"/>
      <c r="C148" s="269"/>
      <c r="D148" s="259" t="s">
        <v>174</v>
      </c>
      <c r="E148" s="270" t="s">
        <v>1</v>
      </c>
      <c r="F148" s="271" t="s">
        <v>3393</v>
      </c>
      <c r="G148" s="269"/>
      <c r="H148" s="272">
        <v>108.748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174</v>
      </c>
      <c r="AU148" s="278" t="s">
        <v>86</v>
      </c>
      <c r="AV148" s="14" t="s">
        <v>86</v>
      </c>
      <c r="AW148" s="14" t="s">
        <v>30</v>
      </c>
      <c r="AX148" s="14" t="s">
        <v>73</v>
      </c>
      <c r="AY148" s="278" t="s">
        <v>166</v>
      </c>
    </row>
    <row r="149" spans="1:51" s="14" customFormat="1" ht="12">
      <c r="A149" s="14"/>
      <c r="B149" s="268"/>
      <c r="C149" s="269"/>
      <c r="D149" s="259" t="s">
        <v>174</v>
      </c>
      <c r="E149" s="270" t="s">
        <v>1</v>
      </c>
      <c r="F149" s="271" t="s">
        <v>3394</v>
      </c>
      <c r="G149" s="269"/>
      <c r="H149" s="272">
        <v>123.22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174</v>
      </c>
      <c r="AU149" s="278" t="s">
        <v>86</v>
      </c>
      <c r="AV149" s="14" t="s">
        <v>86</v>
      </c>
      <c r="AW149" s="14" t="s">
        <v>30</v>
      </c>
      <c r="AX149" s="14" t="s">
        <v>73</v>
      </c>
      <c r="AY149" s="278" t="s">
        <v>166</v>
      </c>
    </row>
    <row r="150" spans="1:51" s="14" customFormat="1" ht="12">
      <c r="A150" s="14"/>
      <c r="B150" s="268"/>
      <c r="C150" s="269"/>
      <c r="D150" s="259" t="s">
        <v>174</v>
      </c>
      <c r="E150" s="270" t="s">
        <v>1</v>
      </c>
      <c r="F150" s="271" t="s">
        <v>3441</v>
      </c>
      <c r="G150" s="269"/>
      <c r="H150" s="272">
        <v>307.2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174</v>
      </c>
      <c r="AU150" s="278" t="s">
        <v>86</v>
      </c>
      <c r="AV150" s="14" t="s">
        <v>86</v>
      </c>
      <c r="AW150" s="14" t="s">
        <v>30</v>
      </c>
      <c r="AX150" s="14" t="s">
        <v>73</v>
      </c>
      <c r="AY150" s="278" t="s">
        <v>166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1058</v>
      </c>
      <c r="F151" s="241" t="s">
        <v>1059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P152</f>
        <v>0</v>
      </c>
      <c r="Q151" s="235"/>
      <c r="R151" s="236">
        <f>R152</f>
        <v>0</v>
      </c>
      <c r="S151" s="235"/>
      <c r="T151" s="23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166</v>
      </c>
      <c r="BK151" s="240">
        <f>BK152</f>
        <v>0</v>
      </c>
    </row>
    <row r="152" spans="1:65" s="2" customFormat="1" ht="21.75" customHeight="1">
      <c r="A152" s="37"/>
      <c r="B152" s="38"/>
      <c r="C152" s="243" t="s">
        <v>199</v>
      </c>
      <c r="D152" s="243" t="s">
        <v>168</v>
      </c>
      <c r="E152" s="244" t="s">
        <v>1061</v>
      </c>
      <c r="F152" s="245" t="s">
        <v>1062</v>
      </c>
      <c r="G152" s="246" t="s">
        <v>223</v>
      </c>
      <c r="H152" s="247">
        <v>10.61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39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172</v>
      </c>
      <c r="AT152" s="255" t="s">
        <v>168</v>
      </c>
      <c r="AU152" s="255" t="s">
        <v>86</v>
      </c>
      <c r="AY152" s="16" t="s">
        <v>166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86</v>
      </c>
      <c r="BK152" s="256">
        <f>ROUND(I152*H152,2)</f>
        <v>0</v>
      </c>
      <c r="BL152" s="16" t="s">
        <v>172</v>
      </c>
      <c r="BM152" s="255" t="s">
        <v>3787</v>
      </c>
    </row>
    <row r="153" spans="1:63" s="12" customFormat="1" ht="25.9" customHeight="1">
      <c r="A153" s="12"/>
      <c r="B153" s="227"/>
      <c r="C153" s="228"/>
      <c r="D153" s="229" t="s">
        <v>72</v>
      </c>
      <c r="E153" s="230" t="s">
        <v>1064</v>
      </c>
      <c r="F153" s="230" t="s">
        <v>1065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P154</f>
        <v>0</v>
      </c>
      <c r="Q153" s="235"/>
      <c r="R153" s="236">
        <f>R154</f>
        <v>0.5718719999999999</v>
      </c>
      <c r="S153" s="235"/>
      <c r="T153" s="237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86</v>
      </c>
      <c r="AT153" s="239" t="s">
        <v>72</v>
      </c>
      <c r="AU153" s="239" t="s">
        <v>73</v>
      </c>
      <c r="AY153" s="238" t="s">
        <v>166</v>
      </c>
      <c r="BK153" s="240">
        <f>BK154</f>
        <v>0</v>
      </c>
    </row>
    <row r="154" spans="1:63" s="12" customFormat="1" ht="22.8" customHeight="1">
      <c r="A154" s="12"/>
      <c r="B154" s="227"/>
      <c r="C154" s="228"/>
      <c r="D154" s="229" t="s">
        <v>72</v>
      </c>
      <c r="E154" s="241" t="s">
        <v>1729</v>
      </c>
      <c r="F154" s="241" t="s">
        <v>1730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SUM(P155:P182)</f>
        <v>0</v>
      </c>
      <c r="Q154" s="235"/>
      <c r="R154" s="236">
        <f>SUM(R155:R182)</f>
        <v>0.5718719999999999</v>
      </c>
      <c r="S154" s="235"/>
      <c r="T154" s="237">
        <f>SUM(T155:T182)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86</v>
      </c>
      <c r="AT154" s="239" t="s">
        <v>72</v>
      </c>
      <c r="AU154" s="239" t="s">
        <v>80</v>
      </c>
      <c r="AY154" s="238" t="s">
        <v>166</v>
      </c>
      <c r="BK154" s="240">
        <f>SUM(BK155:BK182)</f>
        <v>0</v>
      </c>
    </row>
    <row r="155" spans="1:65" s="2" customFormat="1" ht="21.75" customHeight="1">
      <c r="A155" s="37"/>
      <c r="B155" s="38"/>
      <c r="C155" s="243" t="s">
        <v>206</v>
      </c>
      <c r="D155" s="243" t="s">
        <v>168</v>
      </c>
      <c r="E155" s="244" t="s">
        <v>2121</v>
      </c>
      <c r="F155" s="245" t="s">
        <v>2122</v>
      </c>
      <c r="G155" s="246" t="s">
        <v>346</v>
      </c>
      <c r="H155" s="247">
        <v>11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39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252</v>
      </c>
      <c r="AT155" s="255" t="s">
        <v>168</v>
      </c>
      <c r="AU155" s="255" t="s">
        <v>86</v>
      </c>
      <c r="AY155" s="16" t="s">
        <v>166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86</v>
      </c>
      <c r="BK155" s="256">
        <f>ROUND(I155*H155,2)</f>
        <v>0</v>
      </c>
      <c r="BL155" s="16" t="s">
        <v>252</v>
      </c>
      <c r="BM155" s="255" t="s">
        <v>3788</v>
      </c>
    </row>
    <row r="156" spans="1:51" s="14" customFormat="1" ht="12">
      <c r="A156" s="14"/>
      <c r="B156" s="268"/>
      <c r="C156" s="269"/>
      <c r="D156" s="259" t="s">
        <v>174</v>
      </c>
      <c r="E156" s="270" t="s">
        <v>1</v>
      </c>
      <c r="F156" s="271" t="s">
        <v>1842</v>
      </c>
      <c r="G156" s="269"/>
      <c r="H156" s="272">
        <v>6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174</v>
      </c>
      <c r="AU156" s="278" t="s">
        <v>86</v>
      </c>
      <c r="AV156" s="14" t="s">
        <v>86</v>
      </c>
      <c r="AW156" s="14" t="s">
        <v>30</v>
      </c>
      <c r="AX156" s="14" t="s">
        <v>73</v>
      </c>
      <c r="AY156" s="278" t="s">
        <v>166</v>
      </c>
    </row>
    <row r="157" spans="1:51" s="14" customFormat="1" ht="12">
      <c r="A157" s="14"/>
      <c r="B157" s="268"/>
      <c r="C157" s="269"/>
      <c r="D157" s="259" t="s">
        <v>174</v>
      </c>
      <c r="E157" s="270" t="s">
        <v>1</v>
      </c>
      <c r="F157" s="271" t="s">
        <v>3789</v>
      </c>
      <c r="G157" s="269"/>
      <c r="H157" s="272">
        <v>5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174</v>
      </c>
      <c r="AU157" s="278" t="s">
        <v>86</v>
      </c>
      <c r="AV157" s="14" t="s">
        <v>86</v>
      </c>
      <c r="AW157" s="14" t="s">
        <v>30</v>
      </c>
      <c r="AX157" s="14" t="s">
        <v>73</v>
      </c>
      <c r="AY157" s="278" t="s">
        <v>166</v>
      </c>
    </row>
    <row r="158" spans="1:65" s="2" customFormat="1" ht="21.75" customHeight="1">
      <c r="A158" s="37"/>
      <c r="B158" s="38"/>
      <c r="C158" s="243" t="s">
        <v>212</v>
      </c>
      <c r="D158" s="243" t="s">
        <v>168</v>
      </c>
      <c r="E158" s="244" t="s">
        <v>2125</v>
      </c>
      <c r="F158" s="245" t="s">
        <v>2126</v>
      </c>
      <c r="G158" s="246" t="s">
        <v>346</v>
      </c>
      <c r="H158" s="247">
        <v>21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39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252</v>
      </c>
      <c r="AT158" s="255" t="s">
        <v>168</v>
      </c>
      <c r="AU158" s="255" t="s">
        <v>86</v>
      </c>
      <c r="AY158" s="16" t="s">
        <v>166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86</v>
      </c>
      <c r="BK158" s="256">
        <f>ROUND(I158*H158,2)</f>
        <v>0</v>
      </c>
      <c r="BL158" s="16" t="s">
        <v>252</v>
      </c>
      <c r="BM158" s="255" t="s">
        <v>3790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3791</v>
      </c>
      <c r="G159" s="269"/>
      <c r="H159" s="272">
        <v>2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51" s="14" customFormat="1" ht="12">
      <c r="A160" s="14"/>
      <c r="B160" s="268"/>
      <c r="C160" s="269"/>
      <c r="D160" s="259" t="s">
        <v>174</v>
      </c>
      <c r="E160" s="270" t="s">
        <v>1</v>
      </c>
      <c r="F160" s="271" t="s">
        <v>3792</v>
      </c>
      <c r="G160" s="269"/>
      <c r="H160" s="272">
        <v>11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174</v>
      </c>
      <c r="AU160" s="278" t="s">
        <v>86</v>
      </c>
      <c r="AV160" s="14" t="s">
        <v>86</v>
      </c>
      <c r="AW160" s="14" t="s">
        <v>30</v>
      </c>
      <c r="AX160" s="14" t="s">
        <v>73</v>
      </c>
      <c r="AY160" s="278" t="s">
        <v>166</v>
      </c>
    </row>
    <row r="161" spans="1:51" s="14" customFormat="1" ht="12">
      <c r="A161" s="14"/>
      <c r="B161" s="268"/>
      <c r="C161" s="269"/>
      <c r="D161" s="259" t="s">
        <v>174</v>
      </c>
      <c r="E161" s="270" t="s">
        <v>1</v>
      </c>
      <c r="F161" s="271" t="s">
        <v>3793</v>
      </c>
      <c r="G161" s="269"/>
      <c r="H161" s="272">
        <v>8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174</v>
      </c>
      <c r="AU161" s="278" t="s">
        <v>86</v>
      </c>
      <c r="AV161" s="14" t="s">
        <v>86</v>
      </c>
      <c r="AW161" s="14" t="s">
        <v>30</v>
      </c>
      <c r="AX161" s="14" t="s">
        <v>73</v>
      </c>
      <c r="AY161" s="278" t="s">
        <v>166</v>
      </c>
    </row>
    <row r="162" spans="1:65" s="2" customFormat="1" ht="21.75" customHeight="1">
      <c r="A162" s="37"/>
      <c r="B162" s="38"/>
      <c r="C162" s="243" t="s">
        <v>216</v>
      </c>
      <c r="D162" s="243" t="s">
        <v>168</v>
      </c>
      <c r="E162" s="244" t="s">
        <v>2131</v>
      </c>
      <c r="F162" s="245" t="s">
        <v>2132</v>
      </c>
      <c r="G162" s="246" t="s">
        <v>346</v>
      </c>
      <c r="H162" s="247">
        <v>13</v>
      </c>
      <c r="I162" s="248"/>
      <c r="J162" s="249">
        <f>ROUND(I162*H162,2)</f>
        <v>0</v>
      </c>
      <c r="K162" s="250"/>
      <c r="L162" s="43"/>
      <c r="M162" s="251" t="s">
        <v>1</v>
      </c>
      <c r="N162" s="252" t="s">
        <v>39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252</v>
      </c>
      <c r="AT162" s="255" t="s">
        <v>168</v>
      </c>
      <c r="AU162" s="255" t="s">
        <v>86</v>
      </c>
      <c r="AY162" s="16" t="s">
        <v>166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86</v>
      </c>
      <c r="BK162" s="256">
        <f>ROUND(I162*H162,2)</f>
        <v>0</v>
      </c>
      <c r="BL162" s="16" t="s">
        <v>252</v>
      </c>
      <c r="BM162" s="255" t="s">
        <v>3794</v>
      </c>
    </row>
    <row r="163" spans="1:51" s="14" customFormat="1" ht="12">
      <c r="A163" s="14"/>
      <c r="B163" s="268"/>
      <c r="C163" s="269"/>
      <c r="D163" s="259" t="s">
        <v>174</v>
      </c>
      <c r="E163" s="270" t="s">
        <v>1</v>
      </c>
      <c r="F163" s="271" t="s">
        <v>2128</v>
      </c>
      <c r="G163" s="269"/>
      <c r="H163" s="272">
        <v>1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174</v>
      </c>
      <c r="AU163" s="278" t="s">
        <v>86</v>
      </c>
      <c r="AV163" s="14" t="s">
        <v>86</v>
      </c>
      <c r="AW163" s="14" t="s">
        <v>30</v>
      </c>
      <c r="AX163" s="14" t="s">
        <v>73</v>
      </c>
      <c r="AY163" s="278" t="s">
        <v>166</v>
      </c>
    </row>
    <row r="164" spans="1:51" s="14" customFormat="1" ht="12">
      <c r="A164" s="14"/>
      <c r="B164" s="268"/>
      <c r="C164" s="269"/>
      <c r="D164" s="259" t="s">
        <v>174</v>
      </c>
      <c r="E164" s="270" t="s">
        <v>1</v>
      </c>
      <c r="F164" s="271" t="s">
        <v>2907</v>
      </c>
      <c r="G164" s="269"/>
      <c r="H164" s="272">
        <v>5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174</v>
      </c>
      <c r="AU164" s="278" t="s">
        <v>86</v>
      </c>
      <c r="AV164" s="14" t="s">
        <v>86</v>
      </c>
      <c r="AW164" s="14" t="s">
        <v>30</v>
      </c>
      <c r="AX164" s="14" t="s">
        <v>73</v>
      </c>
      <c r="AY164" s="278" t="s">
        <v>166</v>
      </c>
    </row>
    <row r="165" spans="1:51" s="14" customFormat="1" ht="12">
      <c r="A165" s="14"/>
      <c r="B165" s="268"/>
      <c r="C165" s="269"/>
      <c r="D165" s="259" t="s">
        <v>174</v>
      </c>
      <c r="E165" s="270" t="s">
        <v>1</v>
      </c>
      <c r="F165" s="271" t="s">
        <v>3795</v>
      </c>
      <c r="G165" s="269"/>
      <c r="H165" s="272">
        <v>7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174</v>
      </c>
      <c r="AU165" s="278" t="s">
        <v>86</v>
      </c>
      <c r="AV165" s="14" t="s">
        <v>86</v>
      </c>
      <c r="AW165" s="14" t="s">
        <v>30</v>
      </c>
      <c r="AX165" s="14" t="s">
        <v>73</v>
      </c>
      <c r="AY165" s="278" t="s">
        <v>166</v>
      </c>
    </row>
    <row r="166" spans="1:65" s="2" customFormat="1" ht="16.5" customHeight="1">
      <c r="A166" s="37"/>
      <c r="B166" s="38"/>
      <c r="C166" s="279" t="s">
        <v>220</v>
      </c>
      <c r="D166" s="279" t="s">
        <v>243</v>
      </c>
      <c r="E166" s="280" t="s">
        <v>2135</v>
      </c>
      <c r="F166" s="281" t="s">
        <v>2136</v>
      </c>
      <c r="G166" s="282" t="s">
        <v>290</v>
      </c>
      <c r="H166" s="283">
        <v>71.484</v>
      </c>
      <c r="I166" s="284"/>
      <c r="J166" s="285">
        <f>ROUND(I166*H166,2)</f>
        <v>0</v>
      </c>
      <c r="K166" s="286"/>
      <c r="L166" s="287"/>
      <c r="M166" s="288" t="s">
        <v>1</v>
      </c>
      <c r="N166" s="289" t="s">
        <v>39</v>
      </c>
      <c r="O166" s="90"/>
      <c r="P166" s="253">
        <f>O166*H166</f>
        <v>0</v>
      </c>
      <c r="Q166" s="253">
        <v>0.008</v>
      </c>
      <c r="R166" s="253">
        <f>Q166*H166</f>
        <v>0.5718719999999999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338</v>
      </c>
      <c r="AT166" s="255" t="s">
        <v>243</v>
      </c>
      <c r="AU166" s="255" t="s">
        <v>86</v>
      </c>
      <c r="AY166" s="16" t="s">
        <v>166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86</v>
      </c>
      <c r="BK166" s="256">
        <f>ROUND(I166*H166,2)</f>
        <v>0</v>
      </c>
      <c r="BL166" s="16" t="s">
        <v>252</v>
      </c>
      <c r="BM166" s="255" t="s">
        <v>3796</v>
      </c>
    </row>
    <row r="167" spans="1:51" s="13" customFormat="1" ht="12">
      <c r="A167" s="13"/>
      <c r="B167" s="257"/>
      <c r="C167" s="258"/>
      <c r="D167" s="259" t="s">
        <v>174</v>
      </c>
      <c r="E167" s="260" t="s">
        <v>1</v>
      </c>
      <c r="F167" s="261" t="s">
        <v>443</v>
      </c>
      <c r="G167" s="258"/>
      <c r="H167" s="260" t="s">
        <v>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174</v>
      </c>
      <c r="AU167" s="267" t="s">
        <v>86</v>
      </c>
      <c r="AV167" s="13" t="s">
        <v>80</v>
      </c>
      <c r="AW167" s="13" t="s">
        <v>30</v>
      </c>
      <c r="AX167" s="13" t="s">
        <v>73</v>
      </c>
      <c r="AY167" s="267" t="s">
        <v>166</v>
      </c>
    </row>
    <row r="168" spans="1:51" s="14" customFormat="1" ht="12">
      <c r="A168" s="14"/>
      <c r="B168" s="268"/>
      <c r="C168" s="269"/>
      <c r="D168" s="259" t="s">
        <v>174</v>
      </c>
      <c r="E168" s="270" t="s">
        <v>1</v>
      </c>
      <c r="F168" s="271" t="s">
        <v>3172</v>
      </c>
      <c r="G168" s="269"/>
      <c r="H168" s="272">
        <v>1.33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174</v>
      </c>
      <c r="AU168" s="278" t="s">
        <v>86</v>
      </c>
      <c r="AV168" s="14" t="s">
        <v>86</v>
      </c>
      <c r="AW168" s="14" t="s">
        <v>30</v>
      </c>
      <c r="AX168" s="14" t="s">
        <v>73</v>
      </c>
      <c r="AY168" s="278" t="s">
        <v>166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3174</v>
      </c>
      <c r="G169" s="269"/>
      <c r="H169" s="272">
        <v>1.35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3797</v>
      </c>
      <c r="G170" s="269"/>
      <c r="H170" s="272">
        <v>2.1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51" s="13" customFormat="1" ht="12">
      <c r="A171" s="13"/>
      <c r="B171" s="257"/>
      <c r="C171" s="258"/>
      <c r="D171" s="259" t="s">
        <v>174</v>
      </c>
      <c r="E171" s="260" t="s">
        <v>1</v>
      </c>
      <c r="F171" s="261" t="s">
        <v>456</v>
      </c>
      <c r="G171" s="258"/>
      <c r="H171" s="260" t="s">
        <v>1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174</v>
      </c>
      <c r="AU171" s="267" t="s">
        <v>86</v>
      </c>
      <c r="AV171" s="13" t="s">
        <v>80</v>
      </c>
      <c r="AW171" s="13" t="s">
        <v>30</v>
      </c>
      <c r="AX171" s="13" t="s">
        <v>73</v>
      </c>
      <c r="AY171" s="267" t="s">
        <v>166</v>
      </c>
    </row>
    <row r="172" spans="1:51" s="14" customFormat="1" ht="12">
      <c r="A172" s="14"/>
      <c r="B172" s="268"/>
      <c r="C172" s="269"/>
      <c r="D172" s="259" t="s">
        <v>174</v>
      </c>
      <c r="E172" s="270" t="s">
        <v>1</v>
      </c>
      <c r="F172" s="271" t="s">
        <v>3798</v>
      </c>
      <c r="G172" s="269"/>
      <c r="H172" s="272">
        <v>14.63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174</v>
      </c>
      <c r="AU172" s="278" t="s">
        <v>86</v>
      </c>
      <c r="AV172" s="14" t="s">
        <v>86</v>
      </c>
      <c r="AW172" s="14" t="s">
        <v>30</v>
      </c>
      <c r="AX172" s="14" t="s">
        <v>73</v>
      </c>
      <c r="AY172" s="278" t="s">
        <v>166</v>
      </c>
    </row>
    <row r="173" spans="1:51" s="14" customFormat="1" ht="12">
      <c r="A173" s="14"/>
      <c r="B173" s="268"/>
      <c r="C173" s="269"/>
      <c r="D173" s="259" t="s">
        <v>174</v>
      </c>
      <c r="E173" s="270" t="s">
        <v>1</v>
      </c>
      <c r="F173" s="271" t="s">
        <v>3180</v>
      </c>
      <c r="G173" s="269"/>
      <c r="H173" s="272">
        <v>10.5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174</v>
      </c>
      <c r="AU173" s="278" t="s">
        <v>86</v>
      </c>
      <c r="AV173" s="14" t="s">
        <v>86</v>
      </c>
      <c r="AW173" s="14" t="s">
        <v>30</v>
      </c>
      <c r="AX173" s="14" t="s">
        <v>73</v>
      </c>
      <c r="AY173" s="278" t="s">
        <v>166</v>
      </c>
    </row>
    <row r="174" spans="1:51" s="14" customFormat="1" ht="12">
      <c r="A174" s="14"/>
      <c r="B174" s="268"/>
      <c r="C174" s="269"/>
      <c r="D174" s="259" t="s">
        <v>174</v>
      </c>
      <c r="E174" s="270" t="s">
        <v>1</v>
      </c>
      <c r="F174" s="271" t="s">
        <v>3178</v>
      </c>
      <c r="G174" s="269"/>
      <c r="H174" s="272">
        <v>4.2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174</v>
      </c>
      <c r="AU174" s="278" t="s">
        <v>86</v>
      </c>
      <c r="AV174" s="14" t="s">
        <v>86</v>
      </c>
      <c r="AW174" s="14" t="s">
        <v>30</v>
      </c>
      <c r="AX174" s="14" t="s">
        <v>73</v>
      </c>
      <c r="AY174" s="278" t="s">
        <v>166</v>
      </c>
    </row>
    <row r="175" spans="1:51" s="13" customFormat="1" ht="12">
      <c r="A175" s="13"/>
      <c r="B175" s="257"/>
      <c r="C175" s="258"/>
      <c r="D175" s="259" t="s">
        <v>174</v>
      </c>
      <c r="E175" s="260" t="s">
        <v>1</v>
      </c>
      <c r="F175" s="261" t="s">
        <v>461</v>
      </c>
      <c r="G175" s="258"/>
      <c r="H175" s="260" t="s">
        <v>1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174</v>
      </c>
      <c r="AU175" s="267" t="s">
        <v>86</v>
      </c>
      <c r="AV175" s="13" t="s">
        <v>80</v>
      </c>
      <c r="AW175" s="13" t="s">
        <v>30</v>
      </c>
      <c r="AX175" s="13" t="s">
        <v>73</v>
      </c>
      <c r="AY175" s="267" t="s">
        <v>166</v>
      </c>
    </row>
    <row r="176" spans="1:51" s="14" customFormat="1" ht="12">
      <c r="A176" s="14"/>
      <c r="B176" s="268"/>
      <c r="C176" s="269"/>
      <c r="D176" s="259" t="s">
        <v>174</v>
      </c>
      <c r="E176" s="270" t="s">
        <v>1</v>
      </c>
      <c r="F176" s="271" t="s">
        <v>3184</v>
      </c>
      <c r="G176" s="269"/>
      <c r="H176" s="272">
        <v>2.8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174</v>
      </c>
      <c r="AU176" s="278" t="s">
        <v>86</v>
      </c>
      <c r="AV176" s="14" t="s">
        <v>86</v>
      </c>
      <c r="AW176" s="14" t="s">
        <v>30</v>
      </c>
      <c r="AX176" s="14" t="s">
        <v>73</v>
      </c>
      <c r="AY176" s="278" t="s">
        <v>166</v>
      </c>
    </row>
    <row r="177" spans="1:51" s="14" customFormat="1" ht="12">
      <c r="A177" s="14"/>
      <c r="B177" s="268"/>
      <c r="C177" s="269"/>
      <c r="D177" s="259" t="s">
        <v>174</v>
      </c>
      <c r="E177" s="270" t="s">
        <v>1</v>
      </c>
      <c r="F177" s="271" t="s">
        <v>3183</v>
      </c>
      <c r="G177" s="269"/>
      <c r="H177" s="272">
        <v>1.74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174</v>
      </c>
      <c r="AU177" s="278" t="s">
        <v>86</v>
      </c>
      <c r="AV177" s="14" t="s">
        <v>86</v>
      </c>
      <c r="AW177" s="14" t="s">
        <v>30</v>
      </c>
      <c r="AX177" s="14" t="s">
        <v>73</v>
      </c>
      <c r="AY177" s="278" t="s">
        <v>166</v>
      </c>
    </row>
    <row r="178" spans="1:51" s="14" customFormat="1" ht="12">
      <c r="A178" s="14"/>
      <c r="B178" s="268"/>
      <c r="C178" s="269"/>
      <c r="D178" s="259" t="s">
        <v>174</v>
      </c>
      <c r="E178" s="270" t="s">
        <v>1</v>
      </c>
      <c r="F178" s="271" t="s">
        <v>3799</v>
      </c>
      <c r="G178" s="269"/>
      <c r="H178" s="272">
        <v>15.96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174</v>
      </c>
      <c r="AU178" s="278" t="s">
        <v>86</v>
      </c>
      <c r="AV178" s="14" t="s">
        <v>86</v>
      </c>
      <c r="AW178" s="14" t="s">
        <v>30</v>
      </c>
      <c r="AX178" s="14" t="s">
        <v>73</v>
      </c>
      <c r="AY178" s="278" t="s">
        <v>166</v>
      </c>
    </row>
    <row r="179" spans="1:51" s="14" customFormat="1" ht="12">
      <c r="A179" s="14"/>
      <c r="B179" s="268"/>
      <c r="C179" s="269"/>
      <c r="D179" s="259" t="s">
        <v>174</v>
      </c>
      <c r="E179" s="270" t="s">
        <v>1</v>
      </c>
      <c r="F179" s="271" t="s">
        <v>3185</v>
      </c>
      <c r="G179" s="269"/>
      <c r="H179" s="272">
        <v>0.87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174</v>
      </c>
      <c r="AU179" s="278" t="s">
        <v>86</v>
      </c>
      <c r="AV179" s="14" t="s">
        <v>86</v>
      </c>
      <c r="AW179" s="14" t="s">
        <v>30</v>
      </c>
      <c r="AX179" s="14" t="s">
        <v>73</v>
      </c>
      <c r="AY179" s="278" t="s">
        <v>166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3186</v>
      </c>
      <c r="G180" s="269"/>
      <c r="H180" s="272">
        <v>12.6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51" s="14" customFormat="1" ht="12">
      <c r="A181" s="14"/>
      <c r="B181" s="268"/>
      <c r="C181" s="269"/>
      <c r="D181" s="259" t="s">
        <v>174</v>
      </c>
      <c r="E181" s="269"/>
      <c r="F181" s="271" t="s">
        <v>3800</v>
      </c>
      <c r="G181" s="269"/>
      <c r="H181" s="272">
        <v>71.484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174</v>
      </c>
      <c r="AU181" s="278" t="s">
        <v>86</v>
      </c>
      <c r="AV181" s="14" t="s">
        <v>86</v>
      </c>
      <c r="AW181" s="14" t="s">
        <v>4</v>
      </c>
      <c r="AX181" s="14" t="s">
        <v>80</v>
      </c>
      <c r="AY181" s="278" t="s">
        <v>166</v>
      </c>
    </row>
    <row r="182" spans="1:65" s="2" customFormat="1" ht="21.75" customHeight="1">
      <c r="A182" s="37"/>
      <c r="B182" s="38"/>
      <c r="C182" s="243" t="s">
        <v>226</v>
      </c>
      <c r="D182" s="243" t="s">
        <v>168</v>
      </c>
      <c r="E182" s="244" t="s">
        <v>1890</v>
      </c>
      <c r="F182" s="245" t="s">
        <v>1891</v>
      </c>
      <c r="G182" s="246" t="s">
        <v>223</v>
      </c>
      <c r="H182" s="247">
        <v>0.572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39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252</v>
      </c>
      <c r="AT182" s="255" t="s">
        <v>168</v>
      </c>
      <c r="AU182" s="255" t="s">
        <v>86</v>
      </c>
      <c r="AY182" s="16" t="s">
        <v>166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86</v>
      </c>
      <c r="BK182" s="256">
        <f>ROUND(I182*H182,2)</f>
        <v>0</v>
      </c>
      <c r="BL182" s="16" t="s">
        <v>252</v>
      </c>
      <c r="BM182" s="255" t="s">
        <v>3801</v>
      </c>
    </row>
    <row r="183" spans="1:63" s="12" customFormat="1" ht="25.9" customHeight="1">
      <c r="A183" s="12"/>
      <c r="B183" s="227"/>
      <c r="C183" s="228"/>
      <c r="D183" s="229" t="s">
        <v>72</v>
      </c>
      <c r="E183" s="230" t="s">
        <v>2051</v>
      </c>
      <c r="F183" s="230" t="s">
        <v>2052</v>
      </c>
      <c r="G183" s="228"/>
      <c r="H183" s="228"/>
      <c r="I183" s="231"/>
      <c r="J183" s="232">
        <f>BK183</f>
        <v>0</v>
      </c>
      <c r="K183" s="228"/>
      <c r="L183" s="233"/>
      <c r="M183" s="234"/>
      <c r="N183" s="235"/>
      <c r="O183" s="235"/>
      <c r="P183" s="236">
        <f>SUM(P184:P185)</f>
        <v>0</v>
      </c>
      <c r="Q183" s="235"/>
      <c r="R183" s="236">
        <f>SUM(R184:R185)</f>
        <v>0</v>
      </c>
      <c r="S183" s="235"/>
      <c r="T183" s="237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172</v>
      </c>
      <c r="AT183" s="239" t="s">
        <v>72</v>
      </c>
      <c r="AU183" s="239" t="s">
        <v>73</v>
      </c>
      <c r="AY183" s="238" t="s">
        <v>166</v>
      </c>
      <c r="BK183" s="240">
        <f>SUM(BK184:BK185)</f>
        <v>0</v>
      </c>
    </row>
    <row r="184" spans="1:65" s="2" customFormat="1" ht="16.5" customHeight="1">
      <c r="A184" s="37"/>
      <c r="B184" s="38"/>
      <c r="C184" s="243" t="s">
        <v>230</v>
      </c>
      <c r="D184" s="243" t="s">
        <v>168</v>
      </c>
      <c r="E184" s="244" t="s">
        <v>2140</v>
      </c>
      <c r="F184" s="245" t="s">
        <v>2141</v>
      </c>
      <c r="G184" s="246" t="s">
        <v>2055</v>
      </c>
      <c r="H184" s="247">
        <v>35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39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2056</v>
      </c>
      <c r="AT184" s="255" t="s">
        <v>168</v>
      </c>
      <c r="AU184" s="255" t="s">
        <v>80</v>
      </c>
      <c r="AY184" s="16" t="s">
        <v>166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86</v>
      </c>
      <c r="BK184" s="256">
        <f>ROUND(I184*H184,2)</f>
        <v>0</v>
      </c>
      <c r="BL184" s="16" t="s">
        <v>2056</v>
      </c>
      <c r="BM184" s="255" t="s">
        <v>3802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3024</v>
      </c>
      <c r="G185" s="269"/>
      <c r="H185" s="272">
        <v>35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80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63" s="12" customFormat="1" ht="25.9" customHeight="1">
      <c r="A186" s="12"/>
      <c r="B186" s="227"/>
      <c r="C186" s="228"/>
      <c r="D186" s="229" t="s">
        <v>72</v>
      </c>
      <c r="E186" s="230" t="s">
        <v>2059</v>
      </c>
      <c r="F186" s="230" t="s">
        <v>2060</v>
      </c>
      <c r="G186" s="228"/>
      <c r="H186" s="228"/>
      <c r="I186" s="231"/>
      <c r="J186" s="232">
        <f>BK186</f>
        <v>0</v>
      </c>
      <c r="K186" s="228"/>
      <c r="L186" s="233"/>
      <c r="M186" s="234"/>
      <c r="N186" s="235"/>
      <c r="O186" s="235"/>
      <c r="P186" s="236">
        <f>P187+P189+P191</f>
        <v>0</v>
      </c>
      <c r="Q186" s="235"/>
      <c r="R186" s="236">
        <f>R187+R189+R191</f>
        <v>0</v>
      </c>
      <c r="S186" s="235"/>
      <c r="T186" s="237">
        <f>T187+T189+T191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195</v>
      </c>
      <c r="AT186" s="239" t="s">
        <v>72</v>
      </c>
      <c r="AU186" s="239" t="s">
        <v>73</v>
      </c>
      <c r="AY186" s="238" t="s">
        <v>166</v>
      </c>
      <c r="BK186" s="240">
        <f>BK187+BK189+BK191</f>
        <v>0</v>
      </c>
    </row>
    <row r="187" spans="1:63" s="12" customFormat="1" ht="22.8" customHeight="1">
      <c r="A187" s="12"/>
      <c r="B187" s="227"/>
      <c r="C187" s="228"/>
      <c r="D187" s="229" t="s">
        <v>72</v>
      </c>
      <c r="E187" s="241" t="s">
        <v>2144</v>
      </c>
      <c r="F187" s="241" t="s">
        <v>2145</v>
      </c>
      <c r="G187" s="228"/>
      <c r="H187" s="228"/>
      <c r="I187" s="231"/>
      <c r="J187" s="242">
        <f>BK187</f>
        <v>0</v>
      </c>
      <c r="K187" s="228"/>
      <c r="L187" s="233"/>
      <c r="M187" s="234"/>
      <c r="N187" s="235"/>
      <c r="O187" s="235"/>
      <c r="P187" s="236">
        <f>P188</f>
        <v>0</v>
      </c>
      <c r="Q187" s="235"/>
      <c r="R187" s="236">
        <f>R188</f>
        <v>0</v>
      </c>
      <c r="S187" s="235"/>
      <c r="T187" s="237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8" t="s">
        <v>195</v>
      </c>
      <c r="AT187" s="239" t="s">
        <v>72</v>
      </c>
      <c r="AU187" s="239" t="s">
        <v>80</v>
      </c>
      <c r="AY187" s="238" t="s">
        <v>166</v>
      </c>
      <c r="BK187" s="240">
        <f>BK188</f>
        <v>0</v>
      </c>
    </row>
    <row r="188" spans="1:65" s="2" customFormat="1" ht="16.5" customHeight="1">
      <c r="A188" s="37"/>
      <c r="B188" s="38"/>
      <c r="C188" s="243" t="s">
        <v>235</v>
      </c>
      <c r="D188" s="243" t="s">
        <v>168</v>
      </c>
      <c r="E188" s="244" t="s">
        <v>2146</v>
      </c>
      <c r="F188" s="245" t="s">
        <v>2145</v>
      </c>
      <c r="G188" s="246" t="s">
        <v>2065</v>
      </c>
      <c r="H188" s="247">
        <v>1</v>
      </c>
      <c r="I188" s="248"/>
      <c r="J188" s="249">
        <f>ROUND(I188*H188,2)</f>
        <v>0</v>
      </c>
      <c r="K188" s="250"/>
      <c r="L188" s="43"/>
      <c r="M188" s="251" t="s">
        <v>1</v>
      </c>
      <c r="N188" s="252" t="s">
        <v>39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2066</v>
      </c>
      <c r="AT188" s="255" t="s">
        <v>168</v>
      </c>
      <c r="AU188" s="255" t="s">
        <v>86</v>
      </c>
      <c r="AY188" s="16" t="s">
        <v>166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86</v>
      </c>
      <c r="BK188" s="256">
        <f>ROUND(I188*H188,2)</f>
        <v>0</v>
      </c>
      <c r="BL188" s="16" t="s">
        <v>2066</v>
      </c>
      <c r="BM188" s="255" t="s">
        <v>3803</v>
      </c>
    </row>
    <row r="189" spans="1:63" s="12" customFormat="1" ht="22.8" customHeight="1">
      <c r="A189" s="12"/>
      <c r="B189" s="227"/>
      <c r="C189" s="228"/>
      <c r="D189" s="229" t="s">
        <v>72</v>
      </c>
      <c r="E189" s="241" t="s">
        <v>2148</v>
      </c>
      <c r="F189" s="241" t="s">
        <v>2149</v>
      </c>
      <c r="G189" s="228"/>
      <c r="H189" s="228"/>
      <c r="I189" s="231"/>
      <c r="J189" s="242">
        <f>BK189</f>
        <v>0</v>
      </c>
      <c r="K189" s="228"/>
      <c r="L189" s="233"/>
      <c r="M189" s="234"/>
      <c r="N189" s="235"/>
      <c r="O189" s="235"/>
      <c r="P189" s="236">
        <f>P190</f>
        <v>0</v>
      </c>
      <c r="Q189" s="235"/>
      <c r="R189" s="236">
        <f>R190</f>
        <v>0</v>
      </c>
      <c r="S189" s="235"/>
      <c r="T189" s="237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8" t="s">
        <v>195</v>
      </c>
      <c r="AT189" s="239" t="s">
        <v>72</v>
      </c>
      <c r="AU189" s="239" t="s">
        <v>80</v>
      </c>
      <c r="AY189" s="238" t="s">
        <v>166</v>
      </c>
      <c r="BK189" s="240">
        <f>BK190</f>
        <v>0</v>
      </c>
    </row>
    <row r="190" spans="1:65" s="2" customFormat="1" ht="21.75" customHeight="1">
      <c r="A190" s="37"/>
      <c r="B190" s="38"/>
      <c r="C190" s="243" t="s">
        <v>242</v>
      </c>
      <c r="D190" s="243" t="s">
        <v>168</v>
      </c>
      <c r="E190" s="244" t="s">
        <v>2150</v>
      </c>
      <c r="F190" s="245" t="s">
        <v>2151</v>
      </c>
      <c r="G190" s="246" t="s">
        <v>2065</v>
      </c>
      <c r="H190" s="247">
        <v>1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39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2066</v>
      </c>
      <c r="AT190" s="255" t="s">
        <v>168</v>
      </c>
      <c r="AU190" s="255" t="s">
        <v>86</v>
      </c>
      <c r="AY190" s="16" t="s">
        <v>166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86</v>
      </c>
      <c r="BK190" s="256">
        <f>ROUND(I190*H190,2)</f>
        <v>0</v>
      </c>
      <c r="BL190" s="16" t="s">
        <v>2066</v>
      </c>
      <c r="BM190" s="255" t="s">
        <v>3804</v>
      </c>
    </row>
    <row r="191" spans="1:63" s="12" customFormat="1" ht="22.8" customHeight="1">
      <c r="A191" s="12"/>
      <c r="B191" s="227"/>
      <c r="C191" s="228"/>
      <c r="D191" s="229" t="s">
        <v>72</v>
      </c>
      <c r="E191" s="241" t="s">
        <v>2153</v>
      </c>
      <c r="F191" s="241" t="s">
        <v>2154</v>
      </c>
      <c r="G191" s="228"/>
      <c r="H191" s="228"/>
      <c r="I191" s="231"/>
      <c r="J191" s="242">
        <f>BK191</f>
        <v>0</v>
      </c>
      <c r="K191" s="228"/>
      <c r="L191" s="233"/>
      <c r="M191" s="234"/>
      <c r="N191" s="235"/>
      <c r="O191" s="235"/>
      <c r="P191" s="236">
        <f>P192</f>
        <v>0</v>
      </c>
      <c r="Q191" s="235"/>
      <c r="R191" s="236">
        <f>R192</f>
        <v>0</v>
      </c>
      <c r="S191" s="235"/>
      <c r="T191" s="237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8" t="s">
        <v>195</v>
      </c>
      <c r="AT191" s="239" t="s">
        <v>72</v>
      </c>
      <c r="AU191" s="239" t="s">
        <v>80</v>
      </c>
      <c r="AY191" s="238" t="s">
        <v>166</v>
      </c>
      <c r="BK191" s="240">
        <f>BK192</f>
        <v>0</v>
      </c>
    </row>
    <row r="192" spans="1:65" s="2" customFormat="1" ht="16.5" customHeight="1">
      <c r="A192" s="37"/>
      <c r="B192" s="38"/>
      <c r="C192" s="243" t="s">
        <v>8</v>
      </c>
      <c r="D192" s="243" t="s">
        <v>168</v>
      </c>
      <c r="E192" s="244" t="s">
        <v>2155</v>
      </c>
      <c r="F192" s="245" t="s">
        <v>2156</v>
      </c>
      <c r="G192" s="246" t="s">
        <v>2065</v>
      </c>
      <c r="H192" s="247">
        <v>1</v>
      </c>
      <c r="I192" s="248"/>
      <c r="J192" s="249">
        <f>ROUND(I192*H192,2)</f>
        <v>0</v>
      </c>
      <c r="K192" s="250"/>
      <c r="L192" s="43"/>
      <c r="M192" s="296" t="s">
        <v>1</v>
      </c>
      <c r="N192" s="297" t="s">
        <v>39</v>
      </c>
      <c r="O192" s="298"/>
      <c r="P192" s="299">
        <f>O192*H192</f>
        <v>0</v>
      </c>
      <c r="Q192" s="299">
        <v>0</v>
      </c>
      <c r="R192" s="299">
        <f>Q192*H192</f>
        <v>0</v>
      </c>
      <c r="S192" s="299">
        <v>0</v>
      </c>
      <c r="T192" s="30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2066</v>
      </c>
      <c r="AT192" s="255" t="s">
        <v>168</v>
      </c>
      <c r="AU192" s="255" t="s">
        <v>86</v>
      </c>
      <c r="AY192" s="16" t="s">
        <v>166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86</v>
      </c>
      <c r="BK192" s="256">
        <f>ROUND(I192*H192,2)</f>
        <v>0</v>
      </c>
      <c r="BL192" s="16" t="s">
        <v>2066</v>
      </c>
      <c r="BM192" s="255" t="s">
        <v>3805</v>
      </c>
    </row>
    <row r="193" spans="1:31" s="2" customFormat="1" ht="6.95" customHeight="1">
      <c r="A193" s="37"/>
      <c r="B193" s="65"/>
      <c r="C193" s="66"/>
      <c r="D193" s="66"/>
      <c r="E193" s="66"/>
      <c r="F193" s="66"/>
      <c r="G193" s="66"/>
      <c r="H193" s="66"/>
      <c r="I193" s="191"/>
      <c r="J193" s="66"/>
      <c r="K193" s="66"/>
      <c r="L193" s="43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sheetProtection password="CC35" sheet="1" objects="1" scenarios="1" formatColumns="0" formatRows="0" autoFilter="0"/>
  <autoFilter ref="C130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116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ROUND(J149,2)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ROUND((SUM(BE149:BE1413)),2)</f>
        <v>0</v>
      </c>
      <c r="G35" s="37"/>
      <c r="H35" s="37"/>
      <c r="I35" s="170">
        <v>0.21</v>
      </c>
      <c r="J35" s="169">
        <f>ROUND(((SUM(BE149:BE1413))*I35),2)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ROUND((SUM(BF149:BF1413)),2)</f>
        <v>0</v>
      </c>
      <c r="G36" s="37"/>
      <c r="H36" s="37"/>
      <c r="I36" s="170">
        <v>0.15</v>
      </c>
      <c r="J36" s="169">
        <f>ROUND(((SUM(BF149:BF1413))*I36),2)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ROUND((SUM(BG149:BG1413)),2)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ROUND((SUM(BH149:BH1413)),2)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ROUND((SUM(BI149:BI1413)),2)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U.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J149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J150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124</v>
      </c>
      <c r="E101" s="210"/>
      <c r="F101" s="210"/>
      <c r="G101" s="210"/>
      <c r="H101" s="210"/>
      <c r="I101" s="211"/>
      <c r="J101" s="212">
        <f>J214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125</v>
      </c>
      <c r="E102" s="210"/>
      <c r="F102" s="210"/>
      <c r="G102" s="210"/>
      <c r="H102" s="210"/>
      <c r="I102" s="211"/>
      <c r="J102" s="212">
        <f>J237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126</v>
      </c>
      <c r="E103" s="210"/>
      <c r="F103" s="210"/>
      <c r="G103" s="210"/>
      <c r="H103" s="210"/>
      <c r="I103" s="211"/>
      <c r="J103" s="212">
        <f>J267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127</v>
      </c>
      <c r="E104" s="210"/>
      <c r="F104" s="210"/>
      <c r="G104" s="210"/>
      <c r="H104" s="210"/>
      <c r="I104" s="211"/>
      <c r="J104" s="212">
        <f>J277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128</v>
      </c>
      <c r="E105" s="210"/>
      <c r="F105" s="210"/>
      <c r="G105" s="210"/>
      <c r="H105" s="210"/>
      <c r="I105" s="211"/>
      <c r="J105" s="212">
        <f>J334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129</v>
      </c>
      <c r="E106" s="210"/>
      <c r="F106" s="210"/>
      <c r="G106" s="210"/>
      <c r="H106" s="210"/>
      <c r="I106" s="211"/>
      <c r="J106" s="212">
        <f>J695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130</v>
      </c>
      <c r="E107" s="210"/>
      <c r="F107" s="210"/>
      <c r="G107" s="210"/>
      <c r="H107" s="210"/>
      <c r="I107" s="211"/>
      <c r="J107" s="212">
        <f>J730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131</v>
      </c>
      <c r="E108" s="210"/>
      <c r="F108" s="210"/>
      <c r="G108" s="210"/>
      <c r="H108" s="210"/>
      <c r="I108" s="211"/>
      <c r="J108" s="212">
        <f>J740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132</v>
      </c>
      <c r="E109" s="210"/>
      <c r="F109" s="210"/>
      <c r="G109" s="210"/>
      <c r="H109" s="210"/>
      <c r="I109" s="211"/>
      <c r="J109" s="212">
        <f>J745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133</v>
      </c>
      <c r="E110" s="210"/>
      <c r="F110" s="210"/>
      <c r="G110" s="210"/>
      <c r="H110" s="210"/>
      <c r="I110" s="211"/>
      <c r="J110" s="212">
        <f>J774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134</v>
      </c>
      <c r="E111" s="210"/>
      <c r="F111" s="210"/>
      <c r="G111" s="210"/>
      <c r="H111" s="210"/>
      <c r="I111" s="211"/>
      <c r="J111" s="212">
        <f>J815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135</v>
      </c>
      <c r="E112" s="210"/>
      <c r="F112" s="210"/>
      <c r="G112" s="210"/>
      <c r="H112" s="210"/>
      <c r="I112" s="211"/>
      <c r="J112" s="212">
        <f>J829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1"/>
      <c r="C113" s="202"/>
      <c r="D113" s="203" t="s">
        <v>136</v>
      </c>
      <c r="E113" s="204"/>
      <c r="F113" s="204"/>
      <c r="G113" s="204"/>
      <c r="H113" s="204"/>
      <c r="I113" s="205"/>
      <c r="J113" s="206">
        <f>J831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08"/>
      <c r="C114" s="132"/>
      <c r="D114" s="209" t="s">
        <v>137</v>
      </c>
      <c r="E114" s="210"/>
      <c r="F114" s="210"/>
      <c r="G114" s="210"/>
      <c r="H114" s="210"/>
      <c r="I114" s="211"/>
      <c r="J114" s="212">
        <f>J832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138</v>
      </c>
      <c r="E115" s="210"/>
      <c r="F115" s="210"/>
      <c r="G115" s="210"/>
      <c r="H115" s="210"/>
      <c r="I115" s="211"/>
      <c r="J115" s="212">
        <f>J880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139</v>
      </c>
      <c r="E116" s="210"/>
      <c r="F116" s="210"/>
      <c r="G116" s="210"/>
      <c r="H116" s="210"/>
      <c r="I116" s="211"/>
      <c r="J116" s="212">
        <f>J926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140</v>
      </c>
      <c r="E117" s="210"/>
      <c r="F117" s="210"/>
      <c r="G117" s="210"/>
      <c r="H117" s="210"/>
      <c r="I117" s="211"/>
      <c r="J117" s="212">
        <f>J930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141</v>
      </c>
      <c r="E118" s="210"/>
      <c r="F118" s="210"/>
      <c r="G118" s="210"/>
      <c r="H118" s="210"/>
      <c r="I118" s="211"/>
      <c r="J118" s="212">
        <f>J965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142</v>
      </c>
      <c r="E119" s="210"/>
      <c r="F119" s="210"/>
      <c r="G119" s="210"/>
      <c r="H119" s="210"/>
      <c r="I119" s="211"/>
      <c r="J119" s="212">
        <f>J974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143</v>
      </c>
      <c r="E120" s="210"/>
      <c r="F120" s="210"/>
      <c r="G120" s="210"/>
      <c r="H120" s="210"/>
      <c r="I120" s="211"/>
      <c r="J120" s="212">
        <f>J1070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144</v>
      </c>
      <c r="E121" s="210"/>
      <c r="F121" s="210"/>
      <c r="G121" s="210"/>
      <c r="H121" s="210"/>
      <c r="I121" s="211"/>
      <c r="J121" s="212">
        <f>J1084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145</v>
      </c>
      <c r="E122" s="210"/>
      <c r="F122" s="210"/>
      <c r="G122" s="210"/>
      <c r="H122" s="210"/>
      <c r="I122" s="211"/>
      <c r="J122" s="212">
        <f>J1155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146</v>
      </c>
      <c r="E123" s="210"/>
      <c r="F123" s="210"/>
      <c r="G123" s="210"/>
      <c r="H123" s="210"/>
      <c r="I123" s="211"/>
      <c r="J123" s="212">
        <f>J1207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147</v>
      </c>
      <c r="E124" s="210"/>
      <c r="F124" s="210"/>
      <c r="G124" s="210"/>
      <c r="H124" s="210"/>
      <c r="I124" s="211"/>
      <c r="J124" s="212">
        <f>J1347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148</v>
      </c>
      <c r="E125" s="210"/>
      <c r="F125" s="210"/>
      <c r="G125" s="210"/>
      <c r="H125" s="210"/>
      <c r="I125" s="211"/>
      <c r="J125" s="212">
        <f>J1368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149</v>
      </c>
      <c r="E126" s="210"/>
      <c r="F126" s="210"/>
      <c r="G126" s="210"/>
      <c r="H126" s="210"/>
      <c r="I126" s="211"/>
      <c r="J126" s="212">
        <f>J1383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150</v>
      </c>
      <c r="E127" s="210"/>
      <c r="F127" s="210"/>
      <c r="G127" s="210"/>
      <c r="H127" s="210"/>
      <c r="I127" s="211"/>
      <c r="J127" s="212">
        <f>J1409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191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pans="1:31" s="2" customFormat="1" ht="6.95" customHeight="1">
      <c r="A133" s="37"/>
      <c r="B133" s="67"/>
      <c r="C133" s="68"/>
      <c r="D133" s="68"/>
      <c r="E133" s="68"/>
      <c r="F133" s="68"/>
      <c r="G133" s="68"/>
      <c r="H133" s="68"/>
      <c r="I133" s="194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24.95" customHeight="1">
      <c r="A134" s="37"/>
      <c r="B134" s="38"/>
      <c r="C134" s="22" t="s">
        <v>151</v>
      </c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195" t="str">
        <f>E7</f>
        <v xml:space="preserve">Stavební úpravy (zateplení)  BD v Milíně, blok U, Y, Z - V. etapa</v>
      </c>
      <c r="F137" s="31"/>
      <c r="G137" s="31"/>
      <c r="H137" s="31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2:12" s="1" customFormat="1" ht="12" customHeight="1">
      <c r="B138" s="20"/>
      <c r="C138" s="31" t="s">
        <v>113</v>
      </c>
      <c r="D138" s="21"/>
      <c r="E138" s="21"/>
      <c r="F138" s="21"/>
      <c r="G138" s="21"/>
      <c r="H138" s="21"/>
      <c r="I138" s="145"/>
      <c r="J138" s="21"/>
      <c r="K138" s="21"/>
      <c r="L138" s="19"/>
    </row>
    <row r="139" spans="1:31" s="2" customFormat="1" ht="16.5" customHeight="1">
      <c r="A139" s="37"/>
      <c r="B139" s="38"/>
      <c r="C139" s="39"/>
      <c r="D139" s="39"/>
      <c r="E139" s="195" t="s">
        <v>114</v>
      </c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2" customHeight="1">
      <c r="A140" s="37"/>
      <c r="B140" s="38"/>
      <c r="C140" s="31" t="s">
        <v>115</v>
      </c>
      <c r="D140" s="39"/>
      <c r="E140" s="39"/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6.5" customHeight="1">
      <c r="A141" s="37"/>
      <c r="B141" s="38"/>
      <c r="C141" s="39"/>
      <c r="D141" s="39"/>
      <c r="E141" s="75" t="str">
        <f>E11</f>
        <v>U. - Způsobilé výdaje - hlavní aktivity</v>
      </c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6.95" customHeight="1">
      <c r="A142" s="37"/>
      <c r="B142" s="38"/>
      <c r="C142" s="39"/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2" customHeight="1">
      <c r="A143" s="37"/>
      <c r="B143" s="38"/>
      <c r="C143" s="31" t="s">
        <v>20</v>
      </c>
      <c r="D143" s="39"/>
      <c r="E143" s="39"/>
      <c r="F143" s="26" t="str">
        <f>F14</f>
        <v xml:space="preserve"> </v>
      </c>
      <c r="G143" s="39"/>
      <c r="H143" s="39"/>
      <c r="I143" s="155" t="s">
        <v>22</v>
      </c>
      <c r="J143" s="78" t="str">
        <f>IF(J14="","",J14)</f>
        <v>16. 3. 2020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24</v>
      </c>
      <c r="D145" s="39"/>
      <c r="E145" s="39"/>
      <c r="F145" s="26" t="str">
        <f>E17</f>
        <v xml:space="preserve"> </v>
      </c>
      <c r="G145" s="39"/>
      <c r="H145" s="39"/>
      <c r="I145" s="155" t="s">
        <v>29</v>
      </c>
      <c r="J145" s="35" t="str">
        <f>E23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27</v>
      </c>
      <c r="D146" s="39"/>
      <c r="E146" s="39"/>
      <c r="F146" s="26" t="str">
        <f>IF(E20="","",E20)</f>
        <v>Vyplň údaj</v>
      </c>
      <c r="G146" s="39"/>
      <c r="H146" s="39"/>
      <c r="I146" s="155" t="s">
        <v>31</v>
      </c>
      <c r="J146" s="35" t="str">
        <f>E26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0.3" customHeight="1">
      <c r="A147" s="37"/>
      <c r="B147" s="38"/>
      <c r="C147" s="39"/>
      <c r="D147" s="39"/>
      <c r="E147" s="39"/>
      <c r="F147" s="39"/>
      <c r="G147" s="39"/>
      <c r="H147" s="39"/>
      <c r="I147" s="153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11" customFormat="1" ht="29.25" customHeight="1">
      <c r="A148" s="214"/>
      <c r="B148" s="215"/>
      <c r="C148" s="216" t="s">
        <v>152</v>
      </c>
      <c r="D148" s="217" t="s">
        <v>58</v>
      </c>
      <c r="E148" s="217" t="s">
        <v>54</v>
      </c>
      <c r="F148" s="217" t="s">
        <v>55</v>
      </c>
      <c r="G148" s="217" t="s">
        <v>153</v>
      </c>
      <c r="H148" s="217" t="s">
        <v>154</v>
      </c>
      <c r="I148" s="218" t="s">
        <v>155</v>
      </c>
      <c r="J148" s="219" t="s">
        <v>119</v>
      </c>
      <c r="K148" s="220" t="s">
        <v>156</v>
      </c>
      <c r="L148" s="221"/>
      <c r="M148" s="99" t="s">
        <v>1</v>
      </c>
      <c r="N148" s="100" t="s">
        <v>37</v>
      </c>
      <c r="O148" s="100" t="s">
        <v>157</v>
      </c>
      <c r="P148" s="100" t="s">
        <v>158</v>
      </c>
      <c r="Q148" s="100" t="s">
        <v>159</v>
      </c>
      <c r="R148" s="100" t="s">
        <v>160</v>
      </c>
      <c r="S148" s="100" t="s">
        <v>161</v>
      </c>
      <c r="T148" s="101" t="s">
        <v>162</v>
      </c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</row>
    <row r="149" spans="1:63" s="2" customFormat="1" ht="22.8" customHeight="1">
      <c r="A149" s="37"/>
      <c r="B149" s="38"/>
      <c r="C149" s="106" t="s">
        <v>163</v>
      </c>
      <c r="D149" s="39"/>
      <c r="E149" s="39"/>
      <c r="F149" s="39"/>
      <c r="G149" s="39"/>
      <c r="H149" s="39"/>
      <c r="I149" s="153"/>
      <c r="J149" s="222">
        <f>BK149</f>
        <v>0</v>
      </c>
      <c r="K149" s="39"/>
      <c r="L149" s="43"/>
      <c r="M149" s="102"/>
      <c r="N149" s="223"/>
      <c r="O149" s="103"/>
      <c r="P149" s="224">
        <f>P150+P831</f>
        <v>0</v>
      </c>
      <c r="Q149" s="103"/>
      <c r="R149" s="224">
        <f>R150+R831</f>
        <v>201.94316231499997</v>
      </c>
      <c r="S149" s="103"/>
      <c r="T149" s="225">
        <f>T150+T831</f>
        <v>175.8929008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72</v>
      </c>
      <c r="AU149" s="16" t="s">
        <v>121</v>
      </c>
      <c r="BK149" s="226">
        <f>BK150+BK831</f>
        <v>0</v>
      </c>
    </row>
    <row r="150" spans="1:63" s="12" customFormat="1" ht="25.9" customHeight="1">
      <c r="A150" s="12"/>
      <c r="B150" s="227"/>
      <c r="C150" s="228"/>
      <c r="D150" s="229" t="s">
        <v>72</v>
      </c>
      <c r="E150" s="230" t="s">
        <v>164</v>
      </c>
      <c r="F150" s="230" t="s">
        <v>165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P151+P214+P237+P267+P277+P334+P695+P730+P740+P745+P774+P815+P829</f>
        <v>0</v>
      </c>
      <c r="Q150" s="235"/>
      <c r="R150" s="236">
        <f>R151+R214+R237+R267+R277+R334+R695+R730+R740+R745+R774+R815+R829</f>
        <v>170.57925332999997</v>
      </c>
      <c r="S150" s="235"/>
      <c r="T150" s="237">
        <f>T151+T214+T237+T267+T277+T334+T695+T730+T740+T745+T774+T815+T829</f>
        <v>157.974247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73</v>
      </c>
      <c r="AY150" s="238" t="s">
        <v>166</v>
      </c>
      <c r="BK150" s="240">
        <f>BK151+BK214+BK237+BK267+BK277+BK334+BK695+BK730+BK740+BK745+BK774+BK815+BK829</f>
        <v>0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80</v>
      </c>
      <c r="F151" s="241" t="s">
        <v>167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SUM(P152:P213)</f>
        <v>0</v>
      </c>
      <c r="Q151" s="235"/>
      <c r="R151" s="236">
        <f>SUM(R152:R213)</f>
        <v>0.84467</v>
      </c>
      <c r="S151" s="235"/>
      <c r="T151" s="237">
        <f>SUM(T152:T213)</f>
        <v>23.595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166</v>
      </c>
      <c r="BK151" s="240">
        <f>SUM(BK152:BK213)</f>
        <v>0</v>
      </c>
    </row>
    <row r="152" spans="1:65" s="2" customFormat="1" ht="21.75" customHeight="1">
      <c r="A152" s="37"/>
      <c r="B152" s="38"/>
      <c r="C152" s="243" t="s">
        <v>80</v>
      </c>
      <c r="D152" s="243" t="s">
        <v>168</v>
      </c>
      <c r="E152" s="244" t="s">
        <v>169</v>
      </c>
      <c r="F152" s="245" t="s">
        <v>170</v>
      </c>
      <c r="G152" s="246" t="s">
        <v>171</v>
      </c>
      <c r="H152" s="247">
        <v>72.6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39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0.325</v>
      </c>
      <c r="T152" s="254">
        <f>S152*H152</f>
        <v>23.595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172</v>
      </c>
      <c r="AT152" s="255" t="s">
        <v>168</v>
      </c>
      <c r="AU152" s="255" t="s">
        <v>86</v>
      </c>
      <c r="AY152" s="16" t="s">
        <v>166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86</v>
      </c>
      <c r="BK152" s="256">
        <f>ROUND(I152*H152,2)</f>
        <v>0</v>
      </c>
      <c r="BL152" s="16" t="s">
        <v>172</v>
      </c>
      <c r="BM152" s="255" t="s">
        <v>173</v>
      </c>
    </row>
    <row r="153" spans="1:51" s="13" customFormat="1" ht="12">
      <c r="A153" s="13"/>
      <c r="B153" s="257"/>
      <c r="C153" s="258"/>
      <c r="D153" s="259" t="s">
        <v>174</v>
      </c>
      <c r="E153" s="260" t="s">
        <v>1</v>
      </c>
      <c r="F153" s="261" t="s">
        <v>175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174</v>
      </c>
      <c r="AU153" s="267" t="s">
        <v>86</v>
      </c>
      <c r="AV153" s="13" t="s">
        <v>80</v>
      </c>
      <c r="AW153" s="13" t="s">
        <v>30</v>
      </c>
      <c r="AX153" s="13" t="s">
        <v>73</v>
      </c>
      <c r="AY153" s="267" t="s">
        <v>166</v>
      </c>
    </row>
    <row r="154" spans="1:51" s="14" customFormat="1" ht="12">
      <c r="A154" s="14"/>
      <c r="B154" s="268"/>
      <c r="C154" s="269"/>
      <c r="D154" s="259" t="s">
        <v>174</v>
      </c>
      <c r="E154" s="270" t="s">
        <v>1</v>
      </c>
      <c r="F154" s="271" t="s">
        <v>176</v>
      </c>
      <c r="G154" s="269"/>
      <c r="H154" s="272">
        <v>72.6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174</v>
      </c>
      <c r="AU154" s="278" t="s">
        <v>86</v>
      </c>
      <c r="AV154" s="14" t="s">
        <v>86</v>
      </c>
      <c r="AW154" s="14" t="s">
        <v>30</v>
      </c>
      <c r="AX154" s="14" t="s">
        <v>73</v>
      </c>
      <c r="AY154" s="278" t="s">
        <v>166</v>
      </c>
    </row>
    <row r="155" spans="1:65" s="2" customFormat="1" ht="21.75" customHeight="1">
      <c r="A155" s="37"/>
      <c r="B155" s="38"/>
      <c r="C155" s="243" t="s">
        <v>86</v>
      </c>
      <c r="D155" s="243" t="s">
        <v>168</v>
      </c>
      <c r="E155" s="244" t="s">
        <v>177</v>
      </c>
      <c r="F155" s="245" t="s">
        <v>178</v>
      </c>
      <c r="G155" s="246" t="s">
        <v>179</v>
      </c>
      <c r="H155" s="247">
        <v>76.734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39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172</v>
      </c>
      <c r="AT155" s="255" t="s">
        <v>168</v>
      </c>
      <c r="AU155" s="255" t="s">
        <v>86</v>
      </c>
      <c r="AY155" s="16" t="s">
        <v>166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86</v>
      </c>
      <c r="BK155" s="256">
        <f>ROUND(I155*H155,2)</f>
        <v>0</v>
      </c>
      <c r="BL155" s="16" t="s">
        <v>172</v>
      </c>
      <c r="BM155" s="255" t="s">
        <v>180</v>
      </c>
    </row>
    <row r="156" spans="1:51" s="13" customFormat="1" ht="12">
      <c r="A156" s="13"/>
      <c r="B156" s="257"/>
      <c r="C156" s="258"/>
      <c r="D156" s="259" t="s">
        <v>174</v>
      </c>
      <c r="E156" s="260" t="s">
        <v>1</v>
      </c>
      <c r="F156" s="261" t="s">
        <v>175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174</v>
      </c>
      <c r="AU156" s="267" t="s">
        <v>86</v>
      </c>
      <c r="AV156" s="13" t="s">
        <v>80</v>
      </c>
      <c r="AW156" s="13" t="s">
        <v>30</v>
      </c>
      <c r="AX156" s="13" t="s">
        <v>73</v>
      </c>
      <c r="AY156" s="267" t="s">
        <v>166</v>
      </c>
    </row>
    <row r="157" spans="1:51" s="14" customFormat="1" ht="12">
      <c r="A157" s="14"/>
      <c r="B157" s="268"/>
      <c r="C157" s="269"/>
      <c r="D157" s="259" t="s">
        <v>174</v>
      </c>
      <c r="E157" s="270" t="s">
        <v>1</v>
      </c>
      <c r="F157" s="271" t="s">
        <v>181</v>
      </c>
      <c r="G157" s="269"/>
      <c r="H157" s="272">
        <v>36.3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174</v>
      </c>
      <c r="AU157" s="278" t="s">
        <v>86</v>
      </c>
      <c r="AV157" s="14" t="s">
        <v>86</v>
      </c>
      <c r="AW157" s="14" t="s">
        <v>30</v>
      </c>
      <c r="AX157" s="14" t="s">
        <v>73</v>
      </c>
      <c r="AY157" s="278" t="s">
        <v>166</v>
      </c>
    </row>
    <row r="158" spans="1:51" s="14" customFormat="1" ht="12">
      <c r="A158" s="14"/>
      <c r="B158" s="268"/>
      <c r="C158" s="269"/>
      <c r="D158" s="259" t="s">
        <v>174</v>
      </c>
      <c r="E158" s="270" t="s">
        <v>1</v>
      </c>
      <c r="F158" s="271" t="s">
        <v>182</v>
      </c>
      <c r="G158" s="269"/>
      <c r="H158" s="272">
        <v>3.008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174</v>
      </c>
      <c r="AU158" s="278" t="s">
        <v>86</v>
      </c>
      <c r="AV158" s="14" t="s">
        <v>86</v>
      </c>
      <c r="AW158" s="14" t="s">
        <v>30</v>
      </c>
      <c r="AX158" s="14" t="s">
        <v>73</v>
      </c>
      <c r="AY158" s="278" t="s">
        <v>166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183</v>
      </c>
      <c r="G159" s="269"/>
      <c r="H159" s="272">
        <v>15.516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51" s="14" customFormat="1" ht="12">
      <c r="A160" s="14"/>
      <c r="B160" s="268"/>
      <c r="C160" s="269"/>
      <c r="D160" s="259" t="s">
        <v>174</v>
      </c>
      <c r="E160" s="270" t="s">
        <v>1</v>
      </c>
      <c r="F160" s="271" t="s">
        <v>184</v>
      </c>
      <c r="G160" s="269"/>
      <c r="H160" s="272">
        <v>1.5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174</v>
      </c>
      <c r="AU160" s="278" t="s">
        <v>86</v>
      </c>
      <c r="AV160" s="14" t="s">
        <v>86</v>
      </c>
      <c r="AW160" s="14" t="s">
        <v>30</v>
      </c>
      <c r="AX160" s="14" t="s">
        <v>73</v>
      </c>
      <c r="AY160" s="278" t="s">
        <v>166</v>
      </c>
    </row>
    <row r="161" spans="1:51" s="14" customFormat="1" ht="12">
      <c r="A161" s="14"/>
      <c r="B161" s="268"/>
      <c r="C161" s="269"/>
      <c r="D161" s="259" t="s">
        <v>174</v>
      </c>
      <c r="E161" s="270" t="s">
        <v>1</v>
      </c>
      <c r="F161" s="271" t="s">
        <v>185</v>
      </c>
      <c r="G161" s="269"/>
      <c r="H161" s="272">
        <v>-5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174</v>
      </c>
      <c r="AU161" s="278" t="s">
        <v>86</v>
      </c>
      <c r="AV161" s="14" t="s">
        <v>86</v>
      </c>
      <c r="AW161" s="14" t="s">
        <v>30</v>
      </c>
      <c r="AX161" s="14" t="s">
        <v>73</v>
      </c>
      <c r="AY161" s="278" t="s">
        <v>166</v>
      </c>
    </row>
    <row r="162" spans="1:51" s="14" customFormat="1" ht="12">
      <c r="A162" s="14"/>
      <c r="B162" s="268"/>
      <c r="C162" s="269"/>
      <c r="D162" s="259" t="s">
        <v>174</v>
      </c>
      <c r="E162" s="270" t="s">
        <v>1</v>
      </c>
      <c r="F162" s="271" t="s">
        <v>186</v>
      </c>
      <c r="G162" s="269"/>
      <c r="H162" s="272">
        <v>25.41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174</v>
      </c>
      <c r="AU162" s="278" t="s">
        <v>86</v>
      </c>
      <c r="AV162" s="14" t="s">
        <v>86</v>
      </c>
      <c r="AW162" s="14" t="s">
        <v>30</v>
      </c>
      <c r="AX162" s="14" t="s">
        <v>73</v>
      </c>
      <c r="AY162" s="278" t="s">
        <v>166</v>
      </c>
    </row>
    <row r="163" spans="1:65" s="2" customFormat="1" ht="21.75" customHeight="1">
      <c r="A163" s="37"/>
      <c r="B163" s="38"/>
      <c r="C163" s="243" t="s">
        <v>187</v>
      </c>
      <c r="D163" s="243" t="s">
        <v>168</v>
      </c>
      <c r="E163" s="244" t="s">
        <v>188</v>
      </c>
      <c r="F163" s="245" t="s">
        <v>189</v>
      </c>
      <c r="G163" s="246" t="s">
        <v>179</v>
      </c>
      <c r="H163" s="247">
        <v>76.734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39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172</v>
      </c>
      <c r="AT163" s="255" t="s">
        <v>168</v>
      </c>
      <c r="AU163" s="255" t="s">
        <v>86</v>
      </c>
      <c r="AY163" s="16" t="s">
        <v>166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86</v>
      </c>
      <c r="BK163" s="256">
        <f>ROUND(I163*H163,2)</f>
        <v>0</v>
      </c>
      <c r="BL163" s="16" t="s">
        <v>172</v>
      </c>
      <c r="BM163" s="255" t="s">
        <v>190</v>
      </c>
    </row>
    <row r="164" spans="1:51" s="13" customFormat="1" ht="12">
      <c r="A164" s="13"/>
      <c r="B164" s="257"/>
      <c r="C164" s="258"/>
      <c r="D164" s="259" t="s">
        <v>174</v>
      </c>
      <c r="E164" s="260" t="s">
        <v>1</v>
      </c>
      <c r="F164" s="261" t="s">
        <v>175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174</v>
      </c>
      <c r="AU164" s="267" t="s">
        <v>86</v>
      </c>
      <c r="AV164" s="13" t="s">
        <v>80</v>
      </c>
      <c r="AW164" s="13" t="s">
        <v>30</v>
      </c>
      <c r="AX164" s="13" t="s">
        <v>73</v>
      </c>
      <c r="AY164" s="267" t="s">
        <v>166</v>
      </c>
    </row>
    <row r="165" spans="1:51" s="14" customFormat="1" ht="12">
      <c r="A165" s="14"/>
      <c r="B165" s="268"/>
      <c r="C165" s="269"/>
      <c r="D165" s="259" t="s">
        <v>174</v>
      </c>
      <c r="E165" s="270" t="s">
        <v>1</v>
      </c>
      <c r="F165" s="271" t="s">
        <v>181</v>
      </c>
      <c r="G165" s="269"/>
      <c r="H165" s="272">
        <v>36.3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174</v>
      </c>
      <c r="AU165" s="278" t="s">
        <v>86</v>
      </c>
      <c r="AV165" s="14" t="s">
        <v>86</v>
      </c>
      <c r="AW165" s="14" t="s">
        <v>30</v>
      </c>
      <c r="AX165" s="14" t="s">
        <v>73</v>
      </c>
      <c r="AY165" s="278" t="s">
        <v>166</v>
      </c>
    </row>
    <row r="166" spans="1:51" s="14" customFormat="1" ht="12">
      <c r="A166" s="14"/>
      <c r="B166" s="268"/>
      <c r="C166" s="269"/>
      <c r="D166" s="259" t="s">
        <v>174</v>
      </c>
      <c r="E166" s="270" t="s">
        <v>1</v>
      </c>
      <c r="F166" s="271" t="s">
        <v>182</v>
      </c>
      <c r="G166" s="269"/>
      <c r="H166" s="272">
        <v>3.008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174</v>
      </c>
      <c r="AU166" s="278" t="s">
        <v>86</v>
      </c>
      <c r="AV166" s="14" t="s">
        <v>86</v>
      </c>
      <c r="AW166" s="14" t="s">
        <v>30</v>
      </c>
      <c r="AX166" s="14" t="s">
        <v>73</v>
      </c>
      <c r="AY166" s="278" t="s">
        <v>166</v>
      </c>
    </row>
    <row r="167" spans="1:51" s="14" customFormat="1" ht="12">
      <c r="A167" s="14"/>
      <c r="B167" s="268"/>
      <c r="C167" s="269"/>
      <c r="D167" s="259" t="s">
        <v>174</v>
      </c>
      <c r="E167" s="270" t="s">
        <v>1</v>
      </c>
      <c r="F167" s="271" t="s">
        <v>183</v>
      </c>
      <c r="G167" s="269"/>
      <c r="H167" s="272">
        <v>15.516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174</v>
      </c>
      <c r="AU167" s="278" t="s">
        <v>86</v>
      </c>
      <c r="AV167" s="14" t="s">
        <v>86</v>
      </c>
      <c r="AW167" s="14" t="s">
        <v>30</v>
      </c>
      <c r="AX167" s="14" t="s">
        <v>73</v>
      </c>
      <c r="AY167" s="278" t="s">
        <v>166</v>
      </c>
    </row>
    <row r="168" spans="1:51" s="14" customFormat="1" ht="12">
      <c r="A168" s="14"/>
      <c r="B168" s="268"/>
      <c r="C168" s="269"/>
      <c r="D168" s="259" t="s">
        <v>174</v>
      </c>
      <c r="E168" s="270" t="s">
        <v>1</v>
      </c>
      <c r="F168" s="271" t="s">
        <v>184</v>
      </c>
      <c r="G168" s="269"/>
      <c r="H168" s="272">
        <v>1.5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174</v>
      </c>
      <c r="AU168" s="278" t="s">
        <v>86</v>
      </c>
      <c r="AV168" s="14" t="s">
        <v>86</v>
      </c>
      <c r="AW168" s="14" t="s">
        <v>30</v>
      </c>
      <c r="AX168" s="14" t="s">
        <v>73</v>
      </c>
      <c r="AY168" s="278" t="s">
        <v>166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185</v>
      </c>
      <c r="G169" s="269"/>
      <c r="H169" s="272">
        <v>-5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186</v>
      </c>
      <c r="G170" s="269"/>
      <c r="H170" s="272">
        <v>25.41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65" s="2" customFormat="1" ht="21.75" customHeight="1">
      <c r="A171" s="37"/>
      <c r="B171" s="38"/>
      <c r="C171" s="243" t="s">
        <v>172</v>
      </c>
      <c r="D171" s="243" t="s">
        <v>168</v>
      </c>
      <c r="E171" s="244" t="s">
        <v>191</v>
      </c>
      <c r="F171" s="245" t="s">
        <v>192</v>
      </c>
      <c r="G171" s="246" t="s">
        <v>179</v>
      </c>
      <c r="H171" s="247">
        <v>5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39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172</v>
      </c>
      <c r="AT171" s="255" t="s">
        <v>168</v>
      </c>
      <c r="AU171" s="255" t="s">
        <v>86</v>
      </c>
      <c r="AY171" s="16" t="s">
        <v>166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86</v>
      </c>
      <c r="BK171" s="256">
        <f>ROUND(I171*H171,2)</f>
        <v>0</v>
      </c>
      <c r="BL171" s="16" t="s">
        <v>172</v>
      </c>
      <c r="BM171" s="255" t="s">
        <v>193</v>
      </c>
    </row>
    <row r="172" spans="1:51" s="14" customFormat="1" ht="12">
      <c r="A172" s="14"/>
      <c r="B172" s="268"/>
      <c r="C172" s="269"/>
      <c r="D172" s="259" t="s">
        <v>174</v>
      </c>
      <c r="E172" s="270" t="s">
        <v>1</v>
      </c>
      <c r="F172" s="271" t="s">
        <v>194</v>
      </c>
      <c r="G172" s="269"/>
      <c r="H172" s="272">
        <v>5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174</v>
      </c>
      <c r="AU172" s="278" t="s">
        <v>86</v>
      </c>
      <c r="AV172" s="14" t="s">
        <v>86</v>
      </c>
      <c r="AW172" s="14" t="s">
        <v>30</v>
      </c>
      <c r="AX172" s="14" t="s">
        <v>73</v>
      </c>
      <c r="AY172" s="278" t="s">
        <v>166</v>
      </c>
    </row>
    <row r="173" spans="1:65" s="2" customFormat="1" ht="21.75" customHeight="1">
      <c r="A173" s="37"/>
      <c r="B173" s="38"/>
      <c r="C173" s="243" t="s">
        <v>195</v>
      </c>
      <c r="D173" s="243" t="s">
        <v>168</v>
      </c>
      <c r="E173" s="244" t="s">
        <v>196</v>
      </c>
      <c r="F173" s="245" t="s">
        <v>197</v>
      </c>
      <c r="G173" s="246" t="s">
        <v>179</v>
      </c>
      <c r="H173" s="247">
        <v>5</v>
      </c>
      <c r="I173" s="248"/>
      <c r="J173" s="249">
        <f>ROUND(I173*H173,2)</f>
        <v>0</v>
      </c>
      <c r="K173" s="250"/>
      <c r="L173" s="43"/>
      <c r="M173" s="251" t="s">
        <v>1</v>
      </c>
      <c r="N173" s="252" t="s">
        <v>39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172</v>
      </c>
      <c r="AT173" s="255" t="s">
        <v>168</v>
      </c>
      <c r="AU173" s="255" t="s">
        <v>86</v>
      </c>
      <c r="AY173" s="16" t="s">
        <v>166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86</v>
      </c>
      <c r="BK173" s="256">
        <f>ROUND(I173*H173,2)</f>
        <v>0</v>
      </c>
      <c r="BL173" s="16" t="s">
        <v>172</v>
      </c>
      <c r="BM173" s="255" t="s">
        <v>198</v>
      </c>
    </row>
    <row r="174" spans="1:51" s="14" customFormat="1" ht="12">
      <c r="A174" s="14"/>
      <c r="B174" s="268"/>
      <c r="C174" s="269"/>
      <c r="D174" s="259" t="s">
        <v>174</v>
      </c>
      <c r="E174" s="270" t="s">
        <v>1</v>
      </c>
      <c r="F174" s="271" t="s">
        <v>194</v>
      </c>
      <c r="G174" s="269"/>
      <c r="H174" s="272">
        <v>5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174</v>
      </c>
      <c r="AU174" s="278" t="s">
        <v>86</v>
      </c>
      <c r="AV174" s="14" t="s">
        <v>86</v>
      </c>
      <c r="AW174" s="14" t="s">
        <v>30</v>
      </c>
      <c r="AX174" s="14" t="s">
        <v>73</v>
      </c>
      <c r="AY174" s="278" t="s">
        <v>166</v>
      </c>
    </row>
    <row r="175" spans="1:65" s="2" customFormat="1" ht="21.75" customHeight="1">
      <c r="A175" s="37"/>
      <c r="B175" s="38"/>
      <c r="C175" s="243" t="s">
        <v>199</v>
      </c>
      <c r="D175" s="243" t="s">
        <v>168</v>
      </c>
      <c r="E175" s="244" t="s">
        <v>200</v>
      </c>
      <c r="F175" s="245" t="s">
        <v>201</v>
      </c>
      <c r="G175" s="246" t="s">
        <v>179</v>
      </c>
      <c r="H175" s="247">
        <v>51.484</v>
      </c>
      <c r="I175" s="248"/>
      <c r="J175" s="249">
        <f>ROUND(I175*H175,2)</f>
        <v>0</v>
      </c>
      <c r="K175" s="250"/>
      <c r="L175" s="43"/>
      <c r="M175" s="251" t="s">
        <v>1</v>
      </c>
      <c r="N175" s="252" t="s">
        <v>39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172</v>
      </c>
      <c r="AT175" s="255" t="s">
        <v>168</v>
      </c>
      <c r="AU175" s="255" t="s">
        <v>86</v>
      </c>
      <c r="AY175" s="16" t="s">
        <v>166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86</v>
      </c>
      <c r="BK175" s="256">
        <f>ROUND(I175*H175,2)</f>
        <v>0</v>
      </c>
      <c r="BL175" s="16" t="s">
        <v>172</v>
      </c>
      <c r="BM175" s="255" t="s">
        <v>202</v>
      </c>
    </row>
    <row r="176" spans="1:51" s="14" customFormat="1" ht="12">
      <c r="A176" s="14"/>
      <c r="B176" s="268"/>
      <c r="C176" s="269"/>
      <c r="D176" s="259" t="s">
        <v>174</v>
      </c>
      <c r="E176" s="270" t="s">
        <v>1</v>
      </c>
      <c r="F176" s="271" t="s">
        <v>203</v>
      </c>
      <c r="G176" s="269"/>
      <c r="H176" s="272">
        <v>76.734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174</v>
      </c>
      <c r="AU176" s="278" t="s">
        <v>86</v>
      </c>
      <c r="AV176" s="14" t="s">
        <v>86</v>
      </c>
      <c r="AW176" s="14" t="s">
        <v>30</v>
      </c>
      <c r="AX176" s="14" t="s">
        <v>73</v>
      </c>
      <c r="AY176" s="278" t="s">
        <v>166</v>
      </c>
    </row>
    <row r="177" spans="1:51" s="14" customFormat="1" ht="12">
      <c r="A177" s="14"/>
      <c r="B177" s="268"/>
      <c r="C177" s="269"/>
      <c r="D177" s="259" t="s">
        <v>174</v>
      </c>
      <c r="E177" s="270" t="s">
        <v>1</v>
      </c>
      <c r="F177" s="271" t="s">
        <v>204</v>
      </c>
      <c r="G177" s="269"/>
      <c r="H177" s="272">
        <v>5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174</v>
      </c>
      <c r="AU177" s="278" t="s">
        <v>86</v>
      </c>
      <c r="AV177" s="14" t="s">
        <v>86</v>
      </c>
      <c r="AW177" s="14" t="s">
        <v>30</v>
      </c>
      <c r="AX177" s="14" t="s">
        <v>73</v>
      </c>
      <c r="AY177" s="278" t="s">
        <v>166</v>
      </c>
    </row>
    <row r="178" spans="1:51" s="14" customFormat="1" ht="12">
      <c r="A178" s="14"/>
      <c r="B178" s="268"/>
      <c r="C178" s="269"/>
      <c r="D178" s="259" t="s">
        <v>174</v>
      </c>
      <c r="E178" s="270" t="s">
        <v>1</v>
      </c>
      <c r="F178" s="271" t="s">
        <v>205</v>
      </c>
      <c r="G178" s="269"/>
      <c r="H178" s="272">
        <v>-30.25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174</v>
      </c>
      <c r="AU178" s="278" t="s">
        <v>86</v>
      </c>
      <c r="AV178" s="14" t="s">
        <v>86</v>
      </c>
      <c r="AW178" s="14" t="s">
        <v>30</v>
      </c>
      <c r="AX178" s="14" t="s">
        <v>73</v>
      </c>
      <c r="AY178" s="278" t="s">
        <v>166</v>
      </c>
    </row>
    <row r="179" spans="1:65" s="2" customFormat="1" ht="21.75" customHeight="1">
      <c r="A179" s="37"/>
      <c r="B179" s="38"/>
      <c r="C179" s="243" t="s">
        <v>206</v>
      </c>
      <c r="D179" s="243" t="s">
        <v>168</v>
      </c>
      <c r="E179" s="244" t="s">
        <v>207</v>
      </c>
      <c r="F179" s="245" t="s">
        <v>208</v>
      </c>
      <c r="G179" s="246" t="s">
        <v>179</v>
      </c>
      <c r="H179" s="247">
        <v>102.968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39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172</v>
      </c>
      <c r="AT179" s="255" t="s">
        <v>168</v>
      </c>
      <c r="AU179" s="255" t="s">
        <v>86</v>
      </c>
      <c r="AY179" s="16" t="s">
        <v>166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86</v>
      </c>
      <c r="BK179" s="256">
        <f>ROUND(I179*H179,2)</f>
        <v>0</v>
      </c>
      <c r="BL179" s="16" t="s">
        <v>172</v>
      </c>
      <c r="BM179" s="255" t="s">
        <v>209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210</v>
      </c>
      <c r="G180" s="269"/>
      <c r="H180" s="272">
        <v>51.484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51" s="14" customFormat="1" ht="12">
      <c r="A181" s="14"/>
      <c r="B181" s="268"/>
      <c r="C181" s="269"/>
      <c r="D181" s="259" t="s">
        <v>174</v>
      </c>
      <c r="E181" s="269"/>
      <c r="F181" s="271" t="s">
        <v>211</v>
      </c>
      <c r="G181" s="269"/>
      <c r="H181" s="272">
        <v>102.968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174</v>
      </c>
      <c r="AU181" s="278" t="s">
        <v>86</v>
      </c>
      <c r="AV181" s="14" t="s">
        <v>86</v>
      </c>
      <c r="AW181" s="14" t="s">
        <v>4</v>
      </c>
      <c r="AX181" s="14" t="s">
        <v>80</v>
      </c>
      <c r="AY181" s="278" t="s">
        <v>166</v>
      </c>
    </row>
    <row r="182" spans="1:65" s="2" customFormat="1" ht="16.5" customHeight="1">
      <c r="A182" s="37"/>
      <c r="B182" s="38"/>
      <c r="C182" s="243" t="s">
        <v>212</v>
      </c>
      <c r="D182" s="243" t="s">
        <v>168</v>
      </c>
      <c r="E182" s="244" t="s">
        <v>213</v>
      </c>
      <c r="F182" s="245" t="s">
        <v>214</v>
      </c>
      <c r="G182" s="246" t="s">
        <v>179</v>
      </c>
      <c r="H182" s="247">
        <v>51.484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39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172</v>
      </c>
      <c r="AT182" s="255" t="s">
        <v>168</v>
      </c>
      <c r="AU182" s="255" t="s">
        <v>86</v>
      </c>
      <c r="AY182" s="16" t="s">
        <v>166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86</v>
      </c>
      <c r="BK182" s="256">
        <f>ROUND(I182*H182,2)</f>
        <v>0</v>
      </c>
      <c r="BL182" s="16" t="s">
        <v>172</v>
      </c>
      <c r="BM182" s="255" t="s">
        <v>215</v>
      </c>
    </row>
    <row r="183" spans="1:51" s="14" customFormat="1" ht="12">
      <c r="A183" s="14"/>
      <c r="B183" s="268"/>
      <c r="C183" s="269"/>
      <c r="D183" s="259" t="s">
        <v>174</v>
      </c>
      <c r="E183" s="270" t="s">
        <v>1</v>
      </c>
      <c r="F183" s="271" t="s">
        <v>210</v>
      </c>
      <c r="G183" s="269"/>
      <c r="H183" s="272">
        <v>51.484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174</v>
      </c>
      <c r="AU183" s="278" t="s">
        <v>86</v>
      </c>
      <c r="AV183" s="14" t="s">
        <v>86</v>
      </c>
      <c r="AW183" s="14" t="s">
        <v>30</v>
      </c>
      <c r="AX183" s="14" t="s">
        <v>73</v>
      </c>
      <c r="AY183" s="278" t="s">
        <v>166</v>
      </c>
    </row>
    <row r="184" spans="1:65" s="2" customFormat="1" ht="16.5" customHeight="1">
      <c r="A184" s="37"/>
      <c r="B184" s="38"/>
      <c r="C184" s="243" t="s">
        <v>216</v>
      </c>
      <c r="D184" s="243" t="s">
        <v>168</v>
      </c>
      <c r="E184" s="244" t="s">
        <v>217</v>
      </c>
      <c r="F184" s="245" t="s">
        <v>218</v>
      </c>
      <c r="G184" s="246" t="s">
        <v>179</v>
      </c>
      <c r="H184" s="247">
        <v>51.484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39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172</v>
      </c>
      <c r="AT184" s="255" t="s">
        <v>168</v>
      </c>
      <c r="AU184" s="255" t="s">
        <v>86</v>
      </c>
      <c r="AY184" s="16" t="s">
        <v>166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86</v>
      </c>
      <c r="BK184" s="256">
        <f>ROUND(I184*H184,2)</f>
        <v>0</v>
      </c>
      <c r="BL184" s="16" t="s">
        <v>172</v>
      </c>
      <c r="BM184" s="255" t="s">
        <v>219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210</v>
      </c>
      <c r="G185" s="269"/>
      <c r="H185" s="272">
        <v>51.484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86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65" s="2" customFormat="1" ht="21.75" customHeight="1">
      <c r="A186" s="37"/>
      <c r="B186" s="38"/>
      <c r="C186" s="243" t="s">
        <v>220</v>
      </c>
      <c r="D186" s="243" t="s">
        <v>168</v>
      </c>
      <c r="E186" s="244" t="s">
        <v>221</v>
      </c>
      <c r="F186" s="245" t="s">
        <v>222</v>
      </c>
      <c r="G186" s="246" t="s">
        <v>223</v>
      </c>
      <c r="H186" s="247">
        <v>90.097</v>
      </c>
      <c r="I186" s="248"/>
      <c r="J186" s="249">
        <f>ROUND(I186*H186,2)</f>
        <v>0</v>
      </c>
      <c r="K186" s="250"/>
      <c r="L186" s="43"/>
      <c r="M186" s="251" t="s">
        <v>1</v>
      </c>
      <c r="N186" s="252" t="s">
        <v>39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172</v>
      </c>
      <c r="AT186" s="255" t="s">
        <v>168</v>
      </c>
      <c r="AU186" s="255" t="s">
        <v>86</v>
      </c>
      <c r="AY186" s="16" t="s">
        <v>166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86</v>
      </c>
      <c r="BK186" s="256">
        <f>ROUND(I186*H186,2)</f>
        <v>0</v>
      </c>
      <c r="BL186" s="16" t="s">
        <v>172</v>
      </c>
      <c r="BM186" s="255" t="s">
        <v>224</v>
      </c>
    </row>
    <row r="187" spans="1:51" s="14" customFormat="1" ht="12">
      <c r="A187" s="14"/>
      <c r="B187" s="268"/>
      <c r="C187" s="269"/>
      <c r="D187" s="259" t="s">
        <v>174</v>
      </c>
      <c r="E187" s="270" t="s">
        <v>1</v>
      </c>
      <c r="F187" s="271" t="s">
        <v>210</v>
      </c>
      <c r="G187" s="269"/>
      <c r="H187" s="272">
        <v>51.484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174</v>
      </c>
      <c r="AU187" s="278" t="s">
        <v>86</v>
      </c>
      <c r="AV187" s="14" t="s">
        <v>86</v>
      </c>
      <c r="AW187" s="14" t="s">
        <v>30</v>
      </c>
      <c r="AX187" s="14" t="s">
        <v>73</v>
      </c>
      <c r="AY187" s="278" t="s">
        <v>166</v>
      </c>
    </row>
    <row r="188" spans="1:51" s="14" customFormat="1" ht="12">
      <c r="A188" s="14"/>
      <c r="B188" s="268"/>
      <c r="C188" s="269"/>
      <c r="D188" s="259" t="s">
        <v>174</v>
      </c>
      <c r="E188" s="269"/>
      <c r="F188" s="271" t="s">
        <v>225</v>
      </c>
      <c r="G188" s="269"/>
      <c r="H188" s="272">
        <v>90.097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174</v>
      </c>
      <c r="AU188" s="278" t="s">
        <v>86</v>
      </c>
      <c r="AV188" s="14" t="s">
        <v>86</v>
      </c>
      <c r="AW188" s="14" t="s">
        <v>4</v>
      </c>
      <c r="AX188" s="14" t="s">
        <v>80</v>
      </c>
      <c r="AY188" s="278" t="s">
        <v>166</v>
      </c>
    </row>
    <row r="189" spans="1:65" s="2" customFormat="1" ht="21.75" customHeight="1">
      <c r="A189" s="37"/>
      <c r="B189" s="38"/>
      <c r="C189" s="243" t="s">
        <v>226</v>
      </c>
      <c r="D189" s="243" t="s">
        <v>168</v>
      </c>
      <c r="E189" s="244" t="s">
        <v>227</v>
      </c>
      <c r="F189" s="245" t="s">
        <v>228</v>
      </c>
      <c r="G189" s="246" t="s">
        <v>179</v>
      </c>
      <c r="H189" s="247">
        <v>25.41</v>
      </c>
      <c r="I189" s="248"/>
      <c r="J189" s="249">
        <f>ROUND(I189*H189,2)</f>
        <v>0</v>
      </c>
      <c r="K189" s="250"/>
      <c r="L189" s="43"/>
      <c r="M189" s="251" t="s">
        <v>1</v>
      </c>
      <c r="N189" s="252" t="s">
        <v>39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172</v>
      </c>
      <c r="AT189" s="255" t="s">
        <v>168</v>
      </c>
      <c r="AU189" s="255" t="s">
        <v>86</v>
      </c>
      <c r="AY189" s="16" t="s">
        <v>166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86</v>
      </c>
      <c r="BK189" s="256">
        <f>ROUND(I189*H189,2)</f>
        <v>0</v>
      </c>
      <c r="BL189" s="16" t="s">
        <v>172</v>
      </c>
      <c r="BM189" s="255" t="s">
        <v>229</v>
      </c>
    </row>
    <row r="190" spans="1:51" s="14" customFormat="1" ht="12">
      <c r="A190" s="14"/>
      <c r="B190" s="268"/>
      <c r="C190" s="269"/>
      <c r="D190" s="259" t="s">
        <v>174</v>
      </c>
      <c r="E190" s="270" t="s">
        <v>1</v>
      </c>
      <c r="F190" s="271" t="s">
        <v>186</v>
      </c>
      <c r="G190" s="269"/>
      <c r="H190" s="272">
        <v>25.41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174</v>
      </c>
      <c r="AU190" s="278" t="s">
        <v>86</v>
      </c>
      <c r="AV190" s="14" t="s">
        <v>86</v>
      </c>
      <c r="AW190" s="14" t="s">
        <v>30</v>
      </c>
      <c r="AX190" s="14" t="s">
        <v>73</v>
      </c>
      <c r="AY190" s="278" t="s">
        <v>166</v>
      </c>
    </row>
    <row r="191" spans="1:65" s="2" customFormat="1" ht="21.75" customHeight="1">
      <c r="A191" s="37"/>
      <c r="B191" s="38"/>
      <c r="C191" s="243" t="s">
        <v>230</v>
      </c>
      <c r="D191" s="243" t="s">
        <v>168</v>
      </c>
      <c r="E191" s="244" t="s">
        <v>231</v>
      </c>
      <c r="F191" s="245" t="s">
        <v>232</v>
      </c>
      <c r="G191" s="246" t="s">
        <v>179</v>
      </c>
      <c r="H191" s="247">
        <v>30.25</v>
      </c>
      <c r="I191" s="248"/>
      <c r="J191" s="249">
        <f>ROUND(I191*H191,2)</f>
        <v>0</v>
      </c>
      <c r="K191" s="250"/>
      <c r="L191" s="43"/>
      <c r="M191" s="251" t="s">
        <v>1</v>
      </c>
      <c r="N191" s="252" t="s">
        <v>39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172</v>
      </c>
      <c r="AT191" s="255" t="s">
        <v>168</v>
      </c>
      <c r="AU191" s="255" t="s">
        <v>86</v>
      </c>
      <c r="AY191" s="16" t="s">
        <v>166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86</v>
      </c>
      <c r="BK191" s="256">
        <f>ROUND(I191*H191,2)</f>
        <v>0</v>
      </c>
      <c r="BL191" s="16" t="s">
        <v>172</v>
      </c>
      <c r="BM191" s="255" t="s">
        <v>233</v>
      </c>
    </row>
    <row r="192" spans="1:51" s="13" customFormat="1" ht="12">
      <c r="A192" s="13"/>
      <c r="B192" s="257"/>
      <c r="C192" s="258"/>
      <c r="D192" s="259" t="s">
        <v>174</v>
      </c>
      <c r="E192" s="260" t="s">
        <v>1</v>
      </c>
      <c r="F192" s="261" t="s">
        <v>175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174</v>
      </c>
      <c r="AU192" s="267" t="s">
        <v>86</v>
      </c>
      <c r="AV192" s="13" t="s">
        <v>80</v>
      </c>
      <c r="AW192" s="13" t="s">
        <v>30</v>
      </c>
      <c r="AX192" s="13" t="s">
        <v>73</v>
      </c>
      <c r="AY192" s="267" t="s">
        <v>166</v>
      </c>
    </row>
    <row r="193" spans="1:51" s="14" customFormat="1" ht="12">
      <c r="A193" s="14"/>
      <c r="B193" s="268"/>
      <c r="C193" s="269"/>
      <c r="D193" s="259" t="s">
        <v>174</v>
      </c>
      <c r="E193" s="270" t="s">
        <v>1</v>
      </c>
      <c r="F193" s="271" t="s">
        <v>234</v>
      </c>
      <c r="G193" s="269"/>
      <c r="H193" s="272">
        <v>30.25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174</v>
      </c>
      <c r="AU193" s="278" t="s">
        <v>86</v>
      </c>
      <c r="AV193" s="14" t="s">
        <v>86</v>
      </c>
      <c r="AW193" s="14" t="s">
        <v>30</v>
      </c>
      <c r="AX193" s="14" t="s">
        <v>73</v>
      </c>
      <c r="AY193" s="278" t="s">
        <v>166</v>
      </c>
    </row>
    <row r="194" spans="1:65" s="2" customFormat="1" ht="21.75" customHeight="1">
      <c r="A194" s="37"/>
      <c r="B194" s="38"/>
      <c r="C194" s="243" t="s">
        <v>235</v>
      </c>
      <c r="D194" s="243" t="s">
        <v>168</v>
      </c>
      <c r="E194" s="244" t="s">
        <v>236</v>
      </c>
      <c r="F194" s="245" t="s">
        <v>237</v>
      </c>
      <c r="G194" s="246" t="s">
        <v>171</v>
      </c>
      <c r="H194" s="247">
        <v>69.2</v>
      </c>
      <c r="I194" s="248"/>
      <c r="J194" s="249">
        <f>ROUND(I194*H194,2)</f>
        <v>0</v>
      </c>
      <c r="K194" s="250"/>
      <c r="L194" s="43"/>
      <c r="M194" s="251" t="s">
        <v>1</v>
      </c>
      <c r="N194" s="252" t="s">
        <v>39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172</v>
      </c>
      <c r="AT194" s="255" t="s">
        <v>168</v>
      </c>
      <c r="AU194" s="255" t="s">
        <v>86</v>
      </c>
      <c r="AY194" s="16" t="s">
        <v>166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86</v>
      </c>
      <c r="BK194" s="256">
        <f>ROUND(I194*H194,2)</f>
        <v>0</v>
      </c>
      <c r="BL194" s="16" t="s">
        <v>172</v>
      </c>
      <c r="BM194" s="255" t="s">
        <v>238</v>
      </c>
    </row>
    <row r="195" spans="1:51" s="13" customFormat="1" ht="12">
      <c r="A195" s="13"/>
      <c r="B195" s="257"/>
      <c r="C195" s="258"/>
      <c r="D195" s="259" t="s">
        <v>174</v>
      </c>
      <c r="E195" s="260" t="s">
        <v>1</v>
      </c>
      <c r="F195" s="261" t="s">
        <v>239</v>
      </c>
      <c r="G195" s="258"/>
      <c r="H195" s="260" t="s">
        <v>1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174</v>
      </c>
      <c r="AU195" s="267" t="s">
        <v>86</v>
      </c>
      <c r="AV195" s="13" t="s">
        <v>80</v>
      </c>
      <c r="AW195" s="13" t="s">
        <v>30</v>
      </c>
      <c r="AX195" s="13" t="s">
        <v>73</v>
      </c>
      <c r="AY195" s="267" t="s">
        <v>166</v>
      </c>
    </row>
    <row r="196" spans="1:51" s="14" customFormat="1" ht="12">
      <c r="A196" s="14"/>
      <c r="B196" s="268"/>
      <c r="C196" s="269"/>
      <c r="D196" s="259" t="s">
        <v>174</v>
      </c>
      <c r="E196" s="270" t="s">
        <v>1</v>
      </c>
      <c r="F196" s="271" t="s">
        <v>240</v>
      </c>
      <c r="G196" s="269"/>
      <c r="H196" s="272">
        <v>49.2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174</v>
      </c>
      <c r="AU196" s="278" t="s">
        <v>86</v>
      </c>
      <c r="AV196" s="14" t="s">
        <v>86</v>
      </c>
      <c r="AW196" s="14" t="s">
        <v>30</v>
      </c>
      <c r="AX196" s="14" t="s">
        <v>73</v>
      </c>
      <c r="AY196" s="278" t="s">
        <v>166</v>
      </c>
    </row>
    <row r="197" spans="1:51" s="14" customFormat="1" ht="12">
      <c r="A197" s="14"/>
      <c r="B197" s="268"/>
      <c r="C197" s="269"/>
      <c r="D197" s="259" t="s">
        <v>174</v>
      </c>
      <c r="E197" s="270" t="s">
        <v>1</v>
      </c>
      <c r="F197" s="271" t="s">
        <v>241</v>
      </c>
      <c r="G197" s="269"/>
      <c r="H197" s="272">
        <v>20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174</v>
      </c>
      <c r="AU197" s="278" t="s">
        <v>86</v>
      </c>
      <c r="AV197" s="14" t="s">
        <v>86</v>
      </c>
      <c r="AW197" s="14" t="s">
        <v>30</v>
      </c>
      <c r="AX197" s="14" t="s">
        <v>73</v>
      </c>
      <c r="AY197" s="278" t="s">
        <v>166</v>
      </c>
    </row>
    <row r="198" spans="1:65" s="2" customFormat="1" ht="16.5" customHeight="1">
      <c r="A198" s="37"/>
      <c r="B198" s="38"/>
      <c r="C198" s="279" t="s">
        <v>242</v>
      </c>
      <c r="D198" s="279" t="s">
        <v>243</v>
      </c>
      <c r="E198" s="280" t="s">
        <v>244</v>
      </c>
      <c r="F198" s="281" t="s">
        <v>245</v>
      </c>
      <c r="G198" s="282" t="s">
        <v>246</v>
      </c>
      <c r="H198" s="283">
        <v>1.73</v>
      </c>
      <c r="I198" s="284"/>
      <c r="J198" s="285">
        <f>ROUND(I198*H198,2)</f>
        <v>0</v>
      </c>
      <c r="K198" s="286"/>
      <c r="L198" s="287"/>
      <c r="M198" s="288" t="s">
        <v>1</v>
      </c>
      <c r="N198" s="289" t="s">
        <v>39</v>
      </c>
      <c r="O198" s="90"/>
      <c r="P198" s="253">
        <f>O198*H198</f>
        <v>0</v>
      </c>
      <c r="Q198" s="253">
        <v>0.001</v>
      </c>
      <c r="R198" s="253">
        <f>Q198*H198</f>
        <v>0.00173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212</v>
      </c>
      <c r="AT198" s="255" t="s">
        <v>243</v>
      </c>
      <c r="AU198" s="255" t="s">
        <v>86</v>
      </c>
      <c r="AY198" s="16" t="s">
        <v>166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86</v>
      </c>
      <c r="BK198" s="256">
        <f>ROUND(I198*H198,2)</f>
        <v>0</v>
      </c>
      <c r="BL198" s="16" t="s">
        <v>172</v>
      </c>
      <c r="BM198" s="255" t="s">
        <v>247</v>
      </c>
    </row>
    <row r="199" spans="1:51" s="14" customFormat="1" ht="12">
      <c r="A199" s="14"/>
      <c r="B199" s="268"/>
      <c r="C199" s="269"/>
      <c r="D199" s="259" t="s">
        <v>174</v>
      </c>
      <c r="E199" s="269"/>
      <c r="F199" s="271" t="s">
        <v>248</v>
      </c>
      <c r="G199" s="269"/>
      <c r="H199" s="272">
        <v>1.73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174</v>
      </c>
      <c r="AU199" s="278" t="s">
        <v>86</v>
      </c>
      <c r="AV199" s="14" t="s">
        <v>86</v>
      </c>
      <c r="AW199" s="14" t="s">
        <v>4</v>
      </c>
      <c r="AX199" s="14" t="s">
        <v>80</v>
      </c>
      <c r="AY199" s="278" t="s">
        <v>166</v>
      </c>
    </row>
    <row r="200" spans="1:65" s="2" customFormat="1" ht="21.75" customHeight="1">
      <c r="A200" s="37"/>
      <c r="B200" s="38"/>
      <c r="C200" s="243" t="s">
        <v>8</v>
      </c>
      <c r="D200" s="243" t="s">
        <v>168</v>
      </c>
      <c r="E200" s="244" t="s">
        <v>249</v>
      </c>
      <c r="F200" s="245" t="s">
        <v>250</v>
      </c>
      <c r="G200" s="246" t="s">
        <v>171</v>
      </c>
      <c r="H200" s="247">
        <v>69.2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39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172</v>
      </c>
      <c r="AT200" s="255" t="s">
        <v>168</v>
      </c>
      <c r="AU200" s="255" t="s">
        <v>86</v>
      </c>
      <c r="AY200" s="16" t="s">
        <v>166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86</v>
      </c>
      <c r="BK200" s="256">
        <f>ROUND(I200*H200,2)</f>
        <v>0</v>
      </c>
      <c r="BL200" s="16" t="s">
        <v>172</v>
      </c>
      <c r="BM200" s="255" t="s">
        <v>251</v>
      </c>
    </row>
    <row r="201" spans="1:51" s="13" customFormat="1" ht="12">
      <c r="A201" s="13"/>
      <c r="B201" s="257"/>
      <c r="C201" s="258"/>
      <c r="D201" s="259" t="s">
        <v>174</v>
      </c>
      <c r="E201" s="260" t="s">
        <v>1</v>
      </c>
      <c r="F201" s="261" t="s">
        <v>239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174</v>
      </c>
      <c r="AU201" s="267" t="s">
        <v>86</v>
      </c>
      <c r="AV201" s="13" t="s">
        <v>80</v>
      </c>
      <c r="AW201" s="13" t="s">
        <v>30</v>
      </c>
      <c r="AX201" s="13" t="s">
        <v>73</v>
      </c>
      <c r="AY201" s="267" t="s">
        <v>166</v>
      </c>
    </row>
    <row r="202" spans="1:51" s="14" customFormat="1" ht="12">
      <c r="A202" s="14"/>
      <c r="B202" s="268"/>
      <c r="C202" s="269"/>
      <c r="D202" s="259" t="s">
        <v>174</v>
      </c>
      <c r="E202" s="270" t="s">
        <v>1</v>
      </c>
      <c r="F202" s="271" t="s">
        <v>240</v>
      </c>
      <c r="G202" s="269"/>
      <c r="H202" s="272">
        <v>49.2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174</v>
      </c>
      <c r="AU202" s="278" t="s">
        <v>86</v>
      </c>
      <c r="AV202" s="14" t="s">
        <v>86</v>
      </c>
      <c r="AW202" s="14" t="s">
        <v>30</v>
      </c>
      <c r="AX202" s="14" t="s">
        <v>73</v>
      </c>
      <c r="AY202" s="278" t="s">
        <v>166</v>
      </c>
    </row>
    <row r="203" spans="1:51" s="14" customFormat="1" ht="12">
      <c r="A203" s="14"/>
      <c r="B203" s="268"/>
      <c r="C203" s="269"/>
      <c r="D203" s="259" t="s">
        <v>174</v>
      </c>
      <c r="E203" s="270" t="s">
        <v>1</v>
      </c>
      <c r="F203" s="271" t="s">
        <v>241</v>
      </c>
      <c r="G203" s="269"/>
      <c r="H203" s="272">
        <v>20</v>
      </c>
      <c r="I203" s="273"/>
      <c r="J203" s="269"/>
      <c r="K203" s="269"/>
      <c r="L203" s="274"/>
      <c r="M203" s="275"/>
      <c r="N203" s="276"/>
      <c r="O203" s="276"/>
      <c r="P203" s="276"/>
      <c r="Q203" s="276"/>
      <c r="R203" s="276"/>
      <c r="S203" s="276"/>
      <c r="T203" s="27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8" t="s">
        <v>174</v>
      </c>
      <c r="AU203" s="278" t="s">
        <v>86</v>
      </c>
      <c r="AV203" s="14" t="s">
        <v>86</v>
      </c>
      <c r="AW203" s="14" t="s">
        <v>30</v>
      </c>
      <c r="AX203" s="14" t="s">
        <v>73</v>
      </c>
      <c r="AY203" s="278" t="s">
        <v>166</v>
      </c>
    </row>
    <row r="204" spans="1:65" s="2" customFormat="1" ht="16.5" customHeight="1">
      <c r="A204" s="37"/>
      <c r="B204" s="38"/>
      <c r="C204" s="279" t="s">
        <v>252</v>
      </c>
      <c r="D204" s="279" t="s">
        <v>243</v>
      </c>
      <c r="E204" s="280" t="s">
        <v>253</v>
      </c>
      <c r="F204" s="281" t="s">
        <v>254</v>
      </c>
      <c r="G204" s="282" t="s">
        <v>179</v>
      </c>
      <c r="H204" s="283">
        <v>4.014</v>
      </c>
      <c r="I204" s="284"/>
      <c r="J204" s="285">
        <f>ROUND(I204*H204,2)</f>
        <v>0</v>
      </c>
      <c r="K204" s="286"/>
      <c r="L204" s="287"/>
      <c r="M204" s="288" t="s">
        <v>1</v>
      </c>
      <c r="N204" s="289" t="s">
        <v>39</v>
      </c>
      <c r="O204" s="90"/>
      <c r="P204" s="253">
        <f>O204*H204</f>
        <v>0</v>
      </c>
      <c r="Q204" s="253">
        <v>0.21</v>
      </c>
      <c r="R204" s="253">
        <f>Q204*H204</f>
        <v>0.84294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212</v>
      </c>
      <c r="AT204" s="255" t="s">
        <v>243</v>
      </c>
      <c r="AU204" s="255" t="s">
        <v>86</v>
      </c>
      <c r="AY204" s="16" t="s">
        <v>166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86</v>
      </c>
      <c r="BK204" s="256">
        <f>ROUND(I204*H204,2)</f>
        <v>0</v>
      </c>
      <c r="BL204" s="16" t="s">
        <v>172</v>
      </c>
      <c r="BM204" s="255" t="s">
        <v>255</v>
      </c>
    </row>
    <row r="205" spans="1:51" s="14" customFormat="1" ht="12">
      <c r="A205" s="14"/>
      <c r="B205" s="268"/>
      <c r="C205" s="269"/>
      <c r="D205" s="259" t="s">
        <v>174</v>
      </c>
      <c r="E205" s="269"/>
      <c r="F205" s="271" t="s">
        <v>256</v>
      </c>
      <c r="G205" s="269"/>
      <c r="H205" s="272">
        <v>4.014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174</v>
      </c>
      <c r="AU205" s="278" t="s">
        <v>86</v>
      </c>
      <c r="AV205" s="14" t="s">
        <v>86</v>
      </c>
      <c r="AW205" s="14" t="s">
        <v>4</v>
      </c>
      <c r="AX205" s="14" t="s">
        <v>80</v>
      </c>
      <c r="AY205" s="278" t="s">
        <v>166</v>
      </c>
    </row>
    <row r="206" spans="1:65" s="2" customFormat="1" ht="16.5" customHeight="1">
      <c r="A206" s="37"/>
      <c r="B206" s="38"/>
      <c r="C206" s="243" t="s">
        <v>257</v>
      </c>
      <c r="D206" s="243" t="s">
        <v>168</v>
      </c>
      <c r="E206" s="244" t="s">
        <v>258</v>
      </c>
      <c r="F206" s="245" t="s">
        <v>259</v>
      </c>
      <c r="G206" s="246" t="s">
        <v>171</v>
      </c>
      <c r="H206" s="247">
        <v>69.2</v>
      </c>
      <c r="I206" s="248"/>
      <c r="J206" s="249">
        <f>ROUND(I206*H206,2)</f>
        <v>0</v>
      </c>
      <c r="K206" s="250"/>
      <c r="L206" s="43"/>
      <c r="M206" s="251" t="s">
        <v>1</v>
      </c>
      <c r="N206" s="252" t="s">
        <v>39</v>
      </c>
      <c r="O206" s="90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172</v>
      </c>
      <c r="AT206" s="255" t="s">
        <v>168</v>
      </c>
      <c r="AU206" s="255" t="s">
        <v>86</v>
      </c>
      <c r="AY206" s="16" t="s">
        <v>166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86</v>
      </c>
      <c r="BK206" s="256">
        <f>ROUND(I206*H206,2)</f>
        <v>0</v>
      </c>
      <c r="BL206" s="16" t="s">
        <v>172</v>
      </c>
      <c r="BM206" s="255" t="s">
        <v>260</v>
      </c>
    </row>
    <row r="207" spans="1:51" s="13" customFormat="1" ht="12">
      <c r="A207" s="13"/>
      <c r="B207" s="257"/>
      <c r="C207" s="258"/>
      <c r="D207" s="259" t="s">
        <v>174</v>
      </c>
      <c r="E207" s="260" t="s">
        <v>1</v>
      </c>
      <c r="F207" s="261" t="s">
        <v>239</v>
      </c>
      <c r="G207" s="258"/>
      <c r="H207" s="260" t="s">
        <v>1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174</v>
      </c>
      <c r="AU207" s="267" t="s">
        <v>86</v>
      </c>
      <c r="AV207" s="13" t="s">
        <v>80</v>
      </c>
      <c r="AW207" s="13" t="s">
        <v>30</v>
      </c>
      <c r="AX207" s="13" t="s">
        <v>73</v>
      </c>
      <c r="AY207" s="267" t="s">
        <v>166</v>
      </c>
    </row>
    <row r="208" spans="1:51" s="14" customFormat="1" ht="12">
      <c r="A208" s="14"/>
      <c r="B208" s="268"/>
      <c r="C208" s="269"/>
      <c r="D208" s="259" t="s">
        <v>174</v>
      </c>
      <c r="E208" s="270" t="s">
        <v>1</v>
      </c>
      <c r="F208" s="271" t="s">
        <v>240</v>
      </c>
      <c r="G208" s="269"/>
      <c r="H208" s="272">
        <v>49.2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174</v>
      </c>
      <c r="AU208" s="278" t="s">
        <v>86</v>
      </c>
      <c r="AV208" s="14" t="s">
        <v>86</v>
      </c>
      <c r="AW208" s="14" t="s">
        <v>30</v>
      </c>
      <c r="AX208" s="14" t="s">
        <v>73</v>
      </c>
      <c r="AY208" s="278" t="s">
        <v>166</v>
      </c>
    </row>
    <row r="209" spans="1:51" s="14" customFormat="1" ht="12">
      <c r="A209" s="14"/>
      <c r="B209" s="268"/>
      <c r="C209" s="269"/>
      <c r="D209" s="259" t="s">
        <v>174</v>
      </c>
      <c r="E209" s="270" t="s">
        <v>1</v>
      </c>
      <c r="F209" s="271" t="s">
        <v>241</v>
      </c>
      <c r="G209" s="269"/>
      <c r="H209" s="272">
        <v>20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174</v>
      </c>
      <c r="AU209" s="278" t="s">
        <v>86</v>
      </c>
      <c r="AV209" s="14" t="s">
        <v>86</v>
      </c>
      <c r="AW209" s="14" t="s">
        <v>30</v>
      </c>
      <c r="AX209" s="14" t="s">
        <v>73</v>
      </c>
      <c r="AY209" s="278" t="s">
        <v>166</v>
      </c>
    </row>
    <row r="210" spans="1:65" s="2" customFormat="1" ht="21.75" customHeight="1">
      <c r="A210" s="37"/>
      <c r="B210" s="38"/>
      <c r="C210" s="243" t="s">
        <v>261</v>
      </c>
      <c r="D210" s="243" t="s">
        <v>168</v>
      </c>
      <c r="E210" s="244" t="s">
        <v>262</v>
      </c>
      <c r="F210" s="245" t="s">
        <v>263</v>
      </c>
      <c r="G210" s="246" t="s">
        <v>171</v>
      </c>
      <c r="H210" s="247">
        <v>69.2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39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172</v>
      </c>
      <c r="AT210" s="255" t="s">
        <v>168</v>
      </c>
      <c r="AU210" s="255" t="s">
        <v>86</v>
      </c>
      <c r="AY210" s="16" t="s">
        <v>166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86</v>
      </c>
      <c r="BK210" s="256">
        <f>ROUND(I210*H210,2)</f>
        <v>0</v>
      </c>
      <c r="BL210" s="16" t="s">
        <v>172</v>
      </c>
      <c r="BM210" s="255" t="s">
        <v>264</v>
      </c>
    </row>
    <row r="211" spans="1:51" s="13" customFormat="1" ht="12">
      <c r="A211" s="13"/>
      <c r="B211" s="257"/>
      <c r="C211" s="258"/>
      <c r="D211" s="259" t="s">
        <v>174</v>
      </c>
      <c r="E211" s="260" t="s">
        <v>1</v>
      </c>
      <c r="F211" s="261" t="s">
        <v>239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174</v>
      </c>
      <c r="AU211" s="267" t="s">
        <v>86</v>
      </c>
      <c r="AV211" s="13" t="s">
        <v>80</v>
      </c>
      <c r="AW211" s="13" t="s">
        <v>30</v>
      </c>
      <c r="AX211" s="13" t="s">
        <v>73</v>
      </c>
      <c r="AY211" s="267" t="s">
        <v>166</v>
      </c>
    </row>
    <row r="212" spans="1:51" s="14" customFormat="1" ht="12">
      <c r="A212" s="14"/>
      <c r="B212" s="268"/>
      <c r="C212" s="269"/>
      <c r="D212" s="259" t="s">
        <v>174</v>
      </c>
      <c r="E212" s="270" t="s">
        <v>1</v>
      </c>
      <c r="F212" s="271" t="s">
        <v>240</v>
      </c>
      <c r="G212" s="269"/>
      <c r="H212" s="272">
        <v>49.2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174</v>
      </c>
      <c r="AU212" s="278" t="s">
        <v>86</v>
      </c>
      <c r="AV212" s="14" t="s">
        <v>86</v>
      </c>
      <c r="AW212" s="14" t="s">
        <v>30</v>
      </c>
      <c r="AX212" s="14" t="s">
        <v>73</v>
      </c>
      <c r="AY212" s="278" t="s">
        <v>166</v>
      </c>
    </row>
    <row r="213" spans="1:51" s="14" customFormat="1" ht="12">
      <c r="A213" s="14"/>
      <c r="B213" s="268"/>
      <c r="C213" s="269"/>
      <c r="D213" s="259" t="s">
        <v>174</v>
      </c>
      <c r="E213" s="270" t="s">
        <v>1</v>
      </c>
      <c r="F213" s="271" t="s">
        <v>241</v>
      </c>
      <c r="G213" s="269"/>
      <c r="H213" s="272">
        <v>20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174</v>
      </c>
      <c r="AU213" s="278" t="s">
        <v>86</v>
      </c>
      <c r="AV213" s="14" t="s">
        <v>86</v>
      </c>
      <c r="AW213" s="14" t="s">
        <v>30</v>
      </c>
      <c r="AX213" s="14" t="s">
        <v>73</v>
      </c>
      <c r="AY213" s="278" t="s">
        <v>166</v>
      </c>
    </row>
    <row r="214" spans="1:63" s="12" customFormat="1" ht="22.8" customHeight="1">
      <c r="A214" s="12"/>
      <c r="B214" s="227"/>
      <c r="C214" s="228"/>
      <c r="D214" s="229" t="s">
        <v>72</v>
      </c>
      <c r="E214" s="241" t="s">
        <v>86</v>
      </c>
      <c r="F214" s="241" t="s">
        <v>265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SUM(P215:P236)</f>
        <v>0</v>
      </c>
      <c r="Q214" s="235"/>
      <c r="R214" s="236">
        <f>SUM(R215:R236)</f>
        <v>24.325731389999998</v>
      </c>
      <c r="S214" s="235"/>
      <c r="T214" s="237">
        <f>SUM(T215:T236)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80</v>
      </c>
      <c r="AT214" s="239" t="s">
        <v>72</v>
      </c>
      <c r="AU214" s="239" t="s">
        <v>80</v>
      </c>
      <c r="AY214" s="238" t="s">
        <v>166</v>
      </c>
      <c r="BK214" s="240">
        <f>SUM(BK215:BK236)</f>
        <v>0</v>
      </c>
    </row>
    <row r="215" spans="1:65" s="2" customFormat="1" ht="21.75" customHeight="1">
      <c r="A215" s="37"/>
      <c r="B215" s="38"/>
      <c r="C215" s="243" t="s">
        <v>266</v>
      </c>
      <c r="D215" s="243" t="s">
        <v>168</v>
      </c>
      <c r="E215" s="244" t="s">
        <v>267</v>
      </c>
      <c r="F215" s="245" t="s">
        <v>268</v>
      </c>
      <c r="G215" s="246" t="s">
        <v>179</v>
      </c>
      <c r="H215" s="247">
        <v>3.576</v>
      </c>
      <c r="I215" s="248"/>
      <c r="J215" s="249">
        <f>ROUND(I215*H215,2)</f>
        <v>0</v>
      </c>
      <c r="K215" s="250"/>
      <c r="L215" s="43"/>
      <c r="M215" s="251" t="s">
        <v>1</v>
      </c>
      <c r="N215" s="252" t="s">
        <v>39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172</v>
      </c>
      <c r="AT215" s="255" t="s">
        <v>168</v>
      </c>
      <c r="AU215" s="255" t="s">
        <v>86</v>
      </c>
      <c r="AY215" s="16" t="s">
        <v>166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86</v>
      </c>
      <c r="BK215" s="256">
        <f>ROUND(I215*H215,2)</f>
        <v>0</v>
      </c>
      <c r="BL215" s="16" t="s">
        <v>172</v>
      </c>
      <c r="BM215" s="255" t="s">
        <v>269</v>
      </c>
    </row>
    <row r="216" spans="1:51" s="14" customFormat="1" ht="12">
      <c r="A216" s="14"/>
      <c r="B216" s="268"/>
      <c r="C216" s="269"/>
      <c r="D216" s="259" t="s">
        <v>174</v>
      </c>
      <c r="E216" s="270" t="s">
        <v>1</v>
      </c>
      <c r="F216" s="271" t="s">
        <v>270</v>
      </c>
      <c r="G216" s="269"/>
      <c r="H216" s="272">
        <v>2.826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174</v>
      </c>
      <c r="AU216" s="278" t="s">
        <v>86</v>
      </c>
      <c r="AV216" s="14" t="s">
        <v>86</v>
      </c>
      <c r="AW216" s="14" t="s">
        <v>30</v>
      </c>
      <c r="AX216" s="14" t="s">
        <v>73</v>
      </c>
      <c r="AY216" s="278" t="s">
        <v>166</v>
      </c>
    </row>
    <row r="217" spans="1:51" s="14" customFormat="1" ht="12">
      <c r="A217" s="14"/>
      <c r="B217" s="268"/>
      <c r="C217" s="269"/>
      <c r="D217" s="259" t="s">
        <v>174</v>
      </c>
      <c r="E217" s="270" t="s">
        <v>1</v>
      </c>
      <c r="F217" s="271" t="s">
        <v>271</v>
      </c>
      <c r="G217" s="269"/>
      <c r="H217" s="272">
        <v>0.75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174</v>
      </c>
      <c r="AU217" s="278" t="s">
        <v>86</v>
      </c>
      <c r="AV217" s="14" t="s">
        <v>86</v>
      </c>
      <c r="AW217" s="14" t="s">
        <v>30</v>
      </c>
      <c r="AX217" s="14" t="s">
        <v>73</v>
      </c>
      <c r="AY217" s="278" t="s">
        <v>166</v>
      </c>
    </row>
    <row r="218" spans="1:65" s="2" customFormat="1" ht="21.75" customHeight="1">
      <c r="A218" s="37"/>
      <c r="B218" s="38"/>
      <c r="C218" s="243" t="s">
        <v>272</v>
      </c>
      <c r="D218" s="243" t="s">
        <v>168</v>
      </c>
      <c r="E218" s="244" t="s">
        <v>273</v>
      </c>
      <c r="F218" s="245" t="s">
        <v>274</v>
      </c>
      <c r="G218" s="246" t="s">
        <v>171</v>
      </c>
      <c r="H218" s="247">
        <v>45.325</v>
      </c>
      <c r="I218" s="248"/>
      <c r="J218" s="249">
        <f>ROUND(I218*H218,2)</f>
        <v>0</v>
      </c>
      <c r="K218" s="250"/>
      <c r="L218" s="43"/>
      <c r="M218" s="251" t="s">
        <v>1</v>
      </c>
      <c r="N218" s="252" t="s">
        <v>39</v>
      </c>
      <c r="O218" s="90"/>
      <c r="P218" s="253">
        <f>O218*H218</f>
        <v>0</v>
      </c>
      <c r="Q218" s="253">
        <v>0.00017</v>
      </c>
      <c r="R218" s="253">
        <f>Q218*H218</f>
        <v>0.007705250000000001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172</v>
      </c>
      <c r="AT218" s="255" t="s">
        <v>168</v>
      </c>
      <c r="AU218" s="255" t="s">
        <v>86</v>
      </c>
      <c r="AY218" s="16" t="s">
        <v>166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86</v>
      </c>
      <c r="BK218" s="256">
        <f>ROUND(I218*H218,2)</f>
        <v>0</v>
      </c>
      <c r="BL218" s="16" t="s">
        <v>172</v>
      </c>
      <c r="BM218" s="255" t="s">
        <v>275</v>
      </c>
    </row>
    <row r="219" spans="1:51" s="14" customFormat="1" ht="12">
      <c r="A219" s="14"/>
      <c r="B219" s="268"/>
      <c r="C219" s="269"/>
      <c r="D219" s="259" t="s">
        <v>174</v>
      </c>
      <c r="E219" s="270" t="s">
        <v>1</v>
      </c>
      <c r="F219" s="271" t="s">
        <v>276</v>
      </c>
      <c r="G219" s="269"/>
      <c r="H219" s="272">
        <v>35.325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174</v>
      </c>
      <c r="AU219" s="278" t="s">
        <v>86</v>
      </c>
      <c r="AV219" s="14" t="s">
        <v>86</v>
      </c>
      <c r="AW219" s="14" t="s">
        <v>30</v>
      </c>
      <c r="AX219" s="14" t="s">
        <v>73</v>
      </c>
      <c r="AY219" s="278" t="s">
        <v>166</v>
      </c>
    </row>
    <row r="220" spans="1:51" s="14" customFormat="1" ht="12">
      <c r="A220" s="14"/>
      <c r="B220" s="268"/>
      <c r="C220" s="269"/>
      <c r="D220" s="259" t="s">
        <v>174</v>
      </c>
      <c r="E220" s="270" t="s">
        <v>1</v>
      </c>
      <c r="F220" s="271" t="s">
        <v>277</v>
      </c>
      <c r="G220" s="269"/>
      <c r="H220" s="272">
        <v>10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174</v>
      </c>
      <c r="AU220" s="278" t="s">
        <v>86</v>
      </c>
      <c r="AV220" s="14" t="s">
        <v>86</v>
      </c>
      <c r="AW220" s="14" t="s">
        <v>30</v>
      </c>
      <c r="AX220" s="14" t="s">
        <v>73</v>
      </c>
      <c r="AY220" s="278" t="s">
        <v>166</v>
      </c>
    </row>
    <row r="221" spans="1:65" s="2" customFormat="1" ht="21.75" customHeight="1">
      <c r="A221" s="37"/>
      <c r="B221" s="38"/>
      <c r="C221" s="279" t="s">
        <v>7</v>
      </c>
      <c r="D221" s="279" t="s">
        <v>243</v>
      </c>
      <c r="E221" s="280" t="s">
        <v>278</v>
      </c>
      <c r="F221" s="281" t="s">
        <v>279</v>
      </c>
      <c r="G221" s="282" t="s">
        <v>171</v>
      </c>
      <c r="H221" s="283">
        <v>49.858</v>
      </c>
      <c r="I221" s="284"/>
      <c r="J221" s="285">
        <f>ROUND(I221*H221,2)</f>
        <v>0</v>
      </c>
      <c r="K221" s="286"/>
      <c r="L221" s="287"/>
      <c r="M221" s="288" t="s">
        <v>1</v>
      </c>
      <c r="N221" s="289" t="s">
        <v>39</v>
      </c>
      <c r="O221" s="90"/>
      <c r="P221" s="253">
        <f>O221*H221</f>
        <v>0</v>
      </c>
      <c r="Q221" s="253">
        <v>0.0002</v>
      </c>
      <c r="R221" s="253">
        <f>Q221*H221</f>
        <v>0.0099716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212</v>
      </c>
      <c r="AT221" s="255" t="s">
        <v>243</v>
      </c>
      <c r="AU221" s="255" t="s">
        <v>86</v>
      </c>
      <c r="AY221" s="16" t="s">
        <v>166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86</v>
      </c>
      <c r="BK221" s="256">
        <f>ROUND(I221*H221,2)</f>
        <v>0</v>
      </c>
      <c r="BL221" s="16" t="s">
        <v>172</v>
      </c>
      <c r="BM221" s="255" t="s">
        <v>280</v>
      </c>
    </row>
    <row r="222" spans="1:51" s="14" customFormat="1" ht="12">
      <c r="A222" s="14"/>
      <c r="B222" s="268"/>
      <c r="C222" s="269"/>
      <c r="D222" s="259" t="s">
        <v>174</v>
      </c>
      <c r="E222" s="269"/>
      <c r="F222" s="271" t="s">
        <v>281</v>
      </c>
      <c r="G222" s="269"/>
      <c r="H222" s="272">
        <v>49.858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174</v>
      </c>
      <c r="AU222" s="278" t="s">
        <v>86</v>
      </c>
      <c r="AV222" s="14" t="s">
        <v>86</v>
      </c>
      <c r="AW222" s="14" t="s">
        <v>4</v>
      </c>
      <c r="AX222" s="14" t="s">
        <v>80</v>
      </c>
      <c r="AY222" s="278" t="s">
        <v>166</v>
      </c>
    </row>
    <row r="223" spans="1:65" s="2" customFormat="1" ht="16.5" customHeight="1">
      <c r="A223" s="37"/>
      <c r="B223" s="38"/>
      <c r="C223" s="243" t="s">
        <v>282</v>
      </c>
      <c r="D223" s="243" t="s">
        <v>168</v>
      </c>
      <c r="E223" s="244" t="s">
        <v>283</v>
      </c>
      <c r="F223" s="245" t="s">
        <v>284</v>
      </c>
      <c r="G223" s="246" t="s">
        <v>179</v>
      </c>
      <c r="H223" s="247">
        <v>1.413</v>
      </c>
      <c r="I223" s="248"/>
      <c r="J223" s="249">
        <f>ROUND(I223*H223,2)</f>
        <v>0</v>
      </c>
      <c r="K223" s="250"/>
      <c r="L223" s="43"/>
      <c r="M223" s="251" t="s">
        <v>1</v>
      </c>
      <c r="N223" s="252" t="s">
        <v>39</v>
      </c>
      <c r="O223" s="90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172</v>
      </c>
      <c r="AT223" s="255" t="s">
        <v>168</v>
      </c>
      <c r="AU223" s="255" t="s">
        <v>86</v>
      </c>
      <c r="AY223" s="16" t="s">
        <v>166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86</v>
      </c>
      <c r="BK223" s="256">
        <f>ROUND(I223*H223,2)</f>
        <v>0</v>
      </c>
      <c r="BL223" s="16" t="s">
        <v>172</v>
      </c>
      <c r="BM223" s="255" t="s">
        <v>285</v>
      </c>
    </row>
    <row r="224" spans="1:51" s="14" customFormat="1" ht="12">
      <c r="A224" s="14"/>
      <c r="B224" s="268"/>
      <c r="C224" s="269"/>
      <c r="D224" s="259" t="s">
        <v>174</v>
      </c>
      <c r="E224" s="270" t="s">
        <v>1</v>
      </c>
      <c r="F224" s="271" t="s">
        <v>286</v>
      </c>
      <c r="G224" s="269"/>
      <c r="H224" s="272">
        <v>1.413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174</v>
      </c>
      <c r="AU224" s="278" t="s">
        <v>86</v>
      </c>
      <c r="AV224" s="14" t="s">
        <v>86</v>
      </c>
      <c r="AW224" s="14" t="s">
        <v>30</v>
      </c>
      <c r="AX224" s="14" t="s">
        <v>73</v>
      </c>
      <c r="AY224" s="278" t="s">
        <v>166</v>
      </c>
    </row>
    <row r="225" spans="1:65" s="2" customFormat="1" ht="21.75" customHeight="1">
      <c r="A225" s="37"/>
      <c r="B225" s="38"/>
      <c r="C225" s="243" t="s">
        <v>287</v>
      </c>
      <c r="D225" s="243" t="s">
        <v>168</v>
      </c>
      <c r="E225" s="244" t="s">
        <v>288</v>
      </c>
      <c r="F225" s="245" t="s">
        <v>289</v>
      </c>
      <c r="G225" s="246" t="s">
        <v>290</v>
      </c>
      <c r="H225" s="247">
        <v>23.55</v>
      </c>
      <c r="I225" s="248"/>
      <c r="J225" s="249">
        <f>ROUND(I225*H225,2)</f>
        <v>0</v>
      </c>
      <c r="K225" s="250"/>
      <c r="L225" s="43"/>
      <c r="M225" s="251" t="s">
        <v>1</v>
      </c>
      <c r="N225" s="252" t="s">
        <v>39</v>
      </c>
      <c r="O225" s="90"/>
      <c r="P225" s="253">
        <f>O225*H225</f>
        <v>0</v>
      </c>
      <c r="Q225" s="253">
        <v>0.00049</v>
      </c>
      <c r="R225" s="253">
        <f>Q225*H225</f>
        <v>0.0115395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172</v>
      </c>
      <c r="AT225" s="255" t="s">
        <v>168</v>
      </c>
      <c r="AU225" s="255" t="s">
        <v>86</v>
      </c>
      <c r="AY225" s="16" t="s">
        <v>166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86</v>
      </c>
      <c r="BK225" s="256">
        <f>ROUND(I225*H225,2)</f>
        <v>0</v>
      </c>
      <c r="BL225" s="16" t="s">
        <v>172</v>
      </c>
      <c r="BM225" s="255" t="s">
        <v>291</v>
      </c>
    </row>
    <row r="226" spans="1:51" s="14" customFormat="1" ht="12">
      <c r="A226" s="14"/>
      <c r="B226" s="268"/>
      <c r="C226" s="269"/>
      <c r="D226" s="259" t="s">
        <v>174</v>
      </c>
      <c r="E226" s="270" t="s">
        <v>1</v>
      </c>
      <c r="F226" s="271" t="s">
        <v>292</v>
      </c>
      <c r="G226" s="269"/>
      <c r="H226" s="272">
        <v>23.55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174</v>
      </c>
      <c r="AU226" s="278" t="s">
        <v>86</v>
      </c>
      <c r="AV226" s="14" t="s">
        <v>86</v>
      </c>
      <c r="AW226" s="14" t="s">
        <v>30</v>
      </c>
      <c r="AX226" s="14" t="s">
        <v>73</v>
      </c>
      <c r="AY226" s="278" t="s">
        <v>166</v>
      </c>
    </row>
    <row r="227" spans="1:65" s="2" customFormat="1" ht="16.5" customHeight="1">
      <c r="A227" s="37"/>
      <c r="B227" s="38"/>
      <c r="C227" s="243" t="s">
        <v>293</v>
      </c>
      <c r="D227" s="243" t="s">
        <v>168</v>
      </c>
      <c r="E227" s="244" t="s">
        <v>294</v>
      </c>
      <c r="F227" s="245" t="s">
        <v>295</v>
      </c>
      <c r="G227" s="246" t="s">
        <v>179</v>
      </c>
      <c r="H227" s="247">
        <v>10.766</v>
      </c>
      <c r="I227" s="248"/>
      <c r="J227" s="249">
        <f>ROUND(I227*H227,2)</f>
        <v>0</v>
      </c>
      <c r="K227" s="250"/>
      <c r="L227" s="43"/>
      <c r="M227" s="251" t="s">
        <v>1</v>
      </c>
      <c r="N227" s="252" t="s">
        <v>39</v>
      </c>
      <c r="O227" s="90"/>
      <c r="P227" s="253">
        <f>O227*H227</f>
        <v>0</v>
      </c>
      <c r="Q227" s="253">
        <v>2.25634</v>
      </c>
      <c r="R227" s="253">
        <f>Q227*H227</f>
        <v>24.291756439999997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172</v>
      </c>
      <c r="AT227" s="255" t="s">
        <v>168</v>
      </c>
      <c r="AU227" s="255" t="s">
        <v>86</v>
      </c>
      <c r="AY227" s="16" t="s">
        <v>166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86</v>
      </c>
      <c r="BK227" s="256">
        <f>ROUND(I227*H227,2)</f>
        <v>0</v>
      </c>
      <c r="BL227" s="16" t="s">
        <v>172</v>
      </c>
      <c r="BM227" s="255" t="s">
        <v>296</v>
      </c>
    </row>
    <row r="228" spans="1:51" s="13" customFormat="1" ht="12">
      <c r="A228" s="13"/>
      <c r="B228" s="257"/>
      <c r="C228" s="258"/>
      <c r="D228" s="259" t="s">
        <v>174</v>
      </c>
      <c r="E228" s="260" t="s">
        <v>1</v>
      </c>
      <c r="F228" s="261" t="s">
        <v>297</v>
      </c>
      <c r="G228" s="258"/>
      <c r="H228" s="260" t="s">
        <v>1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174</v>
      </c>
      <c r="AU228" s="267" t="s">
        <v>86</v>
      </c>
      <c r="AV228" s="13" t="s">
        <v>80</v>
      </c>
      <c r="AW228" s="13" t="s">
        <v>30</v>
      </c>
      <c r="AX228" s="13" t="s">
        <v>73</v>
      </c>
      <c r="AY228" s="267" t="s">
        <v>166</v>
      </c>
    </row>
    <row r="229" spans="1:51" s="14" customFormat="1" ht="12">
      <c r="A229" s="14"/>
      <c r="B229" s="268"/>
      <c r="C229" s="269"/>
      <c r="D229" s="259" t="s">
        <v>174</v>
      </c>
      <c r="E229" s="270" t="s">
        <v>1</v>
      </c>
      <c r="F229" s="271" t="s">
        <v>182</v>
      </c>
      <c r="G229" s="269"/>
      <c r="H229" s="272">
        <v>3.008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174</v>
      </c>
      <c r="AU229" s="278" t="s">
        <v>86</v>
      </c>
      <c r="AV229" s="14" t="s">
        <v>86</v>
      </c>
      <c r="AW229" s="14" t="s">
        <v>30</v>
      </c>
      <c r="AX229" s="14" t="s">
        <v>73</v>
      </c>
      <c r="AY229" s="278" t="s">
        <v>166</v>
      </c>
    </row>
    <row r="230" spans="1:51" s="14" customFormat="1" ht="12">
      <c r="A230" s="14"/>
      <c r="B230" s="268"/>
      <c r="C230" s="269"/>
      <c r="D230" s="259" t="s">
        <v>174</v>
      </c>
      <c r="E230" s="270" t="s">
        <v>1</v>
      </c>
      <c r="F230" s="271" t="s">
        <v>298</v>
      </c>
      <c r="G230" s="269"/>
      <c r="H230" s="272">
        <v>7.758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8" t="s">
        <v>174</v>
      </c>
      <c r="AU230" s="278" t="s">
        <v>86</v>
      </c>
      <c r="AV230" s="14" t="s">
        <v>86</v>
      </c>
      <c r="AW230" s="14" t="s">
        <v>30</v>
      </c>
      <c r="AX230" s="14" t="s">
        <v>73</v>
      </c>
      <c r="AY230" s="278" t="s">
        <v>166</v>
      </c>
    </row>
    <row r="231" spans="1:65" s="2" customFormat="1" ht="16.5" customHeight="1">
      <c r="A231" s="37"/>
      <c r="B231" s="38"/>
      <c r="C231" s="243" t="s">
        <v>299</v>
      </c>
      <c r="D231" s="243" t="s">
        <v>168</v>
      </c>
      <c r="E231" s="244" t="s">
        <v>300</v>
      </c>
      <c r="F231" s="245" t="s">
        <v>301</v>
      </c>
      <c r="G231" s="246" t="s">
        <v>171</v>
      </c>
      <c r="H231" s="247">
        <v>4.62</v>
      </c>
      <c r="I231" s="248"/>
      <c r="J231" s="249">
        <f>ROUND(I231*H231,2)</f>
        <v>0</v>
      </c>
      <c r="K231" s="250"/>
      <c r="L231" s="43"/>
      <c r="M231" s="251" t="s">
        <v>1</v>
      </c>
      <c r="N231" s="252" t="s">
        <v>39</v>
      </c>
      <c r="O231" s="90"/>
      <c r="P231" s="253">
        <f>O231*H231</f>
        <v>0</v>
      </c>
      <c r="Q231" s="253">
        <v>0.00103</v>
      </c>
      <c r="R231" s="253">
        <f>Q231*H231</f>
        <v>0.004758600000000001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172</v>
      </c>
      <c r="AT231" s="255" t="s">
        <v>168</v>
      </c>
      <c r="AU231" s="255" t="s">
        <v>86</v>
      </c>
      <c r="AY231" s="16" t="s">
        <v>166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86</v>
      </c>
      <c r="BK231" s="256">
        <f>ROUND(I231*H231,2)</f>
        <v>0</v>
      </c>
      <c r="BL231" s="16" t="s">
        <v>172</v>
      </c>
      <c r="BM231" s="255" t="s">
        <v>302</v>
      </c>
    </row>
    <row r="232" spans="1:51" s="13" customFormat="1" ht="12">
      <c r="A232" s="13"/>
      <c r="B232" s="257"/>
      <c r="C232" s="258"/>
      <c r="D232" s="259" t="s">
        <v>174</v>
      </c>
      <c r="E232" s="260" t="s">
        <v>1</v>
      </c>
      <c r="F232" s="261" t="s">
        <v>297</v>
      </c>
      <c r="G232" s="258"/>
      <c r="H232" s="260" t="s">
        <v>1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174</v>
      </c>
      <c r="AU232" s="267" t="s">
        <v>86</v>
      </c>
      <c r="AV232" s="13" t="s">
        <v>80</v>
      </c>
      <c r="AW232" s="13" t="s">
        <v>30</v>
      </c>
      <c r="AX232" s="13" t="s">
        <v>73</v>
      </c>
      <c r="AY232" s="267" t="s">
        <v>166</v>
      </c>
    </row>
    <row r="233" spans="1:51" s="14" customFormat="1" ht="12">
      <c r="A233" s="14"/>
      <c r="B233" s="268"/>
      <c r="C233" s="269"/>
      <c r="D233" s="259" t="s">
        <v>174</v>
      </c>
      <c r="E233" s="270" t="s">
        <v>1</v>
      </c>
      <c r="F233" s="271" t="s">
        <v>303</v>
      </c>
      <c r="G233" s="269"/>
      <c r="H233" s="272">
        <v>4.62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174</v>
      </c>
      <c r="AU233" s="278" t="s">
        <v>86</v>
      </c>
      <c r="AV233" s="14" t="s">
        <v>86</v>
      </c>
      <c r="AW233" s="14" t="s">
        <v>30</v>
      </c>
      <c r="AX233" s="14" t="s">
        <v>73</v>
      </c>
      <c r="AY233" s="278" t="s">
        <v>166</v>
      </c>
    </row>
    <row r="234" spans="1:65" s="2" customFormat="1" ht="16.5" customHeight="1">
      <c r="A234" s="37"/>
      <c r="B234" s="38"/>
      <c r="C234" s="243" t="s">
        <v>304</v>
      </c>
      <c r="D234" s="243" t="s">
        <v>168</v>
      </c>
      <c r="E234" s="244" t="s">
        <v>305</v>
      </c>
      <c r="F234" s="245" t="s">
        <v>306</v>
      </c>
      <c r="G234" s="246" t="s">
        <v>171</v>
      </c>
      <c r="H234" s="247">
        <v>4.62</v>
      </c>
      <c r="I234" s="248"/>
      <c r="J234" s="249">
        <f>ROUND(I234*H234,2)</f>
        <v>0</v>
      </c>
      <c r="K234" s="250"/>
      <c r="L234" s="43"/>
      <c r="M234" s="251" t="s">
        <v>1</v>
      </c>
      <c r="N234" s="252" t="s">
        <v>39</v>
      </c>
      <c r="O234" s="90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172</v>
      </c>
      <c r="AT234" s="255" t="s">
        <v>168</v>
      </c>
      <c r="AU234" s="255" t="s">
        <v>86</v>
      </c>
      <c r="AY234" s="16" t="s">
        <v>166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86</v>
      </c>
      <c r="BK234" s="256">
        <f>ROUND(I234*H234,2)</f>
        <v>0</v>
      </c>
      <c r="BL234" s="16" t="s">
        <v>172</v>
      </c>
      <c r="BM234" s="255" t="s">
        <v>307</v>
      </c>
    </row>
    <row r="235" spans="1:51" s="13" customFormat="1" ht="12">
      <c r="A235" s="13"/>
      <c r="B235" s="257"/>
      <c r="C235" s="258"/>
      <c r="D235" s="259" t="s">
        <v>174</v>
      </c>
      <c r="E235" s="260" t="s">
        <v>1</v>
      </c>
      <c r="F235" s="261" t="s">
        <v>297</v>
      </c>
      <c r="G235" s="258"/>
      <c r="H235" s="260" t="s">
        <v>1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174</v>
      </c>
      <c r="AU235" s="267" t="s">
        <v>86</v>
      </c>
      <c r="AV235" s="13" t="s">
        <v>80</v>
      </c>
      <c r="AW235" s="13" t="s">
        <v>30</v>
      </c>
      <c r="AX235" s="13" t="s">
        <v>73</v>
      </c>
      <c r="AY235" s="267" t="s">
        <v>166</v>
      </c>
    </row>
    <row r="236" spans="1:51" s="14" customFormat="1" ht="12">
      <c r="A236" s="14"/>
      <c r="B236" s="268"/>
      <c r="C236" s="269"/>
      <c r="D236" s="259" t="s">
        <v>174</v>
      </c>
      <c r="E236" s="270" t="s">
        <v>1</v>
      </c>
      <c r="F236" s="271" t="s">
        <v>303</v>
      </c>
      <c r="G236" s="269"/>
      <c r="H236" s="272">
        <v>4.62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174</v>
      </c>
      <c r="AU236" s="278" t="s">
        <v>86</v>
      </c>
      <c r="AV236" s="14" t="s">
        <v>86</v>
      </c>
      <c r="AW236" s="14" t="s">
        <v>30</v>
      </c>
      <c r="AX236" s="14" t="s">
        <v>73</v>
      </c>
      <c r="AY236" s="278" t="s">
        <v>166</v>
      </c>
    </row>
    <row r="237" spans="1:63" s="12" customFormat="1" ht="22.8" customHeight="1">
      <c r="A237" s="12"/>
      <c r="B237" s="227"/>
      <c r="C237" s="228"/>
      <c r="D237" s="229" t="s">
        <v>72</v>
      </c>
      <c r="E237" s="241" t="s">
        <v>187</v>
      </c>
      <c r="F237" s="241" t="s">
        <v>308</v>
      </c>
      <c r="G237" s="228"/>
      <c r="H237" s="228"/>
      <c r="I237" s="231"/>
      <c r="J237" s="242">
        <f>BK237</f>
        <v>0</v>
      </c>
      <c r="K237" s="228"/>
      <c r="L237" s="233"/>
      <c r="M237" s="234"/>
      <c r="N237" s="235"/>
      <c r="O237" s="235"/>
      <c r="P237" s="236">
        <f>SUM(P238:P266)</f>
        <v>0</v>
      </c>
      <c r="Q237" s="235"/>
      <c r="R237" s="236">
        <f>SUM(R238:R266)</f>
        <v>26.6924586</v>
      </c>
      <c r="S237" s="235"/>
      <c r="T237" s="237">
        <f>SUM(T238:T266)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8" t="s">
        <v>80</v>
      </c>
      <c r="AT237" s="239" t="s">
        <v>72</v>
      </c>
      <c r="AU237" s="239" t="s">
        <v>80</v>
      </c>
      <c r="AY237" s="238" t="s">
        <v>166</v>
      </c>
      <c r="BK237" s="240">
        <f>SUM(BK238:BK266)</f>
        <v>0</v>
      </c>
    </row>
    <row r="238" spans="1:65" s="2" customFormat="1" ht="33" customHeight="1">
      <c r="A238" s="37"/>
      <c r="B238" s="38"/>
      <c r="C238" s="243" t="s">
        <v>309</v>
      </c>
      <c r="D238" s="243" t="s">
        <v>168</v>
      </c>
      <c r="E238" s="244" t="s">
        <v>310</v>
      </c>
      <c r="F238" s="245" t="s">
        <v>311</v>
      </c>
      <c r="G238" s="246" t="s">
        <v>171</v>
      </c>
      <c r="H238" s="247">
        <v>93.956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39</v>
      </c>
      <c r="O238" s="90"/>
      <c r="P238" s="253">
        <f>O238*H238</f>
        <v>0</v>
      </c>
      <c r="Q238" s="253">
        <v>0.14854</v>
      </c>
      <c r="R238" s="253">
        <f>Q238*H238</f>
        <v>13.956224240000001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172</v>
      </c>
      <c r="AT238" s="255" t="s">
        <v>168</v>
      </c>
      <c r="AU238" s="255" t="s">
        <v>86</v>
      </c>
      <c r="AY238" s="16" t="s">
        <v>166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86</v>
      </c>
      <c r="BK238" s="256">
        <f>ROUND(I238*H238,2)</f>
        <v>0</v>
      </c>
      <c r="BL238" s="16" t="s">
        <v>172</v>
      </c>
      <c r="BM238" s="255" t="s">
        <v>312</v>
      </c>
    </row>
    <row r="239" spans="1:51" s="13" customFormat="1" ht="12">
      <c r="A239" s="13"/>
      <c r="B239" s="257"/>
      <c r="C239" s="258"/>
      <c r="D239" s="259" t="s">
        <v>174</v>
      </c>
      <c r="E239" s="260" t="s">
        <v>1</v>
      </c>
      <c r="F239" s="261" t="s">
        <v>313</v>
      </c>
      <c r="G239" s="258"/>
      <c r="H239" s="260" t="s">
        <v>1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174</v>
      </c>
      <c r="AU239" s="267" t="s">
        <v>86</v>
      </c>
      <c r="AV239" s="13" t="s">
        <v>80</v>
      </c>
      <c r="AW239" s="13" t="s">
        <v>30</v>
      </c>
      <c r="AX239" s="13" t="s">
        <v>73</v>
      </c>
      <c r="AY239" s="267" t="s">
        <v>166</v>
      </c>
    </row>
    <row r="240" spans="1:51" s="14" customFormat="1" ht="12">
      <c r="A240" s="14"/>
      <c r="B240" s="268"/>
      <c r="C240" s="269"/>
      <c r="D240" s="259" t="s">
        <v>174</v>
      </c>
      <c r="E240" s="270" t="s">
        <v>1</v>
      </c>
      <c r="F240" s="271" t="s">
        <v>314</v>
      </c>
      <c r="G240" s="269"/>
      <c r="H240" s="272">
        <v>20.228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8" t="s">
        <v>174</v>
      </c>
      <c r="AU240" s="278" t="s">
        <v>86</v>
      </c>
      <c r="AV240" s="14" t="s">
        <v>86</v>
      </c>
      <c r="AW240" s="14" t="s">
        <v>30</v>
      </c>
      <c r="AX240" s="14" t="s">
        <v>73</v>
      </c>
      <c r="AY240" s="278" t="s">
        <v>166</v>
      </c>
    </row>
    <row r="241" spans="1:51" s="14" customFormat="1" ht="12">
      <c r="A241" s="14"/>
      <c r="B241" s="268"/>
      <c r="C241" s="269"/>
      <c r="D241" s="259" t="s">
        <v>174</v>
      </c>
      <c r="E241" s="270" t="s">
        <v>1</v>
      </c>
      <c r="F241" s="271" t="s">
        <v>315</v>
      </c>
      <c r="G241" s="269"/>
      <c r="H241" s="272">
        <v>22.755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174</v>
      </c>
      <c r="AU241" s="278" t="s">
        <v>86</v>
      </c>
      <c r="AV241" s="14" t="s">
        <v>86</v>
      </c>
      <c r="AW241" s="14" t="s">
        <v>30</v>
      </c>
      <c r="AX241" s="14" t="s">
        <v>73</v>
      </c>
      <c r="AY241" s="278" t="s">
        <v>166</v>
      </c>
    </row>
    <row r="242" spans="1:51" s="14" customFormat="1" ht="12">
      <c r="A242" s="14"/>
      <c r="B242" s="268"/>
      <c r="C242" s="269"/>
      <c r="D242" s="259" t="s">
        <v>174</v>
      </c>
      <c r="E242" s="270" t="s">
        <v>1</v>
      </c>
      <c r="F242" s="271" t="s">
        <v>316</v>
      </c>
      <c r="G242" s="269"/>
      <c r="H242" s="272">
        <v>22.098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174</v>
      </c>
      <c r="AU242" s="278" t="s">
        <v>86</v>
      </c>
      <c r="AV242" s="14" t="s">
        <v>86</v>
      </c>
      <c r="AW242" s="14" t="s">
        <v>30</v>
      </c>
      <c r="AX242" s="14" t="s">
        <v>73</v>
      </c>
      <c r="AY242" s="278" t="s">
        <v>166</v>
      </c>
    </row>
    <row r="243" spans="1:51" s="14" customFormat="1" ht="12">
      <c r="A243" s="14"/>
      <c r="B243" s="268"/>
      <c r="C243" s="269"/>
      <c r="D243" s="259" t="s">
        <v>174</v>
      </c>
      <c r="E243" s="270" t="s">
        <v>1</v>
      </c>
      <c r="F243" s="271" t="s">
        <v>317</v>
      </c>
      <c r="G243" s="269"/>
      <c r="H243" s="272">
        <v>28.875</v>
      </c>
      <c r="I243" s="273"/>
      <c r="J243" s="269"/>
      <c r="K243" s="269"/>
      <c r="L243" s="274"/>
      <c r="M243" s="275"/>
      <c r="N243" s="276"/>
      <c r="O243" s="276"/>
      <c r="P243" s="276"/>
      <c r="Q243" s="276"/>
      <c r="R243" s="276"/>
      <c r="S243" s="276"/>
      <c r="T243" s="27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8" t="s">
        <v>174</v>
      </c>
      <c r="AU243" s="278" t="s">
        <v>86</v>
      </c>
      <c r="AV243" s="14" t="s">
        <v>86</v>
      </c>
      <c r="AW243" s="14" t="s">
        <v>30</v>
      </c>
      <c r="AX243" s="14" t="s">
        <v>73</v>
      </c>
      <c r="AY243" s="278" t="s">
        <v>166</v>
      </c>
    </row>
    <row r="244" spans="1:65" s="2" customFormat="1" ht="16.5" customHeight="1">
      <c r="A244" s="37"/>
      <c r="B244" s="38"/>
      <c r="C244" s="243" t="s">
        <v>318</v>
      </c>
      <c r="D244" s="243" t="s">
        <v>168</v>
      </c>
      <c r="E244" s="244" t="s">
        <v>319</v>
      </c>
      <c r="F244" s="245" t="s">
        <v>320</v>
      </c>
      <c r="G244" s="246" t="s">
        <v>179</v>
      </c>
      <c r="H244" s="247">
        <v>1.293</v>
      </c>
      <c r="I244" s="248"/>
      <c r="J244" s="249">
        <f>ROUND(I244*H244,2)</f>
        <v>0</v>
      </c>
      <c r="K244" s="250"/>
      <c r="L244" s="43"/>
      <c r="M244" s="251" t="s">
        <v>1</v>
      </c>
      <c r="N244" s="252" t="s">
        <v>39</v>
      </c>
      <c r="O244" s="90"/>
      <c r="P244" s="253">
        <f>O244*H244</f>
        <v>0</v>
      </c>
      <c r="Q244" s="253">
        <v>2.45329</v>
      </c>
      <c r="R244" s="253">
        <f>Q244*H244</f>
        <v>3.1721039699999998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172</v>
      </c>
      <c r="AT244" s="255" t="s">
        <v>168</v>
      </c>
      <c r="AU244" s="255" t="s">
        <v>86</v>
      </c>
      <c r="AY244" s="16" t="s">
        <v>166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86</v>
      </c>
      <c r="BK244" s="256">
        <f>ROUND(I244*H244,2)</f>
        <v>0</v>
      </c>
      <c r="BL244" s="16" t="s">
        <v>172</v>
      </c>
      <c r="BM244" s="255" t="s">
        <v>321</v>
      </c>
    </row>
    <row r="245" spans="1:51" s="14" customFormat="1" ht="12">
      <c r="A245" s="14"/>
      <c r="B245" s="268"/>
      <c r="C245" s="269"/>
      <c r="D245" s="259" t="s">
        <v>174</v>
      </c>
      <c r="E245" s="270" t="s">
        <v>1</v>
      </c>
      <c r="F245" s="271" t="s">
        <v>322</v>
      </c>
      <c r="G245" s="269"/>
      <c r="H245" s="272">
        <v>1.293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8" t="s">
        <v>174</v>
      </c>
      <c r="AU245" s="278" t="s">
        <v>86</v>
      </c>
      <c r="AV245" s="14" t="s">
        <v>86</v>
      </c>
      <c r="AW245" s="14" t="s">
        <v>30</v>
      </c>
      <c r="AX245" s="14" t="s">
        <v>73</v>
      </c>
      <c r="AY245" s="278" t="s">
        <v>166</v>
      </c>
    </row>
    <row r="246" spans="1:65" s="2" customFormat="1" ht="21.75" customHeight="1">
      <c r="A246" s="37"/>
      <c r="B246" s="38"/>
      <c r="C246" s="243" t="s">
        <v>323</v>
      </c>
      <c r="D246" s="243" t="s">
        <v>168</v>
      </c>
      <c r="E246" s="244" t="s">
        <v>324</v>
      </c>
      <c r="F246" s="245" t="s">
        <v>325</v>
      </c>
      <c r="G246" s="246" t="s">
        <v>171</v>
      </c>
      <c r="H246" s="247">
        <v>14.13</v>
      </c>
      <c r="I246" s="248"/>
      <c r="J246" s="249">
        <f>ROUND(I246*H246,2)</f>
        <v>0</v>
      </c>
      <c r="K246" s="250"/>
      <c r="L246" s="43"/>
      <c r="M246" s="251" t="s">
        <v>1</v>
      </c>
      <c r="N246" s="252" t="s">
        <v>39</v>
      </c>
      <c r="O246" s="90"/>
      <c r="P246" s="253">
        <f>O246*H246</f>
        <v>0</v>
      </c>
      <c r="Q246" s="253">
        <v>0.00346</v>
      </c>
      <c r="R246" s="253">
        <f>Q246*H246</f>
        <v>0.048889800000000004</v>
      </c>
      <c r="S246" s="253">
        <v>0</v>
      </c>
      <c r="T246" s="25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5" t="s">
        <v>172</v>
      </c>
      <c r="AT246" s="255" t="s">
        <v>168</v>
      </c>
      <c r="AU246" s="255" t="s">
        <v>86</v>
      </c>
      <c r="AY246" s="16" t="s">
        <v>166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6" t="s">
        <v>86</v>
      </c>
      <c r="BK246" s="256">
        <f>ROUND(I246*H246,2)</f>
        <v>0</v>
      </c>
      <c r="BL246" s="16" t="s">
        <v>172</v>
      </c>
      <c r="BM246" s="255" t="s">
        <v>326</v>
      </c>
    </row>
    <row r="247" spans="1:51" s="14" customFormat="1" ht="12">
      <c r="A247" s="14"/>
      <c r="B247" s="268"/>
      <c r="C247" s="269"/>
      <c r="D247" s="259" t="s">
        <v>174</v>
      </c>
      <c r="E247" s="270" t="s">
        <v>1</v>
      </c>
      <c r="F247" s="271" t="s">
        <v>327</v>
      </c>
      <c r="G247" s="269"/>
      <c r="H247" s="272">
        <v>14.13</v>
      </c>
      <c r="I247" s="273"/>
      <c r="J247" s="269"/>
      <c r="K247" s="269"/>
      <c r="L247" s="274"/>
      <c r="M247" s="275"/>
      <c r="N247" s="276"/>
      <c r="O247" s="276"/>
      <c r="P247" s="276"/>
      <c r="Q247" s="276"/>
      <c r="R247" s="276"/>
      <c r="S247" s="276"/>
      <c r="T247" s="27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8" t="s">
        <v>174</v>
      </c>
      <c r="AU247" s="278" t="s">
        <v>86</v>
      </c>
      <c r="AV247" s="14" t="s">
        <v>86</v>
      </c>
      <c r="AW247" s="14" t="s">
        <v>30</v>
      </c>
      <c r="AX247" s="14" t="s">
        <v>73</v>
      </c>
      <c r="AY247" s="278" t="s">
        <v>166</v>
      </c>
    </row>
    <row r="248" spans="1:65" s="2" customFormat="1" ht="21.75" customHeight="1">
      <c r="A248" s="37"/>
      <c r="B248" s="38"/>
      <c r="C248" s="243" t="s">
        <v>328</v>
      </c>
      <c r="D248" s="243" t="s">
        <v>168</v>
      </c>
      <c r="E248" s="244" t="s">
        <v>329</v>
      </c>
      <c r="F248" s="245" t="s">
        <v>330</v>
      </c>
      <c r="G248" s="246" t="s">
        <v>171</v>
      </c>
      <c r="H248" s="247">
        <v>14.13</v>
      </c>
      <c r="I248" s="248"/>
      <c r="J248" s="249">
        <f>ROUND(I248*H248,2)</f>
        <v>0</v>
      </c>
      <c r="K248" s="250"/>
      <c r="L248" s="43"/>
      <c r="M248" s="251" t="s">
        <v>1</v>
      </c>
      <c r="N248" s="252" t="s">
        <v>39</v>
      </c>
      <c r="O248" s="90"/>
      <c r="P248" s="253">
        <f>O248*H248</f>
        <v>0</v>
      </c>
      <c r="Q248" s="253">
        <v>0</v>
      </c>
      <c r="R248" s="253">
        <f>Q248*H248</f>
        <v>0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172</v>
      </c>
      <c r="AT248" s="255" t="s">
        <v>168</v>
      </c>
      <c r="AU248" s="255" t="s">
        <v>86</v>
      </c>
      <c r="AY248" s="16" t="s">
        <v>166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86</v>
      </c>
      <c r="BK248" s="256">
        <f>ROUND(I248*H248,2)</f>
        <v>0</v>
      </c>
      <c r="BL248" s="16" t="s">
        <v>172</v>
      </c>
      <c r="BM248" s="255" t="s">
        <v>331</v>
      </c>
    </row>
    <row r="249" spans="1:51" s="14" customFormat="1" ht="12">
      <c r="A249" s="14"/>
      <c r="B249" s="268"/>
      <c r="C249" s="269"/>
      <c r="D249" s="259" t="s">
        <v>174</v>
      </c>
      <c r="E249" s="270" t="s">
        <v>1</v>
      </c>
      <c r="F249" s="271" t="s">
        <v>327</v>
      </c>
      <c r="G249" s="269"/>
      <c r="H249" s="272">
        <v>14.13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8" t="s">
        <v>174</v>
      </c>
      <c r="AU249" s="278" t="s">
        <v>86</v>
      </c>
      <c r="AV249" s="14" t="s">
        <v>86</v>
      </c>
      <c r="AW249" s="14" t="s">
        <v>30</v>
      </c>
      <c r="AX249" s="14" t="s">
        <v>73</v>
      </c>
      <c r="AY249" s="278" t="s">
        <v>166</v>
      </c>
    </row>
    <row r="250" spans="1:65" s="2" customFormat="1" ht="16.5" customHeight="1">
      <c r="A250" s="37"/>
      <c r="B250" s="38"/>
      <c r="C250" s="243" t="s">
        <v>332</v>
      </c>
      <c r="D250" s="243" t="s">
        <v>168</v>
      </c>
      <c r="E250" s="244" t="s">
        <v>333</v>
      </c>
      <c r="F250" s="245" t="s">
        <v>334</v>
      </c>
      <c r="G250" s="246" t="s">
        <v>223</v>
      </c>
      <c r="H250" s="247">
        <v>0.086</v>
      </c>
      <c r="I250" s="248"/>
      <c r="J250" s="249">
        <f>ROUND(I250*H250,2)</f>
        <v>0</v>
      </c>
      <c r="K250" s="250"/>
      <c r="L250" s="43"/>
      <c r="M250" s="251" t="s">
        <v>1</v>
      </c>
      <c r="N250" s="252" t="s">
        <v>39</v>
      </c>
      <c r="O250" s="90"/>
      <c r="P250" s="253">
        <f>O250*H250</f>
        <v>0</v>
      </c>
      <c r="Q250" s="253">
        <v>1.04881</v>
      </c>
      <c r="R250" s="253">
        <f>Q250*H250</f>
        <v>0.09019766</v>
      </c>
      <c r="S250" s="253">
        <v>0</v>
      </c>
      <c r="T250" s="25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5" t="s">
        <v>172</v>
      </c>
      <c r="AT250" s="255" t="s">
        <v>168</v>
      </c>
      <c r="AU250" s="255" t="s">
        <v>86</v>
      </c>
      <c r="AY250" s="16" t="s">
        <v>166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6" t="s">
        <v>86</v>
      </c>
      <c r="BK250" s="256">
        <f>ROUND(I250*H250,2)</f>
        <v>0</v>
      </c>
      <c r="BL250" s="16" t="s">
        <v>172</v>
      </c>
      <c r="BM250" s="255" t="s">
        <v>335</v>
      </c>
    </row>
    <row r="251" spans="1:51" s="14" customFormat="1" ht="12">
      <c r="A251" s="14"/>
      <c r="B251" s="268"/>
      <c r="C251" s="269"/>
      <c r="D251" s="259" t="s">
        <v>174</v>
      </c>
      <c r="E251" s="270" t="s">
        <v>1</v>
      </c>
      <c r="F251" s="271" t="s">
        <v>336</v>
      </c>
      <c r="G251" s="269"/>
      <c r="H251" s="272">
        <v>86.2</v>
      </c>
      <c r="I251" s="273"/>
      <c r="J251" s="269"/>
      <c r="K251" s="269"/>
      <c r="L251" s="274"/>
      <c r="M251" s="275"/>
      <c r="N251" s="276"/>
      <c r="O251" s="276"/>
      <c r="P251" s="276"/>
      <c r="Q251" s="276"/>
      <c r="R251" s="276"/>
      <c r="S251" s="276"/>
      <c r="T251" s="27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8" t="s">
        <v>174</v>
      </c>
      <c r="AU251" s="278" t="s">
        <v>86</v>
      </c>
      <c r="AV251" s="14" t="s">
        <v>86</v>
      </c>
      <c r="AW251" s="14" t="s">
        <v>30</v>
      </c>
      <c r="AX251" s="14" t="s">
        <v>73</v>
      </c>
      <c r="AY251" s="278" t="s">
        <v>166</v>
      </c>
    </row>
    <row r="252" spans="1:51" s="14" customFormat="1" ht="12">
      <c r="A252" s="14"/>
      <c r="B252" s="268"/>
      <c r="C252" s="269"/>
      <c r="D252" s="259" t="s">
        <v>174</v>
      </c>
      <c r="E252" s="269"/>
      <c r="F252" s="271" t="s">
        <v>337</v>
      </c>
      <c r="G252" s="269"/>
      <c r="H252" s="272">
        <v>0.086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174</v>
      </c>
      <c r="AU252" s="278" t="s">
        <v>86</v>
      </c>
      <c r="AV252" s="14" t="s">
        <v>86</v>
      </c>
      <c r="AW252" s="14" t="s">
        <v>4</v>
      </c>
      <c r="AX252" s="14" t="s">
        <v>80</v>
      </c>
      <c r="AY252" s="278" t="s">
        <v>166</v>
      </c>
    </row>
    <row r="253" spans="1:65" s="2" customFormat="1" ht="16.5" customHeight="1">
      <c r="A253" s="37"/>
      <c r="B253" s="38"/>
      <c r="C253" s="243" t="s">
        <v>338</v>
      </c>
      <c r="D253" s="243" t="s">
        <v>168</v>
      </c>
      <c r="E253" s="244" t="s">
        <v>339</v>
      </c>
      <c r="F253" s="245" t="s">
        <v>340</v>
      </c>
      <c r="G253" s="246" t="s">
        <v>223</v>
      </c>
      <c r="H253" s="247">
        <v>0.069</v>
      </c>
      <c r="I253" s="248"/>
      <c r="J253" s="249">
        <f>ROUND(I253*H253,2)</f>
        <v>0</v>
      </c>
      <c r="K253" s="250"/>
      <c r="L253" s="43"/>
      <c r="M253" s="251" t="s">
        <v>1</v>
      </c>
      <c r="N253" s="252" t="s">
        <v>39</v>
      </c>
      <c r="O253" s="90"/>
      <c r="P253" s="253">
        <f>O253*H253</f>
        <v>0</v>
      </c>
      <c r="Q253" s="253">
        <v>1.06277</v>
      </c>
      <c r="R253" s="253">
        <f>Q253*H253</f>
        <v>0.07333113000000001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172</v>
      </c>
      <c r="AT253" s="255" t="s">
        <v>168</v>
      </c>
      <c r="AU253" s="255" t="s">
        <v>86</v>
      </c>
      <c r="AY253" s="16" t="s">
        <v>166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86</v>
      </c>
      <c r="BK253" s="256">
        <f>ROUND(I253*H253,2)</f>
        <v>0</v>
      </c>
      <c r="BL253" s="16" t="s">
        <v>172</v>
      </c>
      <c r="BM253" s="255" t="s">
        <v>341</v>
      </c>
    </row>
    <row r="254" spans="1:51" s="14" customFormat="1" ht="12">
      <c r="A254" s="14"/>
      <c r="B254" s="268"/>
      <c r="C254" s="269"/>
      <c r="D254" s="259" t="s">
        <v>174</v>
      </c>
      <c r="E254" s="270" t="s">
        <v>1</v>
      </c>
      <c r="F254" s="271" t="s">
        <v>342</v>
      </c>
      <c r="G254" s="269"/>
      <c r="H254" s="272">
        <v>0.069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8" t="s">
        <v>174</v>
      </c>
      <c r="AU254" s="278" t="s">
        <v>86</v>
      </c>
      <c r="AV254" s="14" t="s">
        <v>86</v>
      </c>
      <c r="AW254" s="14" t="s">
        <v>30</v>
      </c>
      <c r="AX254" s="14" t="s">
        <v>73</v>
      </c>
      <c r="AY254" s="278" t="s">
        <v>166</v>
      </c>
    </row>
    <row r="255" spans="1:65" s="2" customFormat="1" ht="21.75" customHeight="1">
      <c r="A255" s="37"/>
      <c r="B255" s="38"/>
      <c r="C255" s="243" t="s">
        <v>343</v>
      </c>
      <c r="D255" s="243" t="s">
        <v>168</v>
      </c>
      <c r="E255" s="244" t="s">
        <v>344</v>
      </c>
      <c r="F255" s="245" t="s">
        <v>345</v>
      </c>
      <c r="G255" s="246" t="s">
        <v>346</v>
      </c>
      <c r="H255" s="247">
        <v>3</v>
      </c>
      <c r="I255" s="248"/>
      <c r="J255" s="249">
        <f>ROUND(I255*H255,2)</f>
        <v>0</v>
      </c>
      <c r="K255" s="250"/>
      <c r="L255" s="43"/>
      <c r="M255" s="251" t="s">
        <v>1</v>
      </c>
      <c r="N255" s="252" t="s">
        <v>39</v>
      </c>
      <c r="O255" s="90"/>
      <c r="P255" s="253">
        <f>O255*H255</f>
        <v>0</v>
      </c>
      <c r="Q255" s="253">
        <v>0.05421</v>
      </c>
      <c r="R255" s="253">
        <f>Q255*H255</f>
        <v>0.16263</v>
      </c>
      <c r="S255" s="253">
        <v>0</v>
      </c>
      <c r="T255" s="25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5" t="s">
        <v>172</v>
      </c>
      <c r="AT255" s="255" t="s">
        <v>168</v>
      </c>
      <c r="AU255" s="255" t="s">
        <v>86</v>
      </c>
      <c r="AY255" s="16" t="s">
        <v>166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6" t="s">
        <v>86</v>
      </c>
      <c r="BK255" s="256">
        <f>ROUND(I255*H255,2)</f>
        <v>0</v>
      </c>
      <c r="BL255" s="16" t="s">
        <v>172</v>
      </c>
      <c r="BM255" s="255" t="s">
        <v>347</v>
      </c>
    </row>
    <row r="256" spans="1:51" s="14" customFormat="1" ht="12">
      <c r="A256" s="14"/>
      <c r="B256" s="268"/>
      <c r="C256" s="269"/>
      <c r="D256" s="259" t="s">
        <v>174</v>
      </c>
      <c r="E256" s="270" t="s">
        <v>1</v>
      </c>
      <c r="F256" s="271" t="s">
        <v>348</v>
      </c>
      <c r="G256" s="269"/>
      <c r="H256" s="272">
        <v>3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174</v>
      </c>
      <c r="AU256" s="278" t="s">
        <v>86</v>
      </c>
      <c r="AV256" s="14" t="s">
        <v>86</v>
      </c>
      <c r="AW256" s="14" t="s">
        <v>30</v>
      </c>
      <c r="AX256" s="14" t="s">
        <v>73</v>
      </c>
      <c r="AY256" s="278" t="s">
        <v>166</v>
      </c>
    </row>
    <row r="257" spans="1:65" s="2" customFormat="1" ht="21.75" customHeight="1">
      <c r="A257" s="37"/>
      <c r="B257" s="38"/>
      <c r="C257" s="243" t="s">
        <v>349</v>
      </c>
      <c r="D257" s="243" t="s">
        <v>168</v>
      </c>
      <c r="E257" s="244" t="s">
        <v>350</v>
      </c>
      <c r="F257" s="245" t="s">
        <v>351</v>
      </c>
      <c r="G257" s="246" t="s">
        <v>171</v>
      </c>
      <c r="H257" s="247">
        <v>5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39</v>
      </c>
      <c r="O257" s="90"/>
      <c r="P257" s="253">
        <f>O257*H257</f>
        <v>0</v>
      </c>
      <c r="Q257" s="253">
        <v>0.25365</v>
      </c>
      <c r="R257" s="253">
        <f>Q257*H257</f>
        <v>1.2682499999999999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172</v>
      </c>
      <c r="AT257" s="255" t="s">
        <v>168</v>
      </c>
      <c r="AU257" s="255" t="s">
        <v>86</v>
      </c>
      <c r="AY257" s="16" t="s">
        <v>166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86</v>
      </c>
      <c r="BK257" s="256">
        <f>ROUND(I257*H257,2)</f>
        <v>0</v>
      </c>
      <c r="BL257" s="16" t="s">
        <v>172</v>
      </c>
      <c r="BM257" s="255" t="s">
        <v>352</v>
      </c>
    </row>
    <row r="258" spans="1:51" s="13" customFormat="1" ht="12">
      <c r="A258" s="13"/>
      <c r="B258" s="257"/>
      <c r="C258" s="258"/>
      <c r="D258" s="259" t="s">
        <v>174</v>
      </c>
      <c r="E258" s="260" t="s">
        <v>1</v>
      </c>
      <c r="F258" s="261" t="s">
        <v>353</v>
      </c>
      <c r="G258" s="258"/>
      <c r="H258" s="260" t="s">
        <v>1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174</v>
      </c>
      <c r="AU258" s="267" t="s">
        <v>86</v>
      </c>
      <c r="AV258" s="13" t="s">
        <v>80</v>
      </c>
      <c r="AW258" s="13" t="s">
        <v>30</v>
      </c>
      <c r="AX258" s="13" t="s">
        <v>73</v>
      </c>
      <c r="AY258" s="267" t="s">
        <v>166</v>
      </c>
    </row>
    <row r="259" spans="1:51" s="14" customFormat="1" ht="12">
      <c r="A259" s="14"/>
      <c r="B259" s="268"/>
      <c r="C259" s="269"/>
      <c r="D259" s="259" t="s">
        <v>174</v>
      </c>
      <c r="E259" s="270" t="s">
        <v>1</v>
      </c>
      <c r="F259" s="271" t="s">
        <v>354</v>
      </c>
      <c r="G259" s="269"/>
      <c r="H259" s="272">
        <v>4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174</v>
      </c>
      <c r="AU259" s="278" t="s">
        <v>86</v>
      </c>
      <c r="AV259" s="14" t="s">
        <v>86</v>
      </c>
      <c r="AW259" s="14" t="s">
        <v>30</v>
      </c>
      <c r="AX259" s="14" t="s">
        <v>73</v>
      </c>
      <c r="AY259" s="278" t="s">
        <v>166</v>
      </c>
    </row>
    <row r="260" spans="1:51" s="14" customFormat="1" ht="12">
      <c r="A260" s="14"/>
      <c r="B260" s="268"/>
      <c r="C260" s="269"/>
      <c r="D260" s="259" t="s">
        <v>174</v>
      </c>
      <c r="E260" s="270" t="s">
        <v>1</v>
      </c>
      <c r="F260" s="271" t="s">
        <v>355</v>
      </c>
      <c r="G260" s="269"/>
      <c r="H260" s="272">
        <v>1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174</v>
      </c>
      <c r="AU260" s="278" t="s">
        <v>86</v>
      </c>
      <c r="AV260" s="14" t="s">
        <v>86</v>
      </c>
      <c r="AW260" s="14" t="s">
        <v>30</v>
      </c>
      <c r="AX260" s="14" t="s">
        <v>73</v>
      </c>
      <c r="AY260" s="278" t="s">
        <v>166</v>
      </c>
    </row>
    <row r="261" spans="1:65" s="2" customFormat="1" ht="21.75" customHeight="1">
      <c r="A261" s="37"/>
      <c r="B261" s="38"/>
      <c r="C261" s="243" t="s">
        <v>356</v>
      </c>
      <c r="D261" s="243" t="s">
        <v>168</v>
      </c>
      <c r="E261" s="244" t="s">
        <v>357</v>
      </c>
      <c r="F261" s="245" t="s">
        <v>358</v>
      </c>
      <c r="G261" s="246" t="s">
        <v>179</v>
      </c>
      <c r="H261" s="247">
        <v>2.586</v>
      </c>
      <c r="I261" s="248"/>
      <c r="J261" s="249">
        <f>ROUND(I261*H261,2)</f>
        <v>0</v>
      </c>
      <c r="K261" s="250"/>
      <c r="L261" s="43"/>
      <c r="M261" s="251" t="s">
        <v>1</v>
      </c>
      <c r="N261" s="252" t="s">
        <v>39</v>
      </c>
      <c r="O261" s="90"/>
      <c r="P261" s="253">
        <f>O261*H261</f>
        <v>0</v>
      </c>
      <c r="Q261" s="253">
        <v>2.6768</v>
      </c>
      <c r="R261" s="253">
        <f>Q261*H261</f>
        <v>6.922204799999999</v>
      </c>
      <c r="S261" s="253">
        <v>0</v>
      </c>
      <c r="T261" s="25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172</v>
      </c>
      <c r="AT261" s="255" t="s">
        <v>168</v>
      </c>
      <c r="AU261" s="255" t="s">
        <v>86</v>
      </c>
      <c r="AY261" s="16" t="s">
        <v>166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86</v>
      </c>
      <c r="BK261" s="256">
        <f>ROUND(I261*H261,2)</f>
        <v>0</v>
      </c>
      <c r="BL261" s="16" t="s">
        <v>172</v>
      </c>
      <c r="BM261" s="255" t="s">
        <v>359</v>
      </c>
    </row>
    <row r="262" spans="1:51" s="14" customFormat="1" ht="12">
      <c r="A262" s="14"/>
      <c r="B262" s="268"/>
      <c r="C262" s="269"/>
      <c r="D262" s="259" t="s">
        <v>174</v>
      </c>
      <c r="E262" s="270" t="s">
        <v>1</v>
      </c>
      <c r="F262" s="271" t="s">
        <v>360</v>
      </c>
      <c r="G262" s="269"/>
      <c r="H262" s="272">
        <v>2.586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174</v>
      </c>
      <c r="AU262" s="278" t="s">
        <v>86</v>
      </c>
      <c r="AV262" s="14" t="s">
        <v>86</v>
      </c>
      <c r="AW262" s="14" t="s">
        <v>30</v>
      </c>
      <c r="AX262" s="14" t="s">
        <v>73</v>
      </c>
      <c r="AY262" s="278" t="s">
        <v>166</v>
      </c>
    </row>
    <row r="263" spans="1:65" s="2" customFormat="1" ht="21.75" customHeight="1">
      <c r="A263" s="37"/>
      <c r="B263" s="38"/>
      <c r="C263" s="243" t="s">
        <v>361</v>
      </c>
      <c r="D263" s="243" t="s">
        <v>168</v>
      </c>
      <c r="E263" s="244" t="s">
        <v>362</v>
      </c>
      <c r="F263" s="245" t="s">
        <v>363</v>
      </c>
      <c r="G263" s="246" t="s">
        <v>179</v>
      </c>
      <c r="H263" s="247">
        <v>2.586</v>
      </c>
      <c r="I263" s="248"/>
      <c r="J263" s="249">
        <f>ROUND(I263*H263,2)</f>
        <v>0</v>
      </c>
      <c r="K263" s="250"/>
      <c r="L263" s="43"/>
      <c r="M263" s="251" t="s">
        <v>1</v>
      </c>
      <c r="N263" s="252" t="s">
        <v>39</v>
      </c>
      <c r="O263" s="90"/>
      <c r="P263" s="253">
        <f>O263*H263</f>
        <v>0</v>
      </c>
      <c r="Q263" s="253">
        <v>0</v>
      </c>
      <c r="R263" s="253">
        <f>Q263*H263</f>
        <v>0</v>
      </c>
      <c r="S263" s="253">
        <v>0</v>
      </c>
      <c r="T263" s="25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5" t="s">
        <v>172</v>
      </c>
      <c r="AT263" s="255" t="s">
        <v>168</v>
      </c>
      <c r="AU263" s="255" t="s">
        <v>86</v>
      </c>
      <c r="AY263" s="16" t="s">
        <v>166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6" t="s">
        <v>86</v>
      </c>
      <c r="BK263" s="256">
        <f>ROUND(I263*H263,2)</f>
        <v>0</v>
      </c>
      <c r="BL263" s="16" t="s">
        <v>172</v>
      </c>
      <c r="BM263" s="255" t="s">
        <v>364</v>
      </c>
    </row>
    <row r="264" spans="1:51" s="14" customFormat="1" ht="12">
      <c r="A264" s="14"/>
      <c r="B264" s="268"/>
      <c r="C264" s="269"/>
      <c r="D264" s="259" t="s">
        <v>174</v>
      </c>
      <c r="E264" s="270" t="s">
        <v>1</v>
      </c>
      <c r="F264" s="271" t="s">
        <v>360</v>
      </c>
      <c r="G264" s="269"/>
      <c r="H264" s="272">
        <v>2.586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174</v>
      </c>
      <c r="AU264" s="278" t="s">
        <v>86</v>
      </c>
      <c r="AV264" s="14" t="s">
        <v>86</v>
      </c>
      <c r="AW264" s="14" t="s">
        <v>30</v>
      </c>
      <c r="AX264" s="14" t="s">
        <v>73</v>
      </c>
      <c r="AY264" s="278" t="s">
        <v>166</v>
      </c>
    </row>
    <row r="265" spans="1:65" s="2" customFormat="1" ht="21.75" customHeight="1">
      <c r="A265" s="37"/>
      <c r="B265" s="38"/>
      <c r="C265" s="243" t="s">
        <v>365</v>
      </c>
      <c r="D265" s="243" t="s">
        <v>168</v>
      </c>
      <c r="E265" s="244" t="s">
        <v>366</v>
      </c>
      <c r="F265" s="245" t="s">
        <v>367</v>
      </c>
      <c r="G265" s="246" t="s">
        <v>290</v>
      </c>
      <c r="H265" s="247">
        <v>21.55</v>
      </c>
      <c r="I265" s="248"/>
      <c r="J265" s="249">
        <f>ROUND(I265*H265,2)</f>
        <v>0</v>
      </c>
      <c r="K265" s="250"/>
      <c r="L265" s="43"/>
      <c r="M265" s="251" t="s">
        <v>1</v>
      </c>
      <c r="N265" s="252" t="s">
        <v>39</v>
      </c>
      <c r="O265" s="90"/>
      <c r="P265" s="253">
        <f>O265*H265</f>
        <v>0</v>
      </c>
      <c r="Q265" s="253">
        <v>0.04634</v>
      </c>
      <c r="R265" s="253">
        <f>Q265*H265</f>
        <v>0.998627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172</v>
      </c>
      <c r="AT265" s="255" t="s">
        <v>168</v>
      </c>
      <c r="AU265" s="255" t="s">
        <v>86</v>
      </c>
      <c r="AY265" s="16" t="s">
        <v>166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86</v>
      </c>
      <c r="BK265" s="256">
        <f>ROUND(I265*H265,2)</f>
        <v>0</v>
      </c>
      <c r="BL265" s="16" t="s">
        <v>172</v>
      </c>
      <c r="BM265" s="255" t="s">
        <v>368</v>
      </c>
    </row>
    <row r="266" spans="1:51" s="14" customFormat="1" ht="12">
      <c r="A266" s="14"/>
      <c r="B266" s="268"/>
      <c r="C266" s="269"/>
      <c r="D266" s="259" t="s">
        <v>174</v>
      </c>
      <c r="E266" s="270" t="s">
        <v>1</v>
      </c>
      <c r="F266" s="271" t="s">
        <v>369</v>
      </c>
      <c r="G266" s="269"/>
      <c r="H266" s="272">
        <v>21.55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174</v>
      </c>
      <c r="AU266" s="278" t="s">
        <v>86</v>
      </c>
      <c r="AV266" s="14" t="s">
        <v>86</v>
      </c>
      <c r="AW266" s="14" t="s">
        <v>30</v>
      </c>
      <c r="AX266" s="14" t="s">
        <v>73</v>
      </c>
      <c r="AY266" s="278" t="s">
        <v>166</v>
      </c>
    </row>
    <row r="267" spans="1:63" s="12" customFormat="1" ht="22.8" customHeight="1">
      <c r="A267" s="12"/>
      <c r="B267" s="227"/>
      <c r="C267" s="228"/>
      <c r="D267" s="229" t="s">
        <v>72</v>
      </c>
      <c r="E267" s="241" t="s">
        <v>172</v>
      </c>
      <c r="F267" s="241" t="s">
        <v>370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SUM(P268:P276)</f>
        <v>0</v>
      </c>
      <c r="Q267" s="235"/>
      <c r="R267" s="236">
        <f>SUM(R268:R276)</f>
        <v>2.3001774</v>
      </c>
      <c r="S267" s="235"/>
      <c r="T267" s="237">
        <f>SUM(T268:T276)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80</v>
      </c>
      <c r="AT267" s="239" t="s">
        <v>72</v>
      </c>
      <c r="AU267" s="239" t="s">
        <v>80</v>
      </c>
      <c r="AY267" s="238" t="s">
        <v>166</v>
      </c>
      <c r="BK267" s="240">
        <f>SUM(BK268:BK276)</f>
        <v>0</v>
      </c>
    </row>
    <row r="268" spans="1:65" s="2" customFormat="1" ht="16.5" customHeight="1">
      <c r="A268" s="37"/>
      <c r="B268" s="38"/>
      <c r="C268" s="243" t="s">
        <v>371</v>
      </c>
      <c r="D268" s="243" t="s">
        <v>168</v>
      </c>
      <c r="E268" s="244" t="s">
        <v>372</v>
      </c>
      <c r="F268" s="245" t="s">
        <v>373</v>
      </c>
      <c r="G268" s="246" t="s">
        <v>179</v>
      </c>
      <c r="H268" s="247">
        <v>0.33</v>
      </c>
      <c r="I268" s="248"/>
      <c r="J268" s="249">
        <f>ROUND(I268*H268,2)</f>
        <v>0</v>
      </c>
      <c r="K268" s="250"/>
      <c r="L268" s="43"/>
      <c r="M268" s="251" t="s">
        <v>1</v>
      </c>
      <c r="N268" s="252" t="s">
        <v>39</v>
      </c>
      <c r="O268" s="90"/>
      <c r="P268" s="253">
        <f>O268*H268</f>
        <v>0</v>
      </c>
      <c r="Q268" s="253">
        <v>2.45343</v>
      </c>
      <c r="R268" s="253">
        <f>Q268*H268</f>
        <v>0.8096319000000001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172</v>
      </c>
      <c r="AT268" s="255" t="s">
        <v>168</v>
      </c>
      <c r="AU268" s="255" t="s">
        <v>86</v>
      </c>
      <c r="AY268" s="16" t="s">
        <v>166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86</v>
      </c>
      <c r="BK268" s="256">
        <f>ROUND(I268*H268,2)</f>
        <v>0</v>
      </c>
      <c r="BL268" s="16" t="s">
        <v>172</v>
      </c>
      <c r="BM268" s="255" t="s">
        <v>374</v>
      </c>
    </row>
    <row r="269" spans="1:51" s="14" customFormat="1" ht="12">
      <c r="A269" s="14"/>
      <c r="B269" s="268"/>
      <c r="C269" s="269"/>
      <c r="D269" s="259" t="s">
        <v>174</v>
      </c>
      <c r="E269" s="270" t="s">
        <v>1</v>
      </c>
      <c r="F269" s="271" t="s">
        <v>375</v>
      </c>
      <c r="G269" s="269"/>
      <c r="H269" s="272">
        <v>0.33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174</v>
      </c>
      <c r="AU269" s="278" t="s">
        <v>86</v>
      </c>
      <c r="AV269" s="14" t="s">
        <v>86</v>
      </c>
      <c r="AW269" s="14" t="s">
        <v>30</v>
      </c>
      <c r="AX269" s="14" t="s">
        <v>73</v>
      </c>
      <c r="AY269" s="278" t="s">
        <v>166</v>
      </c>
    </row>
    <row r="270" spans="1:65" s="2" customFormat="1" ht="21.75" customHeight="1">
      <c r="A270" s="37"/>
      <c r="B270" s="38"/>
      <c r="C270" s="243" t="s">
        <v>376</v>
      </c>
      <c r="D270" s="243" t="s">
        <v>168</v>
      </c>
      <c r="E270" s="244" t="s">
        <v>377</v>
      </c>
      <c r="F270" s="245" t="s">
        <v>378</v>
      </c>
      <c r="G270" s="246" t="s">
        <v>171</v>
      </c>
      <c r="H270" s="247">
        <v>3.3</v>
      </c>
      <c r="I270" s="248"/>
      <c r="J270" s="249">
        <f>ROUND(I270*H270,2)</f>
        <v>0</v>
      </c>
      <c r="K270" s="250"/>
      <c r="L270" s="43"/>
      <c r="M270" s="251" t="s">
        <v>1</v>
      </c>
      <c r="N270" s="252" t="s">
        <v>39</v>
      </c>
      <c r="O270" s="90"/>
      <c r="P270" s="253">
        <f>O270*H270</f>
        <v>0</v>
      </c>
      <c r="Q270" s="253">
        <v>0.00958</v>
      </c>
      <c r="R270" s="253">
        <f>Q270*H270</f>
        <v>0.031613999999999996</v>
      </c>
      <c r="S270" s="253">
        <v>0</v>
      </c>
      <c r="T270" s="25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5" t="s">
        <v>172</v>
      </c>
      <c r="AT270" s="255" t="s">
        <v>168</v>
      </c>
      <c r="AU270" s="255" t="s">
        <v>86</v>
      </c>
      <c r="AY270" s="16" t="s">
        <v>166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6" t="s">
        <v>86</v>
      </c>
      <c r="BK270" s="256">
        <f>ROUND(I270*H270,2)</f>
        <v>0</v>
      </c>
      <c r="BL270" s="16" t="s">
        <v>172</v>
      </c>
      <c r="BM270" s="255" t="s">
        <v>379</v>
      </c>
    </row>
    <row r="271" spans="1:51" s="14" customFormat="1" ht="12">
      <c r="A271" s="14"/>
      <c r="B271" s="268"/>
      <c r="C271" s="269"/>
      <c r="D271" s="259" t="s">
        <v>174</v>
      </c>
      <c r="E271" s="270" t="s">
        <v>1</v>
      </c>
      <c r="F271" s="271" t="s">
        <v>380</v>
      </c>
      <c r="G271" s="269"/>
      <c r="H271" s="272">
        <v>3.3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174</v>
      </c>
      <c r="AU271" s="278" t="s">
        <v>86</v>
      </c>
      <c r="AV271" s="14" t="s">
        <v>86</v>
      </c>
      <c r="AW271" s="14" t="s">
        <v>30</v>
      </c>
      <c r="AX271" s="14" t="s">
        <v>73</v>
      </c>
      <c r="AY271" s="278" t="s">
        <v>166</v>
      </c>
    </row>
    <row r="272" spans="1:65" s="2" customFormat="1" ht="16.5" customHeight="1">
      <c r="A272" s="37"/>
      <c r="B272" s="38"/>
      <c r="C272" s="243" t="s">
        <v>381</v>
      </c>
      <c r="D272" s="243" t="s">
        <v>168</v>
      </c>
      <c r="E272" s="244" t="s">
        <v>382</v>
      </c>
      <c r="F272" s="245" t="s">
        <v>383</v>
      </c>
      <c r="G272" s="246" t="s">
        <v>179</v>
      </c>
      <c r="H272" s="247">
        <v>0.63</v>
      </c>
      <c r="I272" s="248"/>
      <c r="J272" s="249">
        <f>ROUND(I272*H272,2)</f>
        <v>0</v>
      </c>
      <c r="K272" s="250"/>
      <c r="L272" s="43"/>
      <c r="M272" s="251" t="s">
        <v>1</v>
      </c>
      <c r="N272" s="252" t="s">
        <v>39</v>
      </c>
      <c r="O272" s="90"/>
      <c r="P272" s="253">
        <f>O272*H272</f>
        <v>0</v>
      </c>
      <c r="Q272" s="253">
        <v>2.25645</v>
      </c>
      <c r="R272" s="253">
        <f>Q272*H272</f>
        <v>1.4215635</v>
      </c>
      <c r="S272" s="253">
        <v>0</v>
      </c>
      <c r="T272" s="25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5" t="s">
        <v>172</v>
      </c>
      <c r="AT272" s="255" t="s">
        <v>168</v>
      </c>
      <c r="AU272" s="255" t="s">
        <v>86</v>
      </c>
      <c r="AY272" s="16" t="s">
        <v>166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6" t="s">
        <v>86</v>
      </c>
      <c r="BK272" s="256">
        <f>ROUND(I272*H272,2)</f>
        <v>0</v>
      </c>
      <c r="BL272" s="16" t="s">
        <v>172</v>
      </c>
      <c r="BM272" s="255" t="s">
        <v>384</v>
      </c>
    </row>
    <row r="273" spans="1:51" s="14" customFormat="1" ht="12">
      <c r="A273" s="14"/>
      <c r="B273" s="268"/>
      <c r="C273" s="269"/>
      <c r="D273" s="259" t="s">
        <v>174</v>
      </c>
      <c r="E273" s="270" t="s">
        <v>1</v>
      </c>
      <c r="F273" s="271" t="s">
        <v>385</v>
      </c>
      <c r="G273" s="269"/>
      <c r="H273" s="272">
        <v>0.63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174</v>
      </c>
      <c r="AU273" s="278" t="s">
        <v>86</v>
      </c>
      <c r="AV273" s="14" t="s">
        <v>86</v>
      </c>
      <c r="AW273" s="14" t="s">
        <v>30</v>
      </c>
      <c r="AX273" s="14" t="s">
        <v>73</v>
      </c>
      <c r="AY273" s="278" t="s">
        <v>166</v>
      </c>
    </row>
    <row r="274" spans="1:65" s="2" customFormat="1" ht="16.5" customHeight="1">
      <c r="A274" s="37"/>
      <c r="B274" s="38"/>
      <c r="C274" s="243" t="s">
        <v>386</v>
      </c>
      <c r="D274" s="243" t="s">
        <v>168</v>
      </c>
      <c r="E274" s="244" t="s">
        <v>387</v>
      </c>
      <c r="F274" s="245" t="s">
        <v>388</v>
      </c>
      <c r="G274" s="246" t="s">
        <v>171</v>
      </c>
      <c r="H274" s="247">
        <v>7.2</v>
      </c>
      <c r="I274" s="248"/>
      <c r="J274" s="249">
        <f>ROUND(I274*H274,2)</f>
        <v>0</v>
      </c>
      <c r="K274" s="250"/>
      <c r="L274" s="43"/>
      <c r="M274" s="251" t="s">
        <v>1</v>
      </c>
      <c r="N274" s="252" t="s">
        <v>39</v>
      </c>
      <c r="O274" s="90"/>
      <c r="P274" s="253">
        <f>O274*H274</f>
        <v>0</v>
      </c>
      <c r="Q274" s="253">
        <v>0.00519</v>
      </c>
      <c r="R274" s="253">
        <f>Q274*H274</f>
        <v>0.037368000000000005</v>
      </c>
      <c r="S274" s="253">
        <v>0</v>
      </c>
      <c r="T274" s="25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5" t="s">
        <v>172</v>
      </c>
      <c r="AT274" s="255" t="s">
        <v>168</v>
      </c>
      <c r="AU274" s="255" t="s">
        <v>86</v>
      </c>
      <c r="AY274" s="16" t="s">
        <v>166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6" t="s">
        <v>86</v>
      </c>
      <c r="BK274" s="256">
        <f>ROUND(I274*H274,2)</f>
        <v>0</v>
      </c>
      <c r="BL274" s="16" t="s">
        <v>172</v>
      </c>
      <c r="BM274" s="255" t="s">
        <v>389</v>
      </c>
    </row>
    <row r="275" spans="1:51" s="14" customFormat="1" ht="12">
      <c r="A275" s="14"/>
      <c r="B275" s="268"/>
      <c r="C275" s="269"/>
      <c r="D275" s="259" t="s">
        <v>174</v>
      </c>
      <c r="E275" s="270" t="s">
        <v>1</v>
      </c>
      <c r="F275" s="271" t="s">
        <v>390</v>
      </c>
      <c r="G275" s="269"/>
      <c r="H275" s="272">
        <v>7.2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8" t="s">
        <v>174</v>
      </c>
      <c r="AU275" s="278" t="s">
        <v>86</v>
      </c>
      <c r="AV275" s="14" t="s">
        <v>86</v>
      </c>
      <c r="AW275" s="14" t="s">
        <v>30</v>
      </c>
      <c r="AX275" s="14" t="s">
        <v>73</v>
      </c>
      <c r="AY275" s="278" t="s">
        <v>166</v>
      </c>
    </row>
    <row r="276" spans="1:65" s="2" customFormat="1" ht="16.5" customHeight="1">
      <c r="A276" s="37"/>
      <c r="B276" s="38"/>
      <c r="C276" s="243" t="s">
        <v>391</v>
      </c>
      <c r="D276" s="243" t="s">
        <v>168</v>
      </c>
      <c r="E276" s="244" t="s">
        <v>392</v>
      </c>
      <c r="F276" s="245" t="s">
        <v>393</v>
      </c>
      <c r="G276" s="246" t="s">
        <v>171</v>
      </c>
      <c r="H276" s="247">
        <v>7.2</v>
      </c>
      <c r="I276" s="248"/>
      <c r="J276" s="249">
        <f>ROUND(I276*H276,2)</f>
        <v>0</v>
      </c>
      <c r="K276" s="250"/>
      <c r="L276" s="43"/>
      <c r="M276" s="251" t="s">
        <v>1</v>
      </c>
      <c r="N276" s="252" t="s">
        <v>39</v>
      </c>
      <c r="O276" s="90"/>
      <c r="P276" s="253">
        <f>O276*H276</f>
        <v>0</v>
      </c>
      <c r="Q276" s="253">
        <v>0</v>
      </c>
      <c r="R276" s="253">
        <f>Q276*H276</f>
        <v>0</v>
      </c>
      <c r="S276" s="253">
        <v>0</v>
      </c>
      <c r="T276" s="25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5" t="s">
        <v>172</v>
      </c>
      <c r="AT276" s="255" t="s">
        <v>168</v>
      </c>
      <c r="AU276" s="255" t="s">
        <v>86</v>
      </c>
      <c r="AY276" s="16" t="s">
        <v>166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6" t="s">
        <v>86</v>
      </c>
      <c r="BK276" s="256">
        <f>ROUND(I276*H276,2)</f>
        <v>0</v>
      </c>
      <c r="BL276" s="16" t="s">
        <v>172</v>
      </c>
      <c r="BM276" s="255" t="s">
        <v>394</v>
      </c>
    </row>
    <row r="277" spans="1:63" s="12" customFormat="1" ht="22.8" customHeight="1">
      <c r="A277" s="12"/>
      <c r="B277" s="227"/>
      <c r="C277" s="228"/>
      <c r="D277" s="229" t="s">
        <v>72</v>
      </c>
      <c r="E277" s="241" t="s">
        <v>395</v>
      </c>
      <c r="F277" s="241" t="s">
        <v>396</v>
      </c>
      <c r="G277" s="228"/>
      <c r="H277" s="228"/>
      <c r="I277" s="231"/>
      <c r="J277" s="242">
        <f>BK277</f>
        <v>0</v>
      </c>
      <c r="K277" s="228"/>
      <c r="L277" s="233"/>
      <c r="M277" s="234"/>
      <c r="N277" s="235"/>
      <c r="O277" s="235"/>
      <c r="P277" s="236">
        <f>SUM(P278:P333)</f>
        <v>0</v>
      </c>
      <c r="Q277" s="235"/>
      <c r="R277" s="236">
        <f>SUM(R278:R333)</f>
        <v>11.84599789</v>
      </c>
      <c r="S277" s="235"/>
      <c r="T277" s="237">
        <f>SUM(T278:T333)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8" t="s">
        <v>80</v>
      </c>
      <c r="AT277" s="239" t="s">
        <v>72</v>
      </c>
      <c r="AU277" s="239" t="s">
        <v>80</v>
      </c>
      <c r="AY277" s="238" t="s">
        <v>166</v>
      </c>
      <c r="BK277" s="240">
        <f>SUM(BK278:BK333)</f>
        <v>0</v>
      </c>
    </row>
    <row r="278" spans="1:65" s="2" customFormat="1" ht="21.75" customHeight="1">
      <c r="A278" s="37"/>
      <c r="B278" s="38"/>
      <c r="C278" s="243" t="s">
        <v>397</v>
      </c>
      <c r="D278" s="243" t="s">
        <v>168</v>
      </c>
      <c r="E278" s="244" t="s">
        <v>398</v>
      </c>
      <c r="F278" s="245" t="s">
        <v>399</v>
      </c>
      <c r="G278" s="246" t="s">
        <v>171</v>
      </c>
      <c r="H278" s="247">
        <v>24.072</v>
      </c>
      <c r="I278" s="248"/>
      <c r="J278" s="249">
        <f>ROUND(I278*H278,2)</f>
        <v>0</v>
      </c>
      <c r="K278" s="250"/>
      <c r="L278" s="43"/>
      <c r="M278" s="251" t="s">
        <v>1</v>
      </c>
      <c r="N278" s="252" t="s">
        <v>39</v>
      </c>
      <c r="O278" s="90"/>
      <c r="P278" s="253">
        <f>O278*H278</f>
        <v>0</v>
      </c>
      <c r="Q278" s="253">
        <v>0.00026</v>
      </c>
      <c r="R278" s="253">
        <f>Q278*H278</f>
        <v>0.006258719999999999</v>
      </c>
      <c r="S278" s="253">
        <v>0</v>
      </c>
      <c r="T278" s="25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5" t="s">
        <v>172</v>
      </c>
      <c r="AT278" s="255" t="s">
        <v>168</v>
      </c>
      <c r="AU278" s="255" t="s">
        <v>86</v>
      </c>
      <c r="AY278" s="16" t="s">
        <v>166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6" t="s">
        <v>86</v>
      </c>
      <c r="BK278" s="256">
        <f>ROUND(I278*H278,2)</f>
        <v>0</v>
      </c>
      <c r="BL278" s="16" t="s">
        <v>172</v>
      </c>
      <c r="BM278" s="255" t="s">
        <v>400</v>
      </c>
    </row>
    <row r="279" spans="1:51" s="13" customFormat="1" ht="12">
      <c r="A279" s="13"/>
      <c r="B279" s="257"/>
      <c r="C279" s="258"/>
      <c r="D279" s="259" t="s">
        <v>174</v>
      </c>
      <c r="E279" s="260" t="s">
        <v>1</v>
      </c>
      <c r="F279" s="261" t="s">
        <v>401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174</v>
      </c>
      <c r="AU279" s="267" t="s">
        <v>86</v>
      </c>
      <c r="AV279" s="13" t="s">
        <v>80</v>
      </c>
      <c r="AW279" s="13" t="s">
        <v>30</v>
      </c>
      <c r="AX279" s="13" t="s">
        <v>73</v>
      </c>
      <c r="AY279" s="267" t="s">
        <v>166</v>
      </c>
    </row>
    <row r="280" spans="1:51" s="13" customFormat="1" ht="12">
      <c r="A280" s="13"/>
      <c r="B280" s="257"/>
      <c r="C280" s="258"/>
      <c r="D280" s="259" t="s">
        <v>174</v>
      </c>
      <c r="E280" s="260" t="s">
        <v>1</v>
      </c>
      <c r="F280" s="261" t="s">
        <v>402</v>
      </c>
      <c r="G280" s="258"/>
      <c r="H280" s="260" t="s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174</v>
      </c>
      <c r="AU280" s="267" t="s">
        <v>86</v>
      </c>
      <c r="AV280" s="13" t="s">
        <v>80</v>
      </c>
      <c r="AW280" s="13" t="s">
        <v>30</v>
      </c>
      <c r="AX280" s="13" t="s">
        <v>73</v>
      </c>
      <c r="AY280" s="267" t="s">
        <v>166</v>
      </c>
    </row>
    <row r="281" spans="1:51" s="14" customFormat="1" ht="12">
      <c r="A281" s="14"/>
      <c r="B281" s="268"/>
      <c r="C281" s="269"/>
      <c r="D281" s="259" t="s">
        <v>174</v>
      </c>
      <c r="E281" s="270" t="s">
        <v>1</v>
      </c>
      <c r="F281" s="271" t="s">
        <v>403</v>
      </c>
      <c r="G281" s="269"/>
      <c r="H281" s="272">
        <v>24.072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174</v>
      </c>
      <c r="AU281" s="278" t="s">
        <v>86</v>
      </c>
      <c r="AV281" s="14" t="s">
        <v>86</v>
      </c>
      <c r="AW281" s="14" t="s">
        <v>30</v>
      </c>
      <c r="AX281" s="14" t="s">
        <v>73</v>
      </c>
      <c r="AY281" s="278" t="s">
        <v>166</v>
      </c>
    </row>
    <row r="282" spans="1:65" s="2" customFormat="1" ht="21.75" customHeight="1">
      <c r="A282" s="37"/>
      <c r="B282" s="38"/>
      <c r="C282" s="243" t="s">
        <v>404</v>
      </c>
      <c r="D282" s="243" t="s">
        <v>168</v>
      </c>
      <c r="E282" s="244" t="s">
        <v>405</v>
      </c>
      <c r="F282" s="245" t="s">
        <v>406</v>
      </c>
      <c r="G282" s="246" t="s">
        <v>171</v>
      </c>
      <c r="H282" s="247">
        <v>12.036</v>
      </c>
      <c r="I282" s="248"/>
      <c r="J282" s="249">
        <f>ROUND(I282*H282,2)</f>
        <v>0</v>
      </c>
      <c r="K282" s="250"/>
      <c r="L282" s="43"/>
      <c r="M282" s="251" t="s">
        <v>1</v>
      </c>
      <c r="N282" s="252" t="s">
        <v>39</v>
      </c>
      <c r="O282" s="90"/>
      <c r="P282" s="253">
        <f>O282*H282</f>
        <v>0</v>
      </c>
      <c r="Q282" s="253">
        <v>0.00489</v>
      </c>
      <c r="R282" s="253">
        <f>Q282*H282</f>
        <v>0.05885604</v>
      </c>
      <c r="S282" s="253">
        <v>0</v>
      </c>
      <c r="T282" s="25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5" t="s">
        <v>172</v>
      </c>
      <c r="AT282" s="255" t="s">
        <v>168</v>
      </c>
      <c r="AU282" s="255" t="s">
        <v>86</v>
      </c>
      <c r="AY282" s="16" t="s">
        <v>166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6" t="s">
        <v>86</v>
      </c>
      <c r="BK282" s="256">
        <f>ROUND(I282*H282,2)</f>
        <v>0</v>
      </c>
      <c r="BL282" s="16" t="s">
        <v>172</v>
      </c>
      <c r="BM282" s="255" t="s">
        <v>407</v>
      </c>
    </row>
    <row r="283" spans="1:51" s="13" customFormat="1" ht="12">
      <c r="A283" s="13"/>
      <c r="B283" s="257"/>
      <c r="C283" s="258"/>
      <c r="D283" s="259" t="s">
        <v>174</v>
      </c>
      <c r="E283" s="260" t="s">
        <v>1</v>
      </c>
      <c r="F283" s="261" t="s">
        <v>401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174</v>
      </c>
      <c r="AU283" s="267" t="s">
        <v>86</v>
      </c>
      <c r="AV283" s="13" t="s">
        <v>80</v>
      </c>
      <c r="AW283" s="13" t="s">
        <v>30</v>
      </c>
      <c r="AX283" s="13" t="s">
        <v>73</v>
      </c>
      <c r="AY283" s="267" t="s">
        <v>166</v>
      </c>
    </row>
    <row r="284" spans="1:51" s="14" customFormat="1" ht="12">
      <c r="A284" s="14"/>
      <c r="B284" s="268"/>
      <c r="C284" s="269"/>
      <c r="D284" s="259" t="s">
        <v>174</v>
      </c>
      <c r="E284" s="270" t="s">
        <v>1</v>
      </c>
      <c r="F284" s="271" t="s">
        <v>408</v>
      </c>
      <c r="G284" s="269"/>
      <c r="H284" s="272">
        <v>12.036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174</v>
      </c>
      <c r="AU284" s="278" t="s">
        <v>86</v>
      </c>
      <c r="AV284" s="14" t="s">
        <v>86</v>
      </c>
      <c r="AW284" s="14" t="s">
        <v>30</v>
      </c>
      <c r="AX284" s="14" t="s">
        <v>73</v>
      </c>
      <c r="AY284" s="278" t="s">
        <v>166</v>
      </c>
    </row>
    <row r="285" spans="1:65" s="2" customFormat="1" ht="21.75" customHeight="1">
      <c r="A285" s="37"/>
      <c r="B285" s="38"/>
      <c r="C285" s="243" t="s">
        <v>409</v>
      </c>
      <c r="D285" s="243" t="s">
        <v>168</v>
      </c>
      <c r="E285" s="244" t="s">
        <v>410</v>
      </c>
      <c r="F285" s="245" t="s">
        <v>411</v>
      </c>
      <c r="G285" s="246" t="s">
        <v>171</v>
      </c>
      <c r="H285" s="247">
        <v>12.036</v>
      </c>
      <c r="I285" s="248"/>
      <c r="J285" s="249">
        <f>ROUND(I285*H285,2)</f>
        <v>0</v>
      </c>
      <c r="K285" s="250"/>
      <c r="L285" s="43"/>
      <c r="M285" s="251" t="s">
        <v>1</v>
      </c>
      <c r="N285" s="252" t="s">
        <v>39</v>
      </c>
      <c r="O285" s="90"/>
      <c r="P285" s="253">
        <f>O285*H285</f>
        <v>0</v>
      </c>
      <c r="Q285" s="253">
        <v>0.003</v>
      </c>
      <c r="R285" s="253">
        <f>Q285*H285</f>
        <v>0.036108</v>
      </c>
      <c r="S285" s="253">
        <v>0</v>
      </c>
      <c r="T285" s="25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5" t="s">
        <v>172</v>
      </c>
      <c r="AT285" s="255" t="s">
        <v>168</v>
      </c>
      <c r="AU285" s="255" t="s">
        <v>86</v>
      </c>
      <c r="AY285" s="16" t="s">
        <v>166</v>
      </c>
      <c r="BE285" s="256">
        <f>IF(N285="základní",J285,0)</f>
        <v>0</v>
      </c>
      <c r="BF285" s="256">
        <f>IF(N285="snížená",J285,0)</f>
        <v>0</v>
      </c>
      <c r="BG285" s="256">
        <f>IF(N285="zákl. přenesená",J285,0)</f>
        <v>0</v>
      </c>
      <c r="BH285" s="256">
        <f>IF(N285="sníž. přenesená",J285,0)</f>
        <v>0</v>
      </c>
      <c r="BI285" s="256">
        <f>IF(N285="nulová",J285,0)</f>
        <v>0</v>
      </c>
      <c r="BJ285" s="16" t="s">
        <v>86</v>
      </c>
      <c r="BK285" s="256">
        <f>ROUND(I285*H285,2)</f>
        <v>0</v>
      </c>
      <c r="BL285" s="16" t="s">
        <v>172</v>
      </c>
      <c r="BM285" s="255" t="s">
        <v>412</v>
      </c>
    </row>
    <row r="286" spans="1:51" s="13" customFormat="1" ht="12">
      <c r="A286" s="13"/>
      <c r="B286" s="257"/>
      <c r="C286" s="258"/>
      <c r="D286" s="259" t="s">
        <v>174</v>
      </c>
      <c r="E286" s="260" t="s">
        <v>1</v>
      </c>
      <c r="F286" s="261" t="s">
        <v>401</v>
      </c>
      <c r="G286" s="258"/>
      <c r="H286" s="260" t="s">
        <v>1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7" t="s">
        <v>174</v>
      </c>
      <c r="AU286" s="267" t="s">
        <v>86</v>
      </c>
      <c r="AV286" s="13" t="s">
        <v>80</v>
      </c>
      <c r="AW286" s="13" t="s">
        <v>30</v>
      </c>
      <c r="AX286" s="13" t="s">
        <v>73</v>
      </c>
      <c r="AY286" s="267" t="s">
        <v>166</v>
      </c>
    </row>
    <row r="287" spans="1:51" s="14" customFormat="1" ht="12">
      <c r="A287" s="14"/>
      <c r="B287" s="268"/>
      <c r="C287" s="269"/>
      <c r="D287" s="259" t="s">
        <v>174</v>
      </c>
      <c r="E287" s="270" t="s">
        <v>1</v>
      </c>
      <c r="F287" s="271" t="s">
        <v>408</v>
      </c>
      <c r="G287" s="269"/>
      <c r="H287" s="272">
        <v>12.036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174</v>
      </c>
      <c r="AU287" s="278" t="s">
        <v>86</v>
      </c>
      <c r="AV287" s="14" t="s">
        <v>86</v>
      </c>
      <c r="AW287" s="14" t="s">
        <v>30</v>
      </c>
      <c r="AX287" s="14" t="s">
        <v>73</v>
      </c>
      <c r="AY287" s="278" t="s">
        <v>166</v>
      </c>
    </row>
    <row r="288" spans="1:65" s="2" customFormat="1" ht="21.75" customHeight="1">
      <c r="A288" s="37"/>
      <c r="B288" s="38"/>
      <c r="C288" s="243" t="s">
        <v>413</v>
      </c>
      <c r="D288" s="243" t="s">
        <v>168</v>
      </c>
      <c r="E288" s="244" t="s">
        <v>414</v>
      </c>
      <c r="F288" s="245" t="s">
        <v>415</v>
      </c>
      <c r="G288" s="246" t="s">
        <v>171</v>
      </c>
      <c r="H288" s="247">
        <v>218.216</v>
      </c>
      <c r="I288" s="248"/>
      <c r="J288" s="249">
        <f>ROUND(I288*H288,2)</f>
        <v>0</v>
      </c>
      <c r="K288" s="250"/>
      <c r="L288" s="43"/>
      <c r="M288" s="251" t="s">
        <v>1</v>
      </c>
      <c r="N288" s="252" t="s">
        <v>39</v>
      </c>
      <c r="O288" s="90"/>
      <c r="P288" s="253">
        <f>O288*H288</f>
        <v>0</v>
      </c>
      <c r="Q288" s="253">
        <v>0.0169</v>
      </c>
      <c r="R288" s="253">
        <f>Q288*H288</f>
        <v>3.6878504</v>
      </c>
      <c r="S288" s="253">
        <v>0</v>
      </c>
      <c r="T288" s="25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5" t="s">
        <v>172</v>
      </c>
      <c r="AT288" s="255" t="s">
        <v>168</v>
      </c>
      <c r="AU288" s="255" t="s">
        <v>86</v>
      </c>
      <c r="AY288" s="16" t="s">
        <v>166</v>
      </c>
      <c r="BE288" s="256">
        <f>IF(N288="základní",J288,0)</f>
        <v>0</v>
      </c>
      <c r="BF288" s="256">
        <f>IF(N288="snížená",J288,0)</f>
        <v>0</v>
      </c>
      <c r="BG288" s="256">
        <f>IF(N288="zákl. přenesená",J288,0)</f>
        <v>0</v>
      </c>
      <c r="BH288" s="256">
        <f>IF(N288="sníž. přenesená",J288,0)</f>
        <v>0</v>
      </c>
      <c r="BI288" s="256">
        <f>IF(N288="nulová",J288,0)</f>
        <v>0</v>
      </c>
      <c r="BJ288" s="16" t="s">
        <v>86</v>
      </c>
      <c r="BK288" s="256">
        <f>ROUND(I288*H288,2)</f>
        <v>0</v>
      </c>
      <c r="BL288" s="16" t="s">
        <v>172</v>
      </c>
      <c r="BM288" s="255" t="s">
        <v>416</v>
      </c>
    </row>
    <row r="289" spans="1:51" s="13" customFormat="1" ht="12">
      <c r="A289" s="13"/>
      <c r="B289" s="257"/>
      <c r="C289" s="258"/>
      <c r="D289" s="259" t="s">
        <v>174</v>
      </c>
      <c r="E289" s="260" t="s">
        <v>1</v>
      </c>
      <c r="F289" s="261" t="s">
        <v>417</v>
      </c>
      <c r="G289" s="258"/>
      <c r="H289" s="260" t="s">
        <v>1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7" t="s">
        <v>174</v>
      </c>
      <c r="AU289" s="267" t="s">
        <v>86</v>
      </c>
      <c r="AV289" s="13" t="s">
        <v>80</v>
      </c>
      <c r="AW289" s="13" t="s">
        <v>30</v>
      </c>
      <c r="AX289" s="13" t="s">
        <v>73</v>
      </c>
      <c r="AY289" s="267" t="s">
        <v>166</v>
      </c>
    </row>
    <row r="290" spans="1:51" s="14" customFormat="1" ht="12">
      <c r="A290" s="14"/>
      <c r="B290" s="268"/>
      <c r="C290" s="269"/>
      <c r="D290" s="259" t="s">
        <v>174</v>
      </c>
      <c r="E290" s="270" t="s">
        <v>1</v>
      </c>
      <c r="F290" s="271" t="s">
        <v>418</v>
      </c>
      <c r="G290" s="269"/>
      <c r="H290" s="272">
        <v>218.216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174</v>
      </c>
      <c r="AU290" s="278" t="s">
        <v>86</v>
      </c>
      <c r="AV290" s="14" t="s">
        <v>86</v>
      </c>
      <c r="AW290" s="14" t="s">
        <v>30</v>
      </c>
      <c r="AX290" s="14" t="s">
        <v>73</v>
      </c>
      <c r="AY290" s="278" t="s">
        <v>166</v>
      </c>
    </row>
    <row r="291" spans="1:65" s="2" customFormat="1" ht="21.75" customHeight="1">
      <c r="A291" s="37"/>
      <c r="B291" s="38"/>
      <c r="C291" s="243" t="s">
        <v>419</v>
      </c>
      <c r="D291" s="243" t="s">
        <v>168</v>
      </c>
      <c r="E291" s="244" t="s">
        <v>420</v>
      </c>
      <c r="F291" s="245" t="s">
        <v>421</v>
      </c>
      <c r="G291" s="246" t="s">
        <v>171</v>
      </c>
      <c r="H291" s="247">
        <v>200.697</v>
      </c>
      <c r="I291" s="248"/>
      <c r="J291" s="249">
        <f>ROUND(I291*H291,2)</f>
        <v>0</v>
      </c>
      <c r="K291" s="250"/>
      <c r="L291" s="43"/>
      <c r="M291" s="251" t="s">
        <v>1</v>
      </c>
      <c r="N291" s="252" t="s">
        <v>39</v>
      </c>
      <c r="O291" s="90"/>
      <c r="P291" s="253">
        <f>O291*H291</f>
        <v>0</v>
      </c>
      <c r="Q291" s="253">
        <v>0.00489</v>
      </c>
      <c r="R291" s="253">
        <f>Q291*H291</f>
        <v>0.98140833</v>
      </c>
      <c r="S291" s="253">
        <v>0</v>
      </c>
      <c r="T291" s="254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5" t="s">
        <v>172</v>
      </c>
      <c r="AT291" s="255" t="s">
        <v>168</v>
      </c>
      <c r="AU291" s="255" t="s">
        <v>86</v>
      </c>
      <c r="AY291" s="16" t="s">
        <v>166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6" t="s">
        <v>86</v>
      </c>
      <c r="BK291" s="256">
        <f>ROUND(I291*H291,2)</f>
        <v>0</v>
      </c>
      <c r="BL291" s="16" t="s">
        <v>172</v>
      </c>
      <c r="BM291" s="255" t="s">
        <v>422</v>
      </c>
    </row>
    <row r="292" spans="1:51" s="14" customFormat="1" ht="12">
      <c r="A292" s="14"/>
      <c r="B292" s="268"/>
      <c r="C292" s="269"/>
      <c r="D292" s="259" t="s">
        <v>174</v>
      </c>
      <c r="E292" s="270" t="s">
        <v>1</v>
      </c>
      <c r="F292" s="271" t="s">
        <v>423</v>
      </c>
      <c r="G292" s="269"/>
      <c r="H292" s="272">
        <v>12.009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174</v>
      </c>
      <c r="AU292" s="278" t="s">
        <v>86</v>
      </c>
      <c r="AV292" s="14" t="s">
        <v>86</v>
      </c>
      <c r="AW292" s="14" t="s">
        <v>30</v>
      </c>
      <c r="AX292" s="14" t="s">
        <v>73</v>
      </c>
      <c r="AY292" s="278" t="s">
        <v>166</v>
      </c>
    </row>
    <row r="293" spans="1:51" s="13" customFormat="1" ht="12">
      <c r="A293" s="13"/>
      <c r="B293" s="257"/>
      <c r="C293" s="258"/>
      <c r="D293" s="259" t="s">
        <v>174</v>
      </c>
      <c r="E293" s="260" t="s">
        <v>1</v>
      </c>
      <c r="F293" s="261" t="s">
        <v>313</v>
      </c>
      <c r="G293" s="258"/>
      <c r="H293" s="260" t="s">
        <v>1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174</v>
      </c>
      <c r="AU293" s="267" t="s">
        <v>86</v>
      </c>
      <c r="AV293" s="13" t="s">
        <v>80</v>
      </c>
      <c r="AW293" s="13" t="s">
        <v>30</v>
      </c>
      <c r="AX293" s="13" t="s">
        <v>73</v>
      </c>
      <c r="AY293" s="267" t="s">
        <v>166</v>
      </c>
    </row>
    <row r="294" spans="1:51" s="14" customFormat="1" ht="12">
      <c r="A294" s="14"/>
      <c r="B294" s="268"/>
      <c r="C294" s="269"/>
      <c r="D294" s="259" t="s">
        <v>174</v>
      </c>
      <c r="E294" s="270" t="s">
        <v>1</v>
      </c>
      <c r="F294" s="271" t="s">
        <v>424</v>
      </c>
      <c r="G294" s="269"/>
      <c r="H294" s="272">
        <v>48.81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174</v>
      </c>
      <c r="AU294" s="278" t="s">
        <v>86</v>
      </c>
      <c r="AV294" s="14" t="s">
        <v>86</v>
      </c>
      <c r="AW294" s="14" t="s">
        <v>30</v>
      </c>
      <c r="AX294" s="14" t="s">
        <v>73</v>
      </c>
      <c r="AY294" s="278" t="s">
        <v>166</v>
      </c>
    </row>
    <row r="295" spans="1:51" s="14" customFormat="1" ht="12">
      <c r="A295" s="14"/>
      <c r="B295" s="268"/>
      <c r="C295" s="269"/>
      <c r="D295" s="259" t="s">
        <v>174</v>
      </c>
      <c r="E295" s="270" t="s">
        <v>1</v>
      </c>
      <c r="F295" s="271" t="s">
        <v>425</v>
      </c>
      <c r="G295" s="269"/>
      <c r="H295" s="272">
        <v>57.228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174</v>
      </c>
      <c r="AU295" s="278" t="s">
        <v>86</v>
      </c>
      <c r="AV295" s="14" t="s">
        <v>86</v>
      </c>
      <c r="AW295" s="14" t="s">
        <v>30</v>
      </c>
      <c r="AX295" s="14" t="s">
        <v>73</v>
      </c>
      <c r="AY295" s="278" t="s">
        <v>166</v>
      </c>
    </row>
    <row r="296" spans="1:51" s="14" customFormat="1" ht="12">
      <c r="A296" s="14"/>
      <c r="B296" s="268"/>
      <c r="C296" s="269"/>
      <c r="D296" s="259" t="s">
        <v>174</v>
      </c>
      <c r="E296" s="270" t="s">
        <v>1</v>
      </c>
      <c r="F296" s="271" t="s">
        <v>426</v>
      </c>
      <c r="G296" s="269"/>
      <c r="H296" s="272">
        <v>46.625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174</v>
      </c>
      <c r="AU296" s="278" t="s">
        <v>86</v>
      </c>
      <c r="AV296" s="14" t="s">
        <v>86</v>
      </c>
      <c r="AW296" s="14" t="s">
        <v>30</v>
      </c>
      <c r="AX296" s="14" t="s">
        <v>73</v>
      </c>
      <c r="AY296" s="278" t="s">
        <v>166</v>
      </c>
    </row>
    <row r="297" spans="1:51" s="14" customFormat="1" ht="12">
      <c r="A297" s="14"/>
      <c r="B297" s="268"/>
      <c r="C297" s="269"/>
      <c r="D297" s="259" t="s">
        <v>174</v>
      </c>
      <c r="E297" s="270" t="s">
        <v>1</v>
      </c>
      <c r="F297" s="271" t="s">
        <v>427</v>
      </c>
      <c r="G297" s="269"/>
      <c r="H297" s="272">
        <v>36.025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174</v>
      </c>
      <c r="AU297" s="278" t="s">
        <v>86</v>
      </c>
      <c r="AV297" s="14" t="s">
        <v>86</v>
      </c>
      <c r="AW297" s="14" t="s">
        <v>30</v>
      </c>
      <c r="AX297" s="14" t="s">
        <v>73</v>
      </c>
      <c r="AY297" s="278" t="s">
        <v>166</v>
      </c>
    </row>
    <row r="298" spans="1:65" s="2" customFormat="1" ht="21.75" customHeight="1">
      <c r="A298" s="37"/>
      <c r="B298" s="38"/>
      <c r="C298" s="243" t="s">
        <v>428</v>
      </c>
      <c r="D298" s="243" t="s">
        <v>168</v>
      </c>
      <c r="E298" s="244" t="s">
        <v>429</v>
      </c>
      <c r="F298" s="245" t="s">
        <v>430</v>
      </c>
      <c r="G298" s="246" t="s">
        <v>171</v>
      </c>
      <c r="H298" s="247">
        <v>188.688</v>
      </c>
      <c r="I298" s="248"/>
      <c r="J298" s="249">
        <f>ROUND(I298*H298,2)</f>
        <v>0</v>
      </c>
      <c r="K298" s="250"/>
      <c r="L298" s="43"/>
      <c r="M298" s="251" t="s">
        <v>1</v>
      </c>
      <c r="N298" s="252" t="s">
        <v>39</v>
      </c>
      <c r="O298" s="90"/>
      <c r="P298" s="253">
        <f>O298*H298</f>
        <v>0</v>
      </c>
      <c r="Q298" s="253">
        <v>0.003</v>
      </c>
      <c r="R298" s="253">
        <f>Q298*H298</f>
        <v>0.566064</v>
      </c>
      <c r="S298" s="253">
        <v>0</v>
      </c>
      <c r="T298" s="25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5" t="s">
        <v>172</v>
      </c>
      <c r="AT298" s="255" t="s">
        <v>168</v>
      </c>
      <c r="AU298" s="255" t="s">
        <v>86</v>
      </c>
      <c r="AY298" s="16" t="s">
        <v>166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6" t="s">
        <v>86</v>
      </c>
      <c r="BK298" s="256">
        <f>ROUND(I298*H298,2)</f>
        <v>0</v>
      </c>
      <c r="BL298" s="16" t="s">
        <v>172</v>
      </c>
      <c r="BM298" s="255" t="s">
        <v>431</v>
      </c>
    </row>
    <row r="299" spans="1:51" s="13" customFormat="1" ht="12">
      <c r="A299" s="13"/>
      <c r="B299" s="257"/>
      <c r="C299" s="258"/>
      <c r="D299" s="259" t="s">
        <v>174</v>
      </c>
      <c r="E299" s="260" t="s">
        <v>1</v>
      </c>
      <c r="F299" s="261" t="s">
        <v>313</v>
      </c>
      <c r="G299" s="258"/>
      <c r="H299" s="260" t="s">
        <v>1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174</v>
      </c>
      <c r="AU299" s="267" t="s">
        <v>86</v>
      </c>
      <c r="AV299" s="13" t="s">
        <v>80</v>
      </c>
      <c r="AW299" s="13" t="s">
        <v>30</v>
      </c>
      <c r="AX299" s="13" t="s">
        <v>73</v>
      </c>
      <c r="AY299" s="267" t="s">
        <v>166</v>
      </c>
    </row>
    <row r="300" spans="1:51" s="14" customFormat="1" ht="12">
      <c r="A300" s="14"/>
      <c r="B300" s="268"/>
      <c r="C300" s="269"/>
      <c r="D300" s="259" t="s">
        <v>174</v>
      </c>
      <c r="E300" s="270" t="s">
        <v>1</v>
      </c>
      <c r="F300" s="271" t="s">
        <v>424</v>
      </c>
      <c r="G300" s="269"/>
      <c r="H300" s="272">
        <v>48.81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174</v>
      </c>
      <c r="AU300" s="278" t="s">
        <v>86</v>
      </c>
      <c r="AV300" s="14" t="s">
        <v>86</v>
      </c>
      <c r="AW300" s="14" t="s">
        <v>30</v>
      </c>
      <c r="AX300" s="14" t="s">
        <v>73</v>
      </c>
      <c r="AY300" s="278" t="s">
        <v>166</v>
      </c>
    </row>
    <row r="301" spans="1:51" s="14" customFormat="1" ht="12">
      <c r="A301" s="14"/>
      <c r="B301" s="268"/>
      <c r="C301" s="269"/>
      <c r="D301" s="259" t="s">
        <v>174</v>
      </c>
      <c r="E301" s="270" t="s">
        <v>1</v>
      </c>
      <c r="F301" s="271" t="s">
        <v>425</v>
      </c>
      <c r="G301" s="269"/>
      <c r="H301" s="272">
        <v>57.228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174</v>
      </c>
      <c r="AU301" s="278" t="s">
        <v>86</v>
      </c>
      <c r="AV301" s="14" t="s">
        <v>86</v>
      </c>
      <c r="AW301" s="14" t="s">
        <v>30</v>
      </c>
      <c r="AX301" s="14" t="s">
        <v>73</v>
      </c>
      <c r="AY301" s="278" t="s">
        <v>166</v>
      </c>
    </row>
    <row r="302" spans="1:51" s="14" customFormat="1" ht="12">
      <c r="A302" s="14"/>
      <c r="B302" s="268"/>
      <c r="C302" s="269"/>
      <c r="D302" s="259" t="s">
        <v>174</v>
      </c>
      <c r="E302" s="270" t="s">
        <v>1</v>
      </c>
      <c r="F302" s="271" t="s">
        <v>426</v>
      </c>
      <c r="G302" s="269"/>
      <c r="H302" s="272">
        <v>46.625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174</v>
      </c>
      <c r="AU302" s="278" t="s">
        <v>86</v>
      </c>
      <c r="AV302" s="14" t="s">
        <v>86</v>
      </c>
      <c r="AW302" s="14" t="s">
        <v>30</v>
      </c>
      <c r="AX302" s="14" t="s">
        <v>73</v>
      </c>
      <c r="AY302" s="278" t="s">
        <v>166</v>
      </c>
    </row>
    <row r="303" spans="1:51" s="14" customFormat="1" ht="12">
      <c r="A303" s="14"/>
      <c r="B303" s="268"/>
      <c r="C303" s="269"/>
      <c r="D303" s="259" t="s">
        <v>174</v>
      </c>
      <c r="E303" s="270" t="s">
        <v>1</v>
      </c>
      <c r="F303" s="271" t="s">
        <v>427</v>
      </c>
      <c r="G303" s="269"/>
      <c r="H303" s="272">
        <v>36.025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174</v>
      </c>
      <c r="AU303" s="278" t="s">
        <v>86</v>
      </c>
      <c r="AV303" s="14" t="s">
        <v>86</v>
      </c>
      <c r="AW303" s="14" t="s">
        <v>30</v>
      </c>
      <c r="AX303" s="14" t="s">
        <v>73</v>
      </c>
      <c r="AY303" s="278" t="s">
        <v>166</v>
      </c>
    </row>
    <row r="304" spans="1:65" s="2" customFormat="1" ht="21.75" customHeight="1">
      <c r="A304" s="37"/>
      <c r="B304" s="38"/>
      <c r="C304" s="243" t="s">
        <v>432</v>
      </c>
      <c r="D304" s="243" t="s">
        <v>168</v>
      </c>
      <c r="E304" s="244" t="s">
        <v>433</v>
      </c>
      <c r="F304" s="245" t="s">
        <v>434</v>
      </c>
      <c r="G304" s="246" t="s">
        <v>346</v>
      </c>
      <c r="H304" s="247">
        <v>58</v>
      </c>
      <c r="I304" s="248"/>
      <c r="J304" s="249">
        <f>ROUND(I304*H304,2)</f>
        <v>0</v>
      </c>
      <c r="K304" s="250"/>
      <c r="L304" s="43"/>
      <c r="M304" s="251" t="s">
        <v>1</v>
      </c>
      <c r="N304" s="252" t="s">
        <v>39</v>
      </c>
      <c r="O304" s="90"/>
      <c r="P304" s="253">
        <f>O304*H304</f>
        <v>0</v>
      </c>
      <c r="Q304" s="253">
        <v>0.0102</v>
      </c>
      <c r="R304" s="253">
        <f>Q304*H304</f>
        <v>0.5916</v>
      </c>
      <c r="S304" s="253">
        <v>0</v>
      </c>
      <c r="T304" s="25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5" t="s">
        <v>172</v>
      </c>
      <c r="AT304" s="255" t="s">
        <v>168</v>
      </c>
      <c r="AU304" s="255" t="s">
        <v>86</v>
      </c>
      <c r="AY304" s="16" t="s">
        <v>166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6" t="s">
        <v>86</v>
      </c>
      <c r="BK304" s="256">
        <f>ROUND(I304*H304,2)</f>
        <v>0</v>
      </c>
      <c r="BL304" s="16" t="s">
        <v>172</v>
      </c>
      <c r="BM304" s="255" t="s">
        <v>435</v>
      </c>
    </row>
    <row r="305" spans="1:51" s="13" customFormat="1" ht="12">
      <c r="A305" s="13"/>
      <c r="B305" s="257"/>
      <c r="C305" s="258"/>
      <c r="D305" s="259" t="s">
        <v>174</v>
      </c>
      <c r="E305" s="260" t="s">
        <v>1</v>
      </c>
      <c r="F305" s="261" t="s">
        <v>436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174</v>
      </c>
      <c r="AU305" s="267" t="s">
        <v>86</v>
      </c>
      <c r="AV305" s="13" t="s">
        <v>80</v>
      </c>
      <c r="AW305" s="13" t="s">
        <v>30</v>
      </c>
      <c r="AX305" s="13" t="s">
        <v>73</v>
      </c>
      <c r="AY305" s="267" t="s">
        <v>166</v>
      </c>
    </row>
    <row r="306" spans="1:51" s="14" customFormat="1" ht="12">
      <c r="A306" s="14"/>
      <c r="B306" s="268"/>
      <c r="C306" s="269"/>
      <c r="D306" s="259" t="s">
        <v>174</v>
      </c>
      <c r="E306" s="270" t="s">
        <v>1</v>
      </c>
      <c r="F306" s="271" t="s">
        <v>354</v>
      </c>
      <c r="G306" s="269"/>
      <c r="H306" s="272">
        <v>4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174</v>
      </c>
      <c r="AU306" s="278" t="s">
        <v>86</v>
      </c>
      <c r="AV306" s="14" t="s">
        <v>86</v>
      </c>
      <c r="AW306" s="14" t="s">
        <v>30</v>
      </c>
      <c r="AX306" s="14" t="s">
        <v>73</v>
      </c>
      <c r="AY306" s="278" t="s">
        <v>166</v>
      </c>
    </row>
    <row r="307" spans="1:51" s="14" customFormat="1" ht="12">
      <c r="A307" s="14"/>
      <c r="B307" s="268"/>
      <c r="C307" s="269"/>
      <c r="D307" s="259" t="s">
        <v>174</v>
      </c>
      <c r="E307" s="270" t="s">
        <v>1</v>
      </c>
      <c r="F307" s="271" t="s">
        <v>437</v>
      </c>
      <c r="G307" s="269"/>
      <c r="H307" s="272">
        <v>27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174</v>
      </c>
      <c r="AU307" s="278" t="s">
        <v>86</v>
      </c>
      <c r="AV307" s="14" t="s">
        <v>86</v>
      </c>
      <c r="AW307" s="14" t="s">
        <v>30</v>
      </c>
      <c r="AX307" s="14" t="s">
        <v>73</v>
      </c>
      <c r="AY307" s="278" t="s">
        <v>166</v>
      </c>
    </row>
    <row r="308" spans="1:51" s="14" customFormat="1" ht="12">
      <c r="A308" s="14"/>
      <c r="B308" s="268"/>
      <c r="C308" s="269"/>
      <c r="D308" s="259" t="s">
        <v>174</v>
      </c>
      <c r="E308" s="270" t="s">
        <v>1</v>
      </c>
      <c r="F308" s="271" t="s">
        <v>438</v>
      </c>
      <c r="G308" s="269"/>
      <c r="H308" s="272">
        <v>27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174</v>
      </c>
      <c r="AU308" s="278" t="s">
        <v>86</v>
      </c>
      <c r="AV308" s="14" t="s">
        <v>86</v>
      </c>
      <c r="AW308" s="14" t="s">
        <v>30</v>
      </c>
      <c r="AX308" s="14" t="s">
        <v>73</v>
      </c>
      <c r="AY308" s="278" t="s">
        <v>166</v>
      </c>
    </row>
    <row r="309" spans="1:65" s="2" customFormat="1" ht="21.75" customHeight="1">
      <c r="A309" s="37"/>
      <c r="B309" s="38"/>
      <c r="C309" s="243" t="s">
        <v>439</v>
      </c>
      <c r="D309" s="243" t="s">
        <v>168</v>
      </c>
      <c r="E309" s="244" t="s">
        <v>440</v>
      </c>
      <c r="F309" s="245" t="s">
        <v>441</v>
      </c>
      <c r="G309" s="246" t="s">
        <v>346</v>
      </c>
      <c r="H309" s="247">
        <v>5</v>
      </c>
      <c r="I309" s="248"/>
      <c r="J309" s="249">
        <f>ROUND(I309*H309,2)</f>
        <v>0</v>
      </c>
      <c r="K309" s="250"/>
      <c r="L309" s="43"/>
      <c r="M309" s="251" t="s">
        <v>1</v>
      </c>
      <c r="N309" s="252" t="s">
        <v>39</v>
      </c>
      <c r="O309" s="90"/>
      <c r="P309" s="253">
        <f>O309*H309</f>
        <v>0</v>
      </c>
      <c r="Q309" s="253">
        <v>0.1575</v>
      </c>
      <c r="R309" s="253">
        <f>Q309*H309</f>
        <v>0.7875</v>
      </c>
      <c r="S309" s="253">
        <v>0</v>
      </c>
      <c r="T309" s="254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5" t="s">
        <v>172</v>
      </c>
      <c r="AT309" s="255" t="s">
        <v>168</v>
      </c>
      <c r="AU309" s="255" t="s">
        <v>86</v>
      </c>
      <c r="AY309" s="16" t="s">
        <v>166</v>
      </c>
      <c r="BE309" s="256">
        <f>IF(N309="základní",J309,0)</f>
        <v>0</v>
      </c>
      <c r="BF309" s="256">
        <f>IF(N309="snížená",J309,0)</f>
        <v>0</v>
      </c>
      <c r="BG309" s="256">
        <f>IF(N309="zákl. přenesená",J309,0)</f>
        <v>0</v>
      </c>
      <c r="BH309" s="256">
        <f>IF(N309="sníž. přenesená",J309,0)</f>
        <v>0</v>
      </c>
      <c r="BI309" s="256">
        <f>IF(N309="nulová",J309,0)</f>
        <v>0</v>
      </c>
      <c r="BJ309" s="16" t="s">
        <v>86</v>
      </c>
      <c r="BK309" s="256">
        <f>ROUND(I309*H309,2)</f>
        <v>0</v>
      </c>
      <c r="BL309" s="16" t="s">
        <v>172</v>
      </c>
      <c r="BM309" s="255" t="s">
        <v>442</v>
      </c>
    </row>
    <row r="310" spans="1:51" s="13" customFormat="1" ht="12">
      <c r="A310" s="13"/>
      <c r="B310" s="257"/>
      <c r="C310" s="258"/>
      <c r="D310" s="259" t="s">
        <v>174</v>
      </c>
      <c r="E310" s="260" t="s">
        <v>1</v>
      </c>
      <c r="F310" s="261" t="s">
        <v>443</v>
      </c>
      <c r="G310" s="258"/>
      <c r="H310" s="260" t="s">
        <v>1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7" t="s">
        <v>174</v>
      </c>
      <c r="AU310" s="267" t="s">
        <v>86</v>
      </c>
      <c r="AV310" s="13" t="s">
        <v>80</v>
      </c>
      <c r="AW310" s="13" t="s">
        <v>30</v>
      </c>
      <c r="AX310" s="13" t="s">
        <v>73</v>
      </c>
      <c r="AY310" s="267" t="s">
        <v>166</v>
      </c>
    </row>
    <row r="311" spans="1:51" s="14" customFormat="1" ht="12">
      <c r="A311" s="14"/>
      <c r="B311" s="268"/>
      <c r="C311" s="269"/>
      <c r="D311" s="259" t="s">
        <v>174</v>
      </c>
      <c r="E311" s="270" t="s">
        <v>1</v>
      </c>
      <c r="F311" s="271" t="s">
        <v>444</v>
      </c>
      <c r="G311" s="269"/>
      <c r="H311" s="272">
        <v>4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174</v>
      </c>
      <c r="AU311" s="278" t="s">
        <v>86</v>
      </c>
      <c r="AV311" s="14" t="s">
        <v>86</v>
      </c>
      <c r="AW311" s="14" t="s">
        <v>30</v>
      </c>
      <c r="AX311" s="14" t="s">
        <v>73</v>
      </c>
      <c r="AY311" s="278" t="s">
        <v>166</v>
      </c>
    </row>
    <row r="312" spans="1:51" s="13" customFormat="1" ht="12">
      <c r="A312" s="13"/>
      <c r="B312" s="257"/>
      <c r="C312" s="258"/>
      <c r="D312" s="259" t="s">
        <v>174</v>
      </c>
      <c r="E312" s="260" t="s">
        <v>1</v>
      </c>
      <c r="F312" s="261" t="s">
        <v>313</v>
      </c>
      <c r="G312" s="258"/>
      <c r="H312" s="260" t="s">
        <v>1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7" t="s">
        <v>174</v>
      </c>
      <c r="AU312" s="267" t="s">
        <v>86</v>
      </c>
      <c r="AV312" s="13" t="s">
        <v>80</v>
      </c>
      <c r="AW312" s="13" t="s">
        <v>30</v>
      </c>
      <c r="AX312" s="13" t="s">
        <v>73</v>
      </c>
      <c r="AY312" s="267" t="s">
        <v>166</v>
      </c>
    </row>
    <row r="313" spans="1:51" s="14" customFormat="1" ht="12">
      <c r="A313" s="14"/>
      <c r="B313" s="268"/>
      <c r="C313" s="269"/>
      <c r="D313" s="259" t="s">
        <v>174</v>
      </c>
      <c r="E313" s="270" t="s">
        <v>1</v>
      </c>
      <c r="F313" s="271" t="s">
        <v>445</v>
      </c>
      <c r="G313" s="269"/>
      <c r="H313" s="272">
        <v>1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174</v>
      </c>
      <c r="AU313" s="278" t="s">
        <v>86</v>
      </c>
      <c r="AV313" s="14" t="s">
        <v>86</v>
      </c>
      <c r="AW313" s="14" t="s">
        <v>30</v>
      </c>
      <c r="AX313" s="14" t="s">
        <v>73</v>
      </c>
      <c r="AY313" s="278" t="s">
        <v>166</v>
      </c>
    </row>
    <row r="314" spans="1:65" s="2" customFormat="1" ht="21.75" customHeight="1">
      <c r="A314" s="37"/>
      <c r="B314" s="38"/>
      <c r="C314" s="243" t="s">
        <v>446</v>
      </c>
      <c r="D314" s="243" t="s">
        <v>168</v>
      </c>
      <c r="E314" s="244" t="s">
        <v>447</v>
      </c>
      <c r="F314" s="245" t="s">
        <v>448</v>
      </c>
      <c r="G314" s="246" t="s">
        <v>171</v>
      </c>
      <c r="H314" s="247">
        <v>152.78</v>
      </c>
      <c r="I314" s="248"/>
      <c r="J314" s="249">
        <f>ROUND(I314*H314,2)</f>
        <v>0</v>
      </c>
      <c r="K314" s="250"/>
      <c r="L314" s="43"/>
      <c r="M314" s="251" t="s">
        <v>1</v>
      </c>
      <c r="N314" s="252" t="s">
        <v>39</v>
      </c>
      <c r="O314" s="90"/>
      <c r="P314" s="253">
        <f>O314*H314</f>
        <v>0</v>
      </c>
      <c r="Q314" s="253">
        <v>0.03358</v>
      </c>
      <c r="R314" s="253">
        <f>Q314*H314</f>
        <v>5.1303524</v>
      </c>
      <c r="S314" s="253">
        <v>0</v>
      </c>
      <c r="T314" s="254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5" t="s">
        <v>172</v>
      </c>
      <c r="AT314" s="255" t="s">
        <v>168</v>
      </c>
      <c r="AU314" s="255" t="s">
        <v>86</v>
      </c>
      <c r="AY314" s="16" t="s">
        <v>166</v>
      </c>
      <c r="BE314" s="256">
        <f>IF(N314="základní",J314,0)</f>
        <v>0</v>
      </c>
      <c r="BF314" s="256">
        <f>IF(N314="snížená",J314,0)</f>
        <v>0</v>
      </c>
      <c r="BG314" s="256">
        <f>IF(N314="zákl. přenesená",J314,0)</f>
        <v>0</v>
      </c>
      <c r="BH314" s="256">
        <f>IF(N314="sníž. přenesená",J314,0)</f>
        <v>0</v>
      </c>
      <c r="BI314" s="256">
        <f>IF(N314="nulová",J314,0)</f>
        <v>0</v>
      </c>
      <c r="BJ314" s="16" t="s">
        <v>86</v>
      </c>
      <c r="BK314" s="256">
        <f>ROUND(I314*H314,2)</f>
        <v>0</v>
      </c>
      <c r="BL314" s="16" t="s">
        <v>172</v>
      </c>
      <c r="BM314" s="255" t="s">
        <v>449</v>
      </c>
    </row>
    <row r="315" spans="1:51" s="13" customFormat="1" ht="12">
      <c r="A315" s="13"/>
      <c r="B315" s="257"/>
      <c r="C315" s="258"/>
      <c r="D315" s="259" t="s">
        <v>174</v>
      </c>
      <c r="E315" s="260" t="s">
        <v>1</v>
      </c>
      <c r="F315" s="261" t="s">
        <v>175</v>
      </c>
      <c r="G315" s="258"/>
      <c r="H315" s="260" t="s">
        <v>1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7" t="s">
        <v>174</v>
      </c>
      <c r="AU315" s="267" t="s">
        <v>86</v>
      </c>
      <c r="AV315" s="13" t="s">
        <v>80</v>
      </c>
      <c r="AW315" s="13" t="s">
        <v>30</v>
      </c>
      <c r="AX315" s="13" t="s">
        <v>73</v>
      </c>
      <c r="AY315" s="267" t="s">
        <v>166</v>
      </c>
    </row>
    <row r="316" spans="1:51" s="14" customFormat="1" ht="12">
      <c r="A316" s="14"/>
      <c r="B316" s="268"/>
      <c r="C316" s="269"/>
      <c r="D316" s="259" t="s">
        <v>174</v>
      </c>
      <c r="E316" s="270" t="s">
        <v>1</v>
      </c>
      <c r="F316" s="271" t="s">
        <v>450</v>
      </c>
      <c r="G316" s="269"/>
      <c r="H316" s="272">
        <v>2.752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174</v>
      </c>
      <c r="AU316" s="278" t="s">
        <v>86</v>
      </c>
      <c r="AV316" s="14" t="s">
        <v>86</v>
      </c>
      <c r="AW316" s="14" t="s">
        <v>30</v>
      </c>
      <c r="AX316" s="14" t="s">
        <v>73</v>
      </c>
      <c r="AY316" s="278" t="s">
        <v>166</v>
      </c>
    </row>
    <row r="317" spans="1:51" s="14" customFormat="1" ht="12">
      <c r="A317" s="14"/>
      <c r="B317" s="268"/>
      <c r="C317" s="269"/>
      <c r="D317" s="259" t="s">
        <v>174</v>
      </c>
      <c r="E317" s="270" t="s">
        <v>1</v>
      </c>
      <c r="F317" s="271" t="s">
        <v>451</v>
      </c>
      <c r="G317" s="269"/>
      <c r="H317" s="272">
        <v>4.72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174</v>
      </c>
      <c r="AU317" s="278" t="s">
        <v>86</v>
      </c>
      <c r="AV317" s="14" t="s">
        <v>86</v>
      </c>
      <c r="AW317" s="14" t="s">
        <v>30</v>
      </c>
      <c r="AX317" s="14" t="s">
        <v>73</v>
      </c>
      <c r="AY317" s="278" t="s">
        <v>166</v>
      </c>
    </row>
    <row r="318" spans="1:51" s="14" customFormat="1" ht="12">
      <c r="A318" s="14"/>
      <c r="B318" s="268"/>
      <c r="C318" s="269"/>
      <c r="D318" s="259" t="s">
        <v>174</v>
      </c>
      <c r="E318" s="270" t="s">
        <v>1</v>
      </c>
      <c r="F318" s="271" t="s">
        <v>452</v>
      </c>
      <c r="G318" s="269"/>
      <c r="H318" s="272">
        <v>6.944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174</v>
      </c>
      <c r="AU318" s="278" t="s">
        <v>86</v>
      </c>
      <c r="AV318" s="14" t="s">
        <v>86</v>
      </c>
      <c r="AW318" s="14" t="s">
        <v>30</v>
      </c>
      <c r="AX318" s="14" t="s">
        <v>73</v>
      </c>
      <c r="AY318" s="278" t="s">
        <v>166</v>
      </c>
    </row>
    <row r="319" spans="1:51" s="14" customFormat="1" ht="12">
      <c r="A319" s="14"/>
      <c r="B319" s="268"/>
      <c r="C319" s="269"/>
      <c r="D319" s="259" t="s">
        <v>174</v>
      </c>
      <c r="E319" s="270" t="s">
        <v>1</v>
      </c>
      <c r="F319" s="271" t="s">
        <v>453</v>
      </c>
      <c r="G319" s="269"/>
      <c r="H319" s="272">
        <v>2.107</v>
      </c>
      <c r="I319" s="273"/>
      <c r="J319" s="269"/>
      <c r="K319" s="269"/>
      <c r="L319" s="274"/>
      <c r="M319" s="275"/>
      <c r="N319" s="276"/>
      <c r="O319" s="276"/>
      <c r="P319" s="276"/>
      <c r="Q319" s="276"/>
      <c r="R319" s="276"/>
      <c r="S319" s="276"/>
      <c r="T319" s="27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8" t="s">
        <v>174</v>
      </c>
      <c r="AU319" s="278" t="s">
        <v>86</v>
      </c>
      <c r="AV319" s="14" t="s">
        <v>86</v>
      </c>
      <c r="AW319" s="14" t="s">
        <v>30</v>
      </c>
      <c r="AX319" s="14" t="s">
        <v>73</v>
      </c>
      <c r="AY319" s="278" t="s">
        <v>166</v>
      </c>
    </row>
    <row r="320" spans="1:51" s="14" customFormat="1" ht="12">
      <c r="A320" s="14"/>
      <c r="B320" s="268"/>
      <c r="C320" s="269"/>
      <c r="D320" s="259" t="s">
        <v>174</v>
      </c>
      <c r="E320" s="270" t="s">
        <v>1</v>
      </c>
      <c r="F320" s="271" t="s">
        <v>454</v>
      </c>
      <c r="G320" s="269"/>
      <c r="H320" s="272">
        <v>1.786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174</v>
      </c>
      <c r="AU320" s="278" t="s">
        <v>86</v>
      </c>
      <c r="AV320" s="14" t="s">
        <v>86</v>
      </c>
      <c r="AW320" s="14" t="s">
        <v>30</v>
      </c>
      <c r="AX320" s="14" t="s">
        <v>73</v>
      </c>
      <c r="AY320" s="278" t="s">
        <v>166</v>
      </c>
    </row>
    <row r="321" spans="1:51" s="14" customFormat="1" ht="12">
      <c r="A321" s="14"/>
      <c r="B321" s="268"/>
      <c r="C321" s="269"/>
      <c r="D321" s="259" t="s">
        <v>174</v>
      </c>
      <c r="E321" s="270" t="s">
        <v>1</v>
      </c>
      <c r="F321" s="271" t="s">
        <v>455</v>
      </c>
      <c r="G321" s="269"/>
      <c r="H321" s="272">
        <v>2.88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174</v>
      </c>
      <c r="AU321" s="278" t="s">
        <v>86</v>
      </c>
      <c r="AV321" s="14" t="s">
        <v>86</v>
      </c>
      <c r="AW321" s="14" t="s">
        <v>30</v>
      </c>
      <c r="AX321" s="14" t="s">
        <v>73</v>
      </c>
      <c r="AY321" s="278" t="s">
        <v>166</v>
      </c>
    </row>
    <row r="322" spans="1:51" s="13" customFormat="1" ht="12">
      <c r="A322" s="13"/>
      <c r="B322" s="257"/>
      <c r="C322" s="258"/>
      <c r="D322" s="259" t="s">
        <v>174</v>
      </c>
      <c r="E322" s="260" t="s">
        <v>1</v>
      </c>
      <c r="F322" s="261" t="s">
        <v>456</v>
      </c>
      <c r="G322" s="258"/>
      <c r="H322" s="260" t="s">
        <v>1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7" t="s">
        <v>174</v>
      </c>
      <c r="AU322" s="267" t="s">
        <v>86</v>
      </c>
      <c r="AV322" s="13" t="s">
        <v>80</v>
      </c>
      <c r="AW322" s="13" t="s">
        <v>30</v>
      </c>
      <c r="AX322" s="13" t="s">
        <v>73</v>
      </c>
      <c r="AY322" s="267" t="s">
        <v>166</v>
      </c>
    </row>
    <row r="323" spans="1:51" s="14" customFormat="1" ht="12">
      <c r="A323" s="14"/>
      <c r="B323" s="268"/>
      <c r="C323" s="269"/>
      <c r="D323" s="259" t="s">
        <v>174</v>
      </c>
      <c r="E323" s="270" t="s">
        <v>1</v>
      </c>
      <c r="F323" s="271" t="s">
        <v>457</v>
      </c>
      <c r="G323" s="269"/>
      <c r="H323" s="272">
        <v>14.63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174</v>
      </c>
      <c r="AU323" s="278" t="s">
        <v>86</v>
      </c>
      <c r="AV323" s="14" t="s">
        <v>86</v>
      </c>
      <c r="AW323" s="14" t="s">
        <v>30</v>
      </c>
      <c r="AX323" s="14" t="s">
        <v>73</v>
      </c>
      <c r="AY323" s="278" t="s">
        <v>166</v>
      </c>
    </row>
    <row r="324" spans="1:51" s="14" customFormat="1" ht="12">
      <c r="A324" s="14"/>
      <c r="B324" s="268"/>
      <c r="C324" s="269"/>
      <c r="D324" s="259" t="s">
        <v>174</v>
      </c>
      <c r="E324" s="270" t="s">
        <v>1</v>
      </c>
      <c r="F324" s="271" t="s">
        <v>458</v>
      </c>
      <c r="G324" s="269"/>
      <c r="H324" s="272">
        <v>5.76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174</v>
      </c>
      <c r="AU324" s="278" t="s">
        <v>86</v>
      </c>
      <c r="AV324" s="14" t="s">
        <v>86</v>
      </c>
      <c r="AW324" s="14" t="s">
        <v>30</v>
      </c>
      <c r="AX324" s="14" t="s">
        <v>73</v>
      </c>
      <c r="AY324" s="278" t="s">
        <v>166</v>
      </c>
    </row>
    <row r="325" spans="1:51" s="14" customFormat="1" ht="12">
      <c r="A325" s="14"/>
      <c r="B325" s="268"/>
      <c r="C325" s="269"/>
      <c r="D325" s="259" t="s">
        <v>174</v>
      </c>
      <c r="E325" s="270" t="s">
        <v>1</v>
      </c>
      <c r="F325" s="271" t="s">
        <v>459</v>
      </c>
      <c r="G325" s="269"/>
      <c r="H325" s="272">
        <v>10.8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174</v>
      </c>
      <c r="AU325" s="278" t="s">
        <v>86</v>
      </c>
      <c r="AV325" s="14" t="s">
        <v>86</v>
      </c>
      <c r="AW325" s="14" t="s">
        <v>30</v>
      </c>
      <c r="AX325" s="14" t="s">
        <v>73</v>
      </c>
      <c r="AY325" s="278" t="s">
        <v>166</v>
      </c>
    </row>
    <row r="326" spans="1:51" s="14" customFormat="1" ht="12">
      <c r="A326" s="14"/>
      <c r="B326" s="268"/>
      <c r="C326" s="269"/>
      <c r="D326" s="259" t="s">
        <v>174</v>
      </c>
      <c r="E326" s="270" t="s">
        <v>1</v>
      </c>
      <c r="F326" s="271" t="s">
        <v>460</v>
      </c>
      <c r="G326" s="269"/>
      <c r="H326" s="272">
        <v>17.51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174</v>
      </c>
      <c r="AU326" s="278" t="s">
        <v>86</v>
      </c>
      <c r="AV326" s="14" t="s">
        <v>86</v>
      </c>
      <c r="AW326" s="14" t="s">
        <v>30</v>
      </c>
      <c r="AX326" s="14" t="s">
        <v>73</v>
      </c>
      <c r="AY326" s="278" t="s">
        <v>166</v>
      </c>
    </row>
    <row r="327" spans="1:51" s="13" customFormat="1" ht="12">
      <c r="A327" s="13"/>
      <c r="B327" s="257"/>
      <c r="C327" s="258"/>
      <c r="D327" s="259" t="s">
        <v>174</v>
      </c>
      <c r="E327" s="260" t="s">
        <v>1</v>
      </c>
      <c r="F327" s="261" t="s">
        <v>461</v>
      </c>
      <c r="G327" s="258"/>
      <c r="H327" s="260" t="s">
        <v>1</v>
      </c>
      <c r="I327" s="262"/>
      <c r="J327" s="258"/>
      <c r="K327" s="258"/>
      <c r="L327" s="263"/>
      <c r="M327" s="264"/>
      <c r="N327" s="265"/>
      <c r="O327" s="265"/>
      <c r="P327" s="265"/>
      <c r="Q327" s="265"/>
      <c r="R327" s="265"/>
      <c r="S327" s="265"/>
      <c r="T327" s="26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7" t="s">
        <v>174</v>
      </c>
      <c r="AU327" s="267" t="s">
        <v>86</v>
      </c>
      <c r="AV327" s="13" t="s">
        <v>80</v>
      </c>
      <c r="AW327" s="13" t="s">
        <v>30</v>
      </c>
      <c r="AX327" s="13" t="s">
        <v>73</v>
      </c>
      <c r="AY327" s="267" t="s">
        <v>166</v>
      </c>
    </row>
    <row r="328" spans="1:51" s="14" customFormat="1" ht="12">
      <c r="A328" s="14"/>
      <c r="B328" s="268"/>
      <c r="C328" s="269"/>
      <c r="D328" s="259" t="s">
        <v>174</v>
      </c>
      <c r="E328" s="270" t="s">
        <v>1</v>
      </c>
      <c r="F328" s="271" t="s">
        <v>462</v>
      </c>
      <c r="G328" s="269"/>
      <c r="H328" s="272">
        <v>19.507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174</v>
      </c>
      <c r="AU328" s="278" t="s">
        <v>86</v>
      </c>
      <c r="AV328" s="14" t="s">
        <v>86</v>
      </c>
      <c r="AW328" s="14" t="s">
        <v>30</v>
      </c>
      <c r="AX328" s="14" t="s">
        <v>73</v>
      </c>
      <c r="AY328" s="278" t="s">
        <v>166</v>
      </c>
    </row>
    <row r="329" spans="1:51" s="14" customFormat="1" ht="12">
      <c r="A329" s="14"/>
      <c r="B329" s="268"/>
      <c r="C329" s="269"/>
      <c r="D329" s="259" t="s">
        <v>174</v>
      </c>
      <c r="E329" s="270" t="s">
        <v>1</v>
      </c>
      <c r="F329" s="271" t="s">
        <v>463</v>
      </c>
      <c r="G329" s="269"/>
      <c r="H329" s="272">
        <v>17.856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174</v>
      </c>
      <c r="AU329" s="278" t="s">
        <v>86</v>
      </c>
      <c r="AV329" s="14" t="s">
        <v>86</v>
      </c>
      <c r="AW329" s="14" t="s">
        <v>30</v>
      </c>
      <c r="AX329" s="14" t="s">
        <v>73</v>
      </c>
      <c r="AY329" s="278" t="s">
        <v>166</v>
      </c>
    </row>
    <row r="330" spans="1:51" s="14" customFormat="1" ht="12">
      <c r="A330" s="14"/>
      <c r="B330" s="268"/>
      <c r="C330" s="269"/>
      <c r="D330" s="259" t="s">
        <v>174</v>
      </c>
      <c r="E330" s="270" t="s">
        <v>1</v>
      </c>
      <c r="F330" s="271" t="s">
        <v>464</v>
      </c>
      <c r="G330" s="269"/>
      <c r="H330" s="272">
        <v>6.984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174</v>
      </c>
      <c r="AU330" s="278" t="s">
        <v>86</v>
      </c>
      <c r="AV330" s="14" t="s">
        <v>86</v>
      </c>
      <c r="AW330" s="14" t="s">
        <v>30</v>
      </c>
      <c r="AX330" s="14" t="s">
        <v>73</v>
      </c>
      <c r="AY330" s="278" t="s">
        <v>166</v>
      </c>
    </row>
    <row r="331" spans="1:51" s="14" customFormat="1" ht="12">
      <c r="A331" s="14"/>
      <c r="B331" s="268"/>
      <c r="C331" s="269"/>
      <c r="D331" s="259" t="s">
        <v>174</v>
      </c>
      <c r="E331" s="270" t="s">
        <v>1</v>
      </c>
      <c r="F331" s="271" t="s">
        <v>459</v>
      </c>
      <c r="G331" s="269"/>
      <c r="H331" s="272">
        <v>10.8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174</v>
      </c>
      <c r="AU331" s="278" t="s">
        <v>86</v>
      </c>
      <c r="AV331" s="14" t="s">
        <v>86</v>
      </c>
      <c r="AW331" s="14" t="s">
        <v>30</v>
      </c>
      <c r="AX331" s="14" t="s">
        <v>73</v>
      </c>
      <c r="AY331" s="278" t="s">
        <v>166</v>
      </c>
    </row>
    <row r="332" spans="1:51" s="14" customFormat="1" ht="12">
      <c r="A332" s="14"/>
      <c r="B332" s="268"/>
      <c r="C332" s="269"/>
      <c r="D332" s="259" t="s">
        <v>174</v>
      </c>
      <c r="E332" s="270" t="s">
        <v>1</v>
      </c>
      <c r="F332" s="271" t="s">
        <v>465</v>
      </c>
      <c r="G332" s="269"/>
      <c r="H332" s="272">
        <v>11.04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174</v>
      </c>
      <c r="AU332" s="278" t="s">
        <v>86</v>
      </c>
      <c r="AV332" s="14" t="s">
        <v>86</v>
      </c>
      <c r="AW332" s="14" t="s">
        <v>30</v>
      </c>
      <c r="AX332" s="14" t="s">
        <v>73</v>
      </c>
      <c r="AY332" s="278" t="s">
        <v>166</v>
      </c>
    </row>
    <row r="333" spans="1:51" s="14" customFormat="1" ht="12">
      <c r="A333" s="14"/>
      <c r="B333" s="268"/>
      <c r="C333" s="269"/>
      <c r="D333" s="259" t="s">
        <v>174</v>
      </c>
      <c r="E333" s="270" t="s">
        <v>1</v>
      </c>
      <c r="F333" s="271" t="s">
        <v>466</v>
      </c>
      <c r="G333" s="269"/>
      <c r="H333" s="272">
        <v>16.704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174</v>
      </c>
      <c r="AU333" s="278" t="s">
        <v>86</v>
      </c>
      <c r="AV333" s="14" t="s">
        <v>86</v>
      </c>
      <c r="AW333" s="14" t="s">
        <v>30</v>
      </c>
      <c r="AX333" s="14" t="s">
        <v>73</v>
      </c>
      <c r="AY333" s="278" t="s">
        <v>166</v>
      </c>
    </row>
    <row r="334" spans="1:63" s="12" customFormat="1" ht="22.8" customHeight="1">
      <c r="A334" s="12"/>
      <c r="B334" s="227"/>
      <c r="C334" s="228"/>
      <c r="D334" s="229" t="s">
        <v>72</v>
      </c>
      <c r="E334" s="241" t="s">
        <v>467</v>
      </c>
      <c r="F334" s="241" t="s">
        <v>468</v>
      </c>
      <c r="G334" s="228"/>
      <c r="H334" s="228"/>
      <c r="I334" s="231"/>
      <c r="J334" s="242">
        <f>BK334</f>
        <v>0</v>
      </c>
      <c r="K334" s="228"/>
      <c r="L334" s="233"/>
      <c r="M334" s="234"/>
      <c r="N334" s="235"/>
      <c r="O334" s="235"/>
      <c r="P334" s="236">
        <f>SUM(P335:P694)</f>
        <v>0</v>
      </c>
      <c r="Q334" s="235"/>
      <c r="R334" s="236">
        <f>SUM(R335:R694)</f>
        <v>39.79177743</v>
      </c>
      <c r="S334" s="235"/>
      <c r="T334" s="237">
        <f>SUM(T335:T694)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38" t="s">
        <v>80</v>
      </c>
      <c r="AT334" s="239" t="s">
        <v>72</v>
      </c>
      <c r="AU334" s="239" t="s">
        <v>80</v>
      </c>
      <c r="AY334" s="238" t="s">
        <v>166</v>
      </c>
      <c r="BK334" s="240">
        <f>SUM(BK335:BK694)</f>
        <v>0</v>
      </c>
    </row>
    <row r="335" spans="1:65" s="2" customFormat="1" ht="21.75" customHeight="1">
      <c r="A335" s="37"/>
      <c r="B335" s="38"/>
      <c r="C335" s="243" t="s">
        <v>469</v>
      </c>
      <c r="D335" s="243" t="s">
        <v>168</v>
      </c>
      <c r="E335" s="244" t="s">
        <v>470</v>
      </c>
      <c r="F335" s="245" t="s">
        <v>471</v>
      </c>
      <c r="G335" s="246" t="s">
        <v>171</v>
      </c>
      <c r="H335" s="247">
        <v>218.216</v>
      </c>
      <c r="I335" s="248"/>
      <c r="J335" s="249">
        <f>ROUND(I335*H335,2)</f>
        <v>0</v>
      </c>
      <c r="K335" s="250"/>
      <c r="L335" s="43"/>
      <c r="M335" s="251" t="s">
        <v>1</v>
      </c>
      <c r="N335" s="252" t="s">
        <v>39</v>
      </c>
      <c r="O335" s="90"/>
      <c r="P335" s="253">
        <f>O335*H335</f>
        <v>0</v>
      </c>
      <c r="Q335" s="253">
        <v>0.00026</v>
      </c>
      <c r="R335" s="253">
        <f>Q335*H335</f>
        <v>0.056736159999999994</v>
      </c>
      <c r="S335" s="253">
        <v>0</v>
      </c>
      <c r="T335" s="25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5" t="s">
        <v>172</v>
      </c>
      <c r="AT335" s="255" t="s">
        <v>168</v>
      </c>
      <c r="AU335" s="255" t="s">
        <v>86</v>
      </c>
      <c r="AY335" s="16" t="s">
        <v>166</v>
      </c>
      <c r="BE335" s="256">
        <f>IF(N335="základní",J335,0)</f>
        <v>0</v>
      </c>
      <c r="BF335" s="256">
        <f>IF(N335="snížená",J335,0)</f>
        <v>0</v>
      </c>
      <c r="BG335" s="256">
        <f>IF(N335="zákl. přenesená",J335,0)</f>
        <v>0</v>
      </c>
      <c r="BH335" s="256">
        <f>IF(N335="sníž. přenesená",J335,0)</f>
        <v>0</v>
      </c>
      <c r="BI335" s="256">
        <f>IF(N335="nulová",J335,0)</f>
        <v>0</v>
      </c>
      <c r="BJ335" s="16" t="s">
        <v>86</v>
      </c>
      <c r="BK335" s="256">
        <f>ROUND(I335*H335,2)</f>
        <v>0</v>
      </c>
      <c r="BL335" s="16" t="s">
        <v>172</v>
      </c>
      <c r="BM335" s="255" t="s">
        <v>472</v>
      </c>
    </row>
    <row r="336" spans="1:51" s="13" customFormat="1" ht="12">
      <c r="A336" s="13"/>
      <c r="B336" s="257"/>
      <c r="C336" s="258"/>
      <c r="D336" s="259" t="s">
        <v>174</v>
      </c>
      <c r="E336" s="260" t="s">
        <v>1</v>
      </c>
      <c r="F336" s="261" t="s">
        <v>417</v>
      </c>
      <c r="G336" s="258"/>
      <c r="H336" s="260" t="s">
        <v>1</v>
      </c>
      <c r="I336" s="262"/>
      <c r="J336" s="258"/>
      <c r="K336" s="258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174</v>
      </c>
      <c r="AU336" s="267" t="s">
        <v>86</v>
      </c>
      <c r="AV336" s="13" t="s">
        <v>80</v>
      </c>
      <c r="AW336" s="13" t="s">
        <v>30</v>
      </c>
      <c r="AX336" s="13" t="s">
        <v>73</v>
      </c>
      <c r="AY336" s="267" t="s">
        <v>166</v>
      </c>
    </row>
    <row r="337" spans="1:51" s="14" customFormat="1" ht="12">
      <c r="A337" s="14"/>
      <c r="B337" s="268"/>
      <c r="C337" s="269"/>
      <c r="D337" s="259" t="s">
        <v>174</v>
      </c>
      <c r="E337" s="270" t="s">
        <v>1</v>
      </c>
      <c r="F337" s="271" t="s">
        <v>418</v>
      </c>
      <c r="G337" s="269"/>
      <c r="H337" s="272">
        <v>218.216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174</v>
      </c>
      <c r="AU337" s="278" t="s">
        <v>86</v>
      </c>
      <c r="AV337" s="14" t="s">
        <v>86</v>
      </c>
      <c r="AW337" s="14" t="s">
        <v>30</v>
      </c>
      <c r="AX337" s="14" t="s">
        <v>73</v>
      </c>
      <c r="AY337" s="278" t="s">
        <v>166</v>
      </c>
    </row>
    <row r="338" spans="1:65" s="2" customFormat="1" ht="21.75" customHeight="1">
      <c r="A338" s="37"/>
      <c r="B338" s="38"/>
      <c r="C338" s="243" t="s">
        <v>473</v>
      </c>
      <c r="D338" s="243" t="s">
        <v>168</v>
      </c>
      <c r="E338" s="244" t="s">
        <v>474</v>
      </c>
      <c r="F338" s="245" t="s">
        <v>475</v>
      </c>
      <c r="G338" s="246" t="s">
        <v>171</v>
      </c>
      <c r="H338" s="247">
        <v>218.216</v>
      </c>
      <c r="I338" s="248"/>
      <c r="J338" s="249">
        <f>ROUND(I338*H338,2)</f>
        <v>0</v>
      </c>
      <c r="K338" s="250"/>
      <c r="L338" s="43"/>
      <c r="M338" s="251" t="s">
        <v>1</v>
      </c>
      <c r="N338" s="252" t="s">
        <v>39</v>
      </c>
      <c r="O338" s="90"/>
      <c r="P338" s="253">
        <f>O338*H338</f>
        <v>0</v>
      </c>
      <c r="Q338" s="253">
        <v>0.00865</v>
      </c>
      <c r="R338" s="253">
        <f>Q338*H338</f>
        <v>1.8875684</v>
      </c>
      <c r="S338" s="253">
        <v>0</v>
      </c>
      <c r="T338" s="25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5" t="s">
        <v>172</v>
      </c>
      <c r="AT338" s="255" t="s">
        <v>168</v>
      </c>
      <c r="AU338" s="255" t="s">
        <v>86</v>
      </c>
      <c r="AY338" s="16" t="s">
        <v>166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6" t="s">
        <v>86</v>
      </c>
      <c r="BK338" s="256">
        <f>ROUND(I338*H338,2)</f>
        <v>0</v>
      </c>
      <c r="BL338" s="16" t="s">
        <v>172</v>
      </c>
      <c r="BM338" s="255" t="s">
        <v>476</v>
      </c>
    </row>
    <row r="339" spans="1:51" s="13" customFormat="1" ht="12">
      <c r="A339" s="13"/>
      <c r="B339" s="257"/>
      <c r="C339" s="258"/>
      <c r="D339" s="259" t="s">
        <v>174</v>
      </c>
      <c r="E339" s="260" t="s">
        <v>1</v>
      </c>
      <c r="F339" s="261" t="s">
        <v>175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174</v>
      </c>
      <c r="AU339" s="267" t="s">
        <v>86</v>
      </c>
      <c r="AV339" s="13" t="s">
        <v>80</v>
      </c>
      <c r="AW339" s="13" t="s">
        <v>30</v>
      </c>
      <c r="AX339" s="13" t="s">
        <v>73</v>
      </c>
      <c r="AY339" s="267" t="s">
        <v>166</v>
      </c>
    </row>
    <row r="340" spans="1:51" s="13" customFormat="1" ht="12">
      <c r="A340" s="13"/>
      <c r="B340" s="257"/>
      <c r="C340" s="258"/>
      <c r="D340" s="259" t="s">
        <v>174</v>
      </c>
      <c r="E340" s="260" t="s">
        <v>1</v>
      </c>
      <c r="F340" s="261" t="s">
        <v>477</v>
      </c>
      <c r="G340" s="258"/>
      <c r="H340" s="260" t="s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7" t="s">
        <v>174</v>
      </c>
      <c r="AU340" s="267" t="s">
        <v>86</v>
      </c>
      <c r="AV340" s="13" t="s">
        <v>80</v>
      </c>
      <c r="AW340" s="13" t="s">
        <v>30</v>
      </c>
      <c r="AX340" s="13" t="s">
        <v>73</v>
      </c>
      <c r="AY340" s="267" t="s">
        <v>166</v>
      </c>
    </row>
    <row r="341" spans="1:51" s="14" customFormat="1" ht="12">
      <c r="A341" s="14"/>
      <c r="B341" s="268"/>
      <c r="C341" s="269"/>
      <c r="D341" s="259" t="s">
        <v>174</v>
      </c>
      <c r="E341" s="270" t="s">
        <v>1</v>
      </c>
      <c r="F341" s="271" t="s">
        <v>478</v>
      </c>
      <c r="G341" s="269"/>
      <c r="H341" s="272">
        <v>12.658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174</v>
      </c>
      <c r="AU341" s="278" t="s">
        <v>86</v>
      </c>
      <c r="AV341" s="14" t="s">
        <v>86</v>
      </c>
      <c r="AW341" s="14" t="s">
        <v>30</v>
      </c>
      <c r="AX341" s="14" t="s">
        <v>73</v>
      </c>
      <c r="AY341" s="278" t="s">
        <v>166</v>
      </c>
    </row>
    <row r="342" spans="1:51" s="14" customFormat="1" ht="12">
      <c r="A342" s="14"/>
      <c r="B342" s="268"/>
      <c r="C342" s="269"/>
      <c r="D342" s="259" t="s">
        <v>174</v>
      </c>
      <c r="E342" s="270" t="s">
        <v>1</v>
      </c>
      <c r="F342" s="271" t="s">
        <v>479</v>
      </c>
      <c r="G342" s="269"/>
      <c r="H342" s="272">
        <v>17.43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174</v>
      </c>
      <c r="AU342" s="278" t="s">
        <v>86</v>
      </c>
      <c r="AV342" s="14" t="s">
        <v>86</v>
      </c>
      <c r="AW342" s="14" t="s">
        <v>30</v>
      </c>
      <c r="AX342" s="14" t="s">
        <v>73</v>
      </c>
      <c r="AY342" s="278" t="s">
        <v>166</v>
      </c>
    </row>
    <row r="343" spans="1:51" s="14" customFormat="1" ht="12">
      <c r="A343" s="14"/>
      <c r="B343" s="268"/>
      <c r="C343" s="269"/>
      <c r="D343" s="259" t="s">
        <v>174</v>
      </c>
      <c r="E343" s="270" t="s">
        <v>1</v>
      </c>
      <c r="F343" s="271" t="s">
        <v>480</v>
      </c>
      <c r="G343" s="269"/>
      <c r="H343" s="272">
        <v>29.05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174</v>
      </c>
      <c r="AU343" s="278" t="s">
        <v>86</v>
      </c>
      <c r="AV343" s="14" t="s">
        <v>86</v>
      </c>
      <c r="AW343" s="14" t="s">
        <v>30</v>
      </c>
      <c r="AX343" s="14" t="s">
        <v>73</v>
      </c>
      <c r="AY343" s="278" t="s">
        <v>166</v>
      </c>
    </row>
    <row r="344" spans="1:51" s="14" customFormat="1" ht="12">
      <c r="A344" s="14"/>
      <c r="B344" s="268"/>
      <c r="C344" s="269"/>
      <c r="D344" s="259" t="s">
        <v>174</v>
      </c>
      <c r="E344" s="270" t="s">
        <v>1</v>
      </c>
      <c r="F344" s="271" t="s">
        <v>481</v>
      </c>
      <c r="G344" s="269"/>
      <c r="H344" s="272">
        <v>26.975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174</v>
      </c>
      <c r="AU344" s="278" t="s">
        <v>86</v>
      </c>
      <c r="AV344" s="14" t="s">
        <v>86</v>
      </c>
      <c r="AW344" s="14" t="s">
        <v>30</v>
      </c>
      <c r="AX344" s="14" t="s">
        <v>73</v>
      </c>
      <c r="AY344" s="278" t="s">
        <v>166</v>
      </c>
    </row>
    <row r="345" spans="1:51" s="14" customFormat="1" ht="12">
      <c r="A345" s="14"/>
      <c r="B345" s="268"/>
      <c r="C345" s="269"/>
      <c r="D345" s="259" t="s">
        <v>174</v>
      </c>
      <c r="E345" s="270" t="s">
        <v>1</v>
      </c>
      <c r="F345" s="271" t="s">
        <v>482</v>
      </c>
      <c r="G345" s="269"/>
      <c r="H345" s="272">
        <v>31.125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174</v>
      </c>
      <c r="AU345" s="278" t="s">
        <v>86</v>
      </c>
      <c r="AV345" s="14" t="s">
        <v>86</v>
      </c>
      <c r="AW345" s="14" t="s">
        <v>30</v>
      </c>
      <c r="AX345" s="14" t="s">
        <v>73</v>
      </c>
      <c r="AY345" s="278" t="s">
        <v>166</v>
      </c>
    </row>
    <row r="346" spans="1:51" s="14" customFormat="1" ht="12">
      <c r="A346" s="14"/>
      <c r="B346" s="268"/>
      <c r="C346" s="269"/>
      <c r="D346" s="259" t="s">
        <v>174</v>
      </c>
      <c r="E346" s="270" t="s">
        <v>1</v>
      </c>
      <c r="F346" s="271" t="s">
        <v>483</v>
      </c>
      <c r="G346" s="269"/>
      <c r="H346" s="272">
        <v>18.81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174</v>
      </c>
      <c r="AU346" s="278" t="s">
        <v>86</v>
      </c>
      <c r="AV346" s="14" t="s">
        <v>86</v>
      </c>
      <c r="AW346" s="14" t="s">
        <v>30</v>
      </c>
      <c r="AX346" s="14" t="s">
        <v>73</v>
      </c>
      <c r="AY346" s="278" t="s">
        <v>166</v>
      </c>
    </row>
    <row r="347" spans="1:51" s="14" customFormat="1" ht="12">
      <c r="A347" s="14"/>
      <c r="B347" s="268"/>
      <c r="C347" s="269"/>
      <c r="D347" s="259" t="s">
        <v>174</v>
      </c>
      <c r="E347" s="270" t="s">
        <v>1</v>
      </c>
      <c r="F347" s="271" t="s">
        <v>484</v>
      </c>
      <c r="G347" s="269"/>
      <c r="H347" s="272">
        <v>17.67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174</v>
      </c>
      <c r="AU347" s="278" t="s">
        <v>86</v>
      </c>
      <c r="AV347" s="14" t="s">
        <v>86</v>
      </c>
      <c r="AW347" s="14" t="s">
        <v>30</v>
      </c>
      <c r="AX347" s="14" t="s">
        <v>73</v>
      </c>
      <c r="AY347" s="278" t="s">
        <v>166</v>
      </c>
    </row>
    <row r="348" spans="1:51" s="14" customFormat="1" ht="12">
      <c r="A348" s="14"/>
      <c r="B348" s="268"/>
      <c r="C348" s="269"/>
      <c r="D348" s="259" t="s">
        <v>174</v>
      </c>
      <c r="E348" s="270" t="s">
        <v>1</v>
      </c>
      <c r="F348" s="271" t="s">
        <v>485</v>
      </c>
      <c r="G348" s="269"/>
      <c r="H348" s="272">
        <v>5.463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174</v>
      </c>
      <c r="AU348" s="278" t="s">
        <v>86</v>
      </c>
      <c r="AV348" s="14" t="s">
        <v>86</v>
      </c>
      <c r="AW348" s="14" t="s">
        <v>30</v>
      </c>
      <c r="AX348" s="14" t="s">
        <v>73</v>
      </c>
      <c r="AY348" s="278" t="s">
        <v>166</v>
      </c>
    </row>
    <row r="349" spans="1:51" s="14" customFormat="1" ht="12">
      <c r="A349" s="14"/>
      <c r="B349" s="268"/>
      <c r="C349" s="269"/>
      <c r="D349" s="259" t="s">
        <v>174</v>
      </c>
      <c r="E349" s="270" t="s">
        <v>1</v>
      </c>
      <c r="F349" s="271" t="s">
        <v>486</v>
      </c>
      <c r="G349" s="269"/>
      <c r="H349" s="272">
        <v>9.315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174</v>
      </c>
      <c r="AU349" s="278" t="s">
        <v>86</v>
      </c>
      <c r="AV349" s="14" t="s">
        <v>86</v>
      </c>
      <c r="AW349" s="14" t="s">
        <v>30</v>
      </c>
      <c r="AX349" s="14" t="s">
        <v>73</v>
      </c>
      <c r="AY349" s="278" t="s">
        <v>166</v>
      </c>
    </row>
    <row r="350" spans="1:51" s="14" customFormat="1" ht="12">
      <c r="A350" s="14"/>
      <c r="B350" s="268"/>
      <c r="C350" s="269"/>
      <c r="D350" s="259" t="s">
        <v>174</v>
      </c>
      <c r="E350" s="270" t="s">
        <v>1</v>
      </c>
      <c r="F350" s="271" t="s">
        <v>487</v>
      </c>
      <c r="G350" s="269"/>
      <c r="H350" s="272">
        <v>10.26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174</v>
      </c>
      <c r="AU350" s="278" t="s">
        <v>86</v>
      </c>
      <c r="AV350" s="14" t="s">
        <v>86</v>
      </c>
      <c r="AW350" s="14" t="s">
        <v>30</v>
      </c>
      <c r="AX350" s="14" t="s">
        <v>73</v>
      </c>
      <c r="AY350" s="278" t="s">
        <v>166</v>
      </c>
    </row>
    <row r="351" spans="1:51" s="14" customFormat="1" ht="12">
      <c r="A351" s="14"/>
      <c r="B351" s="268"/>
      <c r="C351" s="269"/>
      <c r="D351" s="259" t="s">
        <v>174</v>
      </c>
      <c r="E351" s="270" t="s">
        <v>1</v>
      </c>
      <c r="F351" s="271" t="s">
        <v>488</v>
      </c>
      <c r="G351" s="269"/>
      <c r="H351" s="272">
        <v>7.125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174</v>
      </c>
      <c r="AU351" s="278" t="s">
        <v>86</v>
      </c>
      <c r="AV351" s="14" t="s">
        <v>86</v>
      </c>
      <c r="AW351" s="14" t="s">
        <v>30</v>
      </c>
      <c r="AX351" s="14" t="s">
        <v>73</v>
      </c>
      <c r="AY351" s="278" t="s">
        <v>166</v>
      </c>
    </row>
    <row r="352" spans="1:51" s="14" customFormat="1" ht="12">
      <c r="A352" s="14"/>
      <c r="B352" s="268"/>
      <c r="C352" s="269"/>
      <c r="D352" s="259" t="s">
        <v>174</v>
      </c>
      <c r="E352" s="270" t="s">
        <v>1</v>
      </c>
      <c r="F352" s="271" t="s">
        <v>489</v>
      </c>
      <c r="G352" s="269"/>
      <c r="H352" s="272">
        <v>7.695</v>
      </c>
      <c r="I352" s="273"/>
      <c r="J352" s="269"/>
      <c r="K352" s="269"/>
      <c r="L352" s="274"/>
      <c r="M352" s="275"/>
      <c r="N352" s="276"/>
      <c r="O352" s="276"/>
      <c r="P352" s="276"/>
      <c r="Q352" s="276"/>
      <c r="R352" s="276"/>
      <c r="S352" s="276"/>
      <c r="T352" s="27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8" t="s">
        <v>174</v>
      </c>
      <c r="AU352" s="278" t="s">
        <v>86</v>
      </c>
      <c r="AV352" s="14" t="s">
        <v>86</v>
      </c>
      <c r="AW352" s="14" t="s">
        <v>30</v>
      </c>
      <c r="AX352" s="14" t="s">
        <v>73</v>
      </c>
      <c r="AY352" s="278" t="s">
        <v>166</v>
      </c>
    </row>
    <row r="353" spans="1:51" s="14" customFormat="1" ht="12">
      <c r="A353" s="14"/>
      <c r="B353" s="268"/>
      <c r="C353" s="269"/>
      <c r="D353" s="259" t="s">
        <v>174</v>
      </c>
      <c r="E353" s="270" t="s">
        <v>1</v>
      </c>
      <c r="F353" s="271" t="s">
        <v>490</v>
      </c>
      <c r="G353" s="269"/>
      <c r="H353" s="272">
        <v>9.69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174</v>
      </c>
      <c r="AU353" s="278" t="s">
        <v>86</v>
      </c>
      <c r="AV353" s="14" t="s">
        <v>86</v>
      </c>
      <c r="AW353" s="14" t="s">
        <v>30</v>
      </c>
      <c r="AX353" s="14" t="s">
        <v>73</v>
      </c>
      <c r="AY353" s="278" t="s">
        <v>166</v>
      </c>
    </row>
    <row r="354" spans="1:51" s="14" customFormat="1" ht="12">
      <c r="A354" s="14"/>
      <c r="B354" s="268"/>
      <c r="C354" s="269"/>
      <c r="D354" s="259" t="s">
        <v>174</v>
      </c>
      <c r="E354" s="270" t="s">
        <v>1</v>
      </c>
      <c r="F354" s="271" t="s">
        <v>491</v>
      </c>
      <c r="G354" s="269"/>
      <c r="H354" s="272">
        <v>14.95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174</v>
      </c>
      <c r="AU354" s="278" t="s">
        <v>86</v>
      </c>
      <c r="AV354" s="14" t="s">
        <v>86</v>
      </c>
      <c r="AW354" s="14" t="s">
        <v>30</v>
      </c>
      <c r="AX354" s="14" t="s">
        <v>73</v>
      </c>
      <c r="AY354" s="278" t="s">
        <v>166</v>
      </c>
    </row>
    <row r="355" spans="1:65" s="2" customFormat="1" ht="21.75" customHeight="1">
      <c r="A355" s="37"/>
      <c r="B355" s="38"/>
      <c r="C355" s="279" t="s">
        <v>492</v>
      </c>
      <c r="D355" s="279" t="s">
        <v>243</v>
      </c>
      <c r="E355" s="280" t="s">
        <v>493</v>
      </c>
      <c r="F355" s="281" t="s">
        <v>494</v>
      </c>
      <c r="G355" s="282" t="s">
        <v>171</v>
      </c>
      <c r="H355" s="283">
        <v>233.491</v>
      </c>
      <c r="I355" s="284"/>
      <c r="J355" s="285">
        <f>ROUND(I355*H355,2)</f>
        <v>0</v>
      </c>
      <c r="K355" s="286"/>
      <c r="L355" s="287"/>
      <c r="M355" s="288" t="s">
        <v>1</v>
      </c>
      <c r="N355" s="289" t="s">
        <v>39</v>
      </c>
      <c r="O355" s="90"/>
      <c r="P355" s="253">
        <f>O355*H355</f>
        <v>0</v>
      </c>
      <c r="Q355" s="253">
        <v>0.003</v>
      </c>
      <c r="R355" s="253">
        <f>Q355*H355</f>
        <v>0.700473</v>
      </c>
      <c r="S355" s="253">
        <v>0</v>
      </c>
      <c r="T355" s="25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5" t="s">
        <v>212</v>
      </c>
      <c r="AT355" s="255" t="s">
        <v>243</v>
      </c>
      <c r="AU355" s="255" t="s">
        <v>86</v>
      </c>
      <c r="AY355" s="16" t="s">
        <v>166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6" t="s">
        <v>86</v>
      </c>
      <c r="BK355" s="256">
        <f>ROUND(I355*H355,2)</f>
        <v>0</v>
      </c>
      <c r="BL355" s="16" t="s">
        <v>172</v>
      </c>
      <c r="BM355" s="255" t="s">
        <v>495</v>
      </c>
    </row>
    <row r="356" spans="1:47" s="2" customFormat="1" ht="12">
      <c r="A356" s="37"/>
      <c r="B356" s="38"/>
      <c r="C356" s="39"/>
      <c r="D356" s="259" t="s">
        <v>496</v>
      </c>
      <c r="E356" s="39"/>
      <c r="F356" s="290" t="s">
        <v>497</v>
      </c>
      <c r="G356" s="39"/>
      <c r="H356" s="39"/>
      <c r="I356" s="153"/>
      <c r="J356" s="39"/>
      <c r="K356" s="39"/>
      <c r="L356" s="43"/>
      <c r="M356" s="291"/>
      <c r="N356" s="292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496</v>
      </c>
      <c r="AU356" s="16" t="s">
        <v>86</v>
      </c>
    </row>
    <row r="357" spans="1:51" s="14" customFormat="1" ht="12">
      <c r="A357" s="14"/>
      <c r="B357" s="268"/>
      <c r="C357" s="269"/>
      <c r="D357" s="259" t="s">
        <v>174</v>
      </c>
      <c r="E357" s="269"/>
      <c r="F357" s="271" t="s">
        <v>498</v>
      </c>
      <c r="G357" s="269"/>
      <c r="H357" s="272">
        <v>233.491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174</v>
      </c>
      <c r="AU357" s="278" t="s">
        <v>86</v>
      </c>
      <c r="AV357" s="14" t="s">
        <v>86</v>
      </c>
      <c r="AW357" s="14" t="s">
        <v>4</v>
      </c>
      <c r="AX357" s="14" t="s">
        <v>80</v>
      </c>
      <c r="AY357" s="278" t="s">
        <v>166</v>
      </c>
    </row>
    <row r="358" spans="1:65" s="2" customFormat="1" ht="16.5" customHeight="1">
      <c r="A358" s="37"/>
      <c r="B358" s="38"/>
      <c r="C358" s="243" t="s">
        <v>499</v>
      </c>
      <c r="D358" s="243" t="s">
        <v>168</v>
      </c>
      <c r="E358" s="244" t="s">
        <v>500</v>
      </c>
      <c r="F358" s="245" t="s">
        <v>501</v>
      </c>
      <c r="G358" s="246" t="s">
        <v>171</v>
      </c>
      <c r="H358" s="247">
        <v>1326.337</v>
      </c>
      <c r="I358" s="248"/>
      <c r="J358" s="249">
        <f>ROUND(I358*H358,2)</f>
        <v>0</v>
      </c>
      <c r="K358" s="250"/>
      <c r="L358" s="43"/>
      <c r="M358" s="251" t="s">
        <v>1</v>
      </c>
      <c r="N358" s="252" t="s">
        <v>39</v>
      </c>
      <c r="O358" s="90"/>
      <c r="P358" s="253">
        <f>O358*H358</f>
        <v>0</v>
      </c>
      <c r="Q358" s="253">
        <v>0.00026</v>
      </c>
      <c r="R358" s="253">
        <f>Q358*H358</f>
        <v>0.34484761999999997</v>
      </c>
      <c r="S358" s="253">
        <v>0</v>
      </c>
      <c r="T358" s="25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5" t="s">
        <v>172</v>
      </c>
      <c r="AT358" s="255" t="s">
        <v>168</v>
      </c>
      <c r="AU358" s="255" t="s">
        <v>86</v>
      </c>
      <c r="AY358" s="16" t="s">
        <v>166</v>
      </c>
      <c r="BE358" s="256">
        <f>IF(N358="základní",J358,0)</f>
        <v>0</v>
      </c>
      <c r="BF358" s="256">
        <f>IF(N358="snížená",J358,0)</f>
        <v>0</v>
      </c>
      <c r="BG358" s="256">
        <f>IF(N358="zákl. přenesená",J358,0)</f>
        <v>0</v>
      </c>
      <c r="BH358" s="256">
        <f>IF(N358="sníž. přenesená",J358,0)</f>
        <v>0</v>
      </c>
      <c r="BI358" s="256">
        <f>IF(N358="nulová",J358,0)</f>
        <v>0</v>
      </c>
      <c r="BJ358" s="16" t="s">
        <v>86</v>
      </c>
      <c r="BK358" s="256">
        <f>ROUND(I358*H358,2)</f>
        <v>0</v>
      </c>
      <c r="BL358" s="16" t="s">
        <v>172</v>
      </c>
      <c r="BM358" s="255" t="s">
        <v>502</v>
      </c>
    </row>
    <row r="359" spans="1:51" s="13" customFormat="1" ht="12">
      <c r="A359" s="13"/>
      <c r="B359" s="257"/>
      <c r="C359" s="258"/>
      <c r="D359" s="259" t="s">
        <v>174</v>
      </c>
      <c r="E359" s="260" t="s">
        <v>1</v>
      </c>
      <c r="F359" s="261" t="s">
        <v>417</v>
      </c>
      <c r="G359" s="258"/>
      <c r="H359" s="260" t="s">
        <v>1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174</v>
      </c>
      <c r="AU359" s="267" t="s">
        <v>86</v>
      </c>
      <c r="AV359" s="13" t="s">
        <v>80</v>
      </c>
      <c r="AW359" s="13" t="s">
        <v>30</v>
      </c>
      <c r="AX359" s="13" t="s">
        <v>73</v>
      </c>
      <c r="AY359" s="267" t="s">
        <v>166</v>
      </c>
    </row>
    <row r="360" spans="1:51" s="14" customFormat="1" ht="12">
      <c r="A360" s="14"/>
      <c r="B360" s="268"/>
      <c r="C360" s="269"/>
      <c r="D360" s="259" t="s">
        <v>174</v>
      </c>
      <c r="E360" s="270" t="s">
        <v>1</v>
      </c>
      <c r="F360" s="271" t="s">
        <v>503</v>
      </c>
      <c r="G360" s="269"/>
      <c r="H360" s="272">
        <v>153.48</v>
      </c>
      <c r="I360" s="273"/>
      <c r="J360" s="269"/>
      <c r="K360" s="269"/>
      <c r="L360" s="274"/>
      <c r="M360" s="275"/>
      <c r="N360" s="276"/>
      <c r="O360" s="276"/>
      <c r="P360" s="276"/>
      <c r="Q360" s="276"/>
      <c r="R360" s="276"/>
      <c r="S360" s="276"/>
      <c r="T360" s="27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8" t="s">
        <v>174</v>
      </c>
      <c r="AU360" s="278" t="s">
        <v>86</v>
      </c>
      <c r="AV360" s="14" t="s">
        <v>86</v>
      </c>
      <c r="AW360" s="14" t="s">
        <v>30</v>
      </c>
      <c r="AX360" s="14" t="s">
        <v>73</v>
      </c>
      <c r="AY360" s="278" t="s">
        <v>166</v>
      </c>
    </row>
    <row r="361" spans="1:51" s="14" customFormat="1" ht="12">
      <c r="A361" s="14"/>
      <c r="B361" s="268"/>
      <c r="C361" s="269"/>
      <c r="D361" s="259" t="s">
        <v>174</v>
      </c>
      <c r="E361" s="270" t="s">
        <v>1</v>
      </c>
      <c r="F361" s="271" t="s">
        <v>504</v>
      </c>
      <c r="G361" s="269"/>
      <c r="H361" s="272">
        <v>252.328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174</v>
      </c>
      <c r="AU361" s="278" t="s">
        <v>86</v>
      </c>
      <c r="AV361" s="14" t="s">
        <v>86</v>
      </c>
      <c r="AW361" s="14" t="s">
        <v>30</v>
      </c>
      <c r="AX361" s="14" t="s">
        <v>73</v>
      </c>
      <c r="AY361" s="278" t="s">
        <v>166</v>
      </c>
    </row>
    <row r="362" spans="1:51" s="14" customFormat="1" ht="12">
      <c r="A362" s="14"/>
      <c r="B362" s="268"/>
      <c r="C362" s="269"/>
      <c r="D362" s="259" t="s">
        <v>174</v>
      </c>
      <c r="E362" s="270" t="s">
        <v>1</v>
      </c>
      <c r="F362" s="271" t="s">
        <v>505</v>
      </c>
      <c r="G362" s="269"/>
      <c r="H362" s="272">
        <v>109.727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174</v>
      </c>
      <c r="AU362" s="278" t="s">
        <v>86</v>
      </c>
      <c r="AV362" s="14" t="s">
        <v>86</v>
      </c>
      <c r="AW362" s="14" t="s">
        <v>30</v>
      </c>
      <c r="AX362" s="14" t="s">
        <v>73</v>
      </c>
      <c r="AY362" s="278" t="s">
        <v>166</v>
      </c>
    </row>
    <row r="363" spans="1:51" s="14" customFormat="1" ht="12">
      <c r="A363" s="14"/>
      <c r="B363" s="268"/>
      <c r="C363" s="269"/>
      <c r="D363" s="259" t="s">
        <v>174</v>
      </c>
      <c r="E363" s="270" t="s">
        <v>1</v>
      </c>
      <c r="F363" s="271" t="s">
        <v>506</v>
      </c>
      <c r="G363" s="269"/>
      <c r="H363" s="272">
        <v>692.739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174</v>
      </c>
      <c r="AU363" s="278" t="s">
        <v>86</v>
      </c>
      <c r="AV363" s="14" t="s">
        <v>86</v>
      </c>
      <c r="AW363" s="14" t="s">
        <v>30</v>
      </c>
      <c r="AX363" s="14" t="s">
        <v>73</v>
      </c>
      <c r="AY363" s="278" t="s">
        <v>166</v>
      </c>
    </row>
    <row r="364" spans="1:51" s="14" customFormat="1" ht="12">
      <c r="A364" s="14"/>
      <c r="B364" s="268"/>
      <c r="C364" s="269"/>
      <c r="D364" s="259" t="s">
        <v>174</v>
      </c>
      <c r="E364" s="270" t="s">
        <v>1</v>
      </c>
      <c r="F364" s="271" t="s">
        <v>507</v>
      </c>
      <c r="G364" s="269"/>
      <c r="H364" s="272">
        <v>51.953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174</v>
      </c>
      <c r="AU364" s="278" t="s">
        <v>86</v>
      </c>
      <c r="AV364" s="14" t="s">
        <v>86</v>
      </c>
      <c r="AW364" s="14" t="s">
        <v>30</v>
      </c>
      <c r="AX364" s="14" t="s">
        <v>73</v>
      </c>
      <c r="AY364" s="278" t="s">
        <v>166</v>
      </c>
    </row>
    <row r="365" spans="1:51" s="14" customFormat="1" ht="12">
      <c r="A365" s="14"/>
      <c r="B365" s="268"/>
      <c r="C365" s="269"/>
      <c r="D365" s="259" t="s">
        <v>174</v>
      </c>
      <c r="E365" s="270" t="s">
        <v>1</v>
      </c>
      <c r="F365" s="271" t="s">
        <v>508</v>
      </c>
      <c r="G365" s="269"/>
      <c r="H365" s="272">
        <v>66.11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174</v>
      </c>
      <c r="AU365" s="278" t="s">
        <v>86</v>
      </c>
      <c r="AV365" s="14" t="s">
        <v>86</v>
      </c>
      <c r="AW365" s="14" t="s">
        <v>30</v>
      </c>
      <c r="AX365" s="14" t="s">
        <v>73</v>
      </c>
      <c r="AY365" s="278" t="s">
        <v>166</v>
      </c>
    </row>
    <row r="366" spans="1:65" s="2" customFormat="1" ht="21.75" customHeight="1">
      <c r="A366" s="37"/>
      <c r="B366" s="38"/>
      <c r="C366" s="243" t="s">
        <v>509</v>
      </c>
      <c r="D366" s="243" t="s">
        <v>168</v>
      </c>
      <c r="E366" s="244" t="s">
        <v>510</v>
      </c>
      <c r="F366" s="245" t="s">
        <v>511</v>
      </c>
      <c r="G366" s="246" t="s">
        <v>171</v>
      </c>
      <c r="H366" s="247">
        <v>66.11</v>
      </c>
      <c r="I366" s="248"/>
      <c r="J366" s="249">
        <f>ROUND(I366*H366,2)</f>
        <v>0</v>
      </c>
      <c r="K366" s="250"/>
      <c r="L366" s="43"/>
      <c r="M366" s="251" t="s">
        <v>1</v>
      </c>
      <c r="N366" s="252" t="s">
        <v>39</v>
      </c>
      <c r="O366" s="90"/>
      <c r="P366" s="253">
        <f>O366*H366</f>
        <v>0</v>
      </c>
      <c r="Q366" s="253">
        <v>0.00489</v>
      </c>
      <c r="R366" s="253">
        <f>Q366*H366</f>
        <v>0.3232779</v>
      </c>
      <c r="S366" s="253">
        <v>0</v>
      </c>
      <c r="T366" s="25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5" t="s">
        <v>172</v>
      </c>
      <c r="AT366" s="255" t="s">
        <v>168</v>
      </c>
      <c r="AU366" s="255" t="s">
        <v>86</v>
      </c>
      <c r="AY366" s="16" t="s">
        <v>166</v>
      </c>
      <c r="BE366" s="256">
        <f>IF(N366="základní",J366,0)</f>
        <v>0</v>
      </c>
      <c r="BF366" s="256">
        <f>IF(N366="snížená",J366,0)</f>
        <v>0</v>
      </c>
      <c r="BG366" s="256">
        <f>IF(N366="zákl. přenesená",J366,0)</f>
        <v>0</v>
      </c>
      <c r="BH366" s="256">
        <f>IF(N366="sníž. přenesená",J366,0)</f>
        <v>0</v>
      </c>
      <c r="BI366" s="256">
        <f>IF(N366="nulová",J366,0)</f>
        <v>0</v>
      </c>
      <c r="BJ366" s="16" t="s">
        <v>86</v>
      </c>
      <c r="BK366" s="256">
        <f>ROUND(I366*H366,2)</f>
        <v>0</v>
      </c>
      <c r="BL366" s="16" t="s">
        <v>172</v>
      </c>
      <c r="BM366" s="255" t="s">
        <v>512</v>
      </c>
    </row>
    <row r="367" spans="1:51" s="14" customFormat="1" ht="12">
      <c r="A367" s="14"/>
      <c r="B367" s="268"/>
      <c r="C367" s="269"/>
      <c r="D367" s="259" t="s">
        <v>174</v>
      </c>
      <c r="E367" s="270" t="s">
        <v>1</v>
      </c>
      <c r="F367" s="271" t="s">
        <v>508</v>
      </c>
      <c r="G367" s="269"/>
      <c r="H367" s="272">
        <v>66.11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174</v>
      </c>
      <c r="AU367" s="278" t="s">
        <v>86</v>
      </c>
      <c r="AV367" s="14" t="s">
        <v>86</v>
      </c>
      <c r="AW367" s="14" t="s">
        <v>30</v>
      </c>
      <c r="AX367" s="14" t="s">
        <v>73</v>
      </c>
      <c r="AY367" s="278" t="s">
        <v>166</v>
      </c>
    </row>
    <row r="368" spans="1:65" s="2" customFormat="1" ht="21.75" customHeight="1">
      <c r="A368" s="37"/>
      <c r="B368" s="38"/>
      <c r="C368" s="243" t="s">
        <v>513</v>
      </c>
      <c r="D368" s="243" t="s">
        <v>168</v>
      </c>
      <c r="E368" s="244" t="s">
        <v>514</v>
      </c>
      <c r="F368" s="245" t="s">
        <v>515</v>
      </c>
      <c r="G368" s="246" t="s">
        <v>290</v>
      </c>
      <c r="H368" s="247">
        <v>1056</v>
      </c>
      <c r="I368" s="248"/>
      <c r="J368" s="249">
        <f>ROUND(I368*H368,2)</f>
        <v>0</v>
      </c>
      <c r="K368" s="250"/>
      <c r="L368" s="43"/>
      <c r="M368" s="251" t="s">
        <v>1</v>
      </c>
      <c r="N368" s="252" t="s">
        <v>39</v>
      </c>
      <c r="O368" s="90"/>
      <c r="P368" s="253">
        <f>O368*H368</f>
        <v>0</v>
      </c>
      <c r="Q368" s="253">
        <v>0</v>
      </c>
      <c r="R368" s="253">
        <f>Q368*H368</f>
        <v>0</v>
      </c>
      <c r="S368" s="253">
        <v>0</v>
      </c>
      <c r="T368" s="25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5" t="s">
        <v>172</v>
      </c>
      <c r="AT368" s="255" t="s">
        <v>168</v>
      </c>
      <c r="AU368" s="255" t="s">
        <v>86</v>
      </c>
      <c r="AY368" s="16" t="s">
        <v>166</v>
      </c>
      <c r="BE368" s="256">
        <f>IF(N368="základní",J368,0)</f>
        <v>0</v>
      </c>
      <c r="BF368" s="256">
        <f>IF(N368="snížená",J368,0)</f>
        <v>0</v>
      </c>
      <c r="BG368" s="256">
        <f>IF(N368="zákl. přenesená",J368,0)</f>
        <v>0</v>
      </c>
      <c r="BH368" s="256">
        <f>IF(N368="sníž. přenesená",J368,0)</f>
        <v>0</v>
      </c>
      <c r="BI368" s="256">
        <f>IF(N368="nulová",J368,0)</f>
        <v>0</v>
      </c>
      <c r="BJ368" s="16" t="s">
        <v>86</v>
      </c>
      <c r="BK368" s="256">
        <f>ROUND(I368*H368,2)</f>
        <v>0</v>
      </c>
      <c r="BL368" s="16" t="s">
        <v>172</v>
      </c>
      <c r="BM368" s="255" t="s">
        <v>516</v>
      </c>
    </row>
    <row r="369" spans="1:51" s="14" customFormat="1" ht="12">
      <c r="A369" s="14"/>
      <c r="B369" s="268"/>
      <c r="C369" s="269"/>
      <c r="D369" s="259" t="s">
        <v>174</v>
      </c>
      <c r="E369" s="270" t="s">
        <v>1</v>
      </c>
      <c r="F369" s="271" t="s">
        <v>517</v>
      </c>
      <c r="G369" s="269"/>
      <c r="H369" s="272">
        <v>26.4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174</v>
      </c>
      <c r="AU369" s="278" t="s">
        <v>86</v>
      </c>
      <c r="AV369" s="14" t="s">
        <v>86</v>
      </c>
      <c r="AW369" s="14" t="s">
        <v>30</v>
      </c>
      <c r="AX369" s="14" t="s">
        <v>73</v>
      </c>
      <c r="AY369" s="278" t="s">
        <v>166</v>
      </c>
    </row>
    <row r="370" spans="1:51" s="13" customFormat="1" ht="12">
      <c r="A370" s="13"/>
      <c r="B370" s="257"/>
      <c r="C370" s="258"/>
      <c r="D370" s="259" t="s">
        <v>174</v>
      </c>
      <c r="E370" s="260" t="s">
        <v>1</v>
      </c>
      <c r="F370" s="261" t="s">
        <v>518</v>
      </c>
      <c r="G370" s="258"/>
      <c r="H370" s="260" t="s">
        <v>1</v>
      </c>
      <c r="I370" s="262"/>
      <c r="J370" s="258"/>
      <c r="K370" s="258"/>
      <c r="L370" s="263"/>
      <c r="M370" s="264"/>
      <c r="N370" s="265"/>
      <c r="O370" s="265"/>
      <c r="P370" s="265"/>
      <c r="Q370" s="265"/>
      <c r="R370" s="265"/>
      <c r="S370" s="265"/>
      <c r="T370" s="26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7" t="s">
        <v>174</v>
      </c>
      <c r="AU370" s="267" t="s">
        <v>86</v>
      </c>
      <c r="AV370" s="13" t="s">
        <v>80</v>
      </c>
      <c r="AW370" s="13" t="s">
        <v>30</v>
      </c>
      <c r="AX370" s="13" t="s">
        <v>73</v>
      </c>
      <c r="AY370" s="267" t="s">
        <v>166</v>
      </c>
    </row>
    <row r="371" spans="1:51" s="13" customFormat="1" ht="12">
      <c r="A371" s="13"/>
      <c r="B371" s="257"/>
      <c r="C371" s="258"/>
      <c r="D371" s="259" t="s">
        <v>174</v>
      </c>
      <c r="E371" s="260" t="s">
        <v>1</v>
      </c>
      <c r="F371" s="261" t="s">
        <v>519</v>
      </c>
      <c r="G371" s="258"/>
      <c r="H371" s="260" t="s">
        <v>1</v>
      </c>
      <c r="I371" s="262"/>
      <c r="J371" s="258"/>
      <c r="K371" s="258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174</v>
      </c>
      <c r="AU371" s="267" t="s">
        <v>86</v>
      </c>
      <c r="AV371" s="13" t="s">
        <v>80</v>
      </c>
      <c r="AW371" s="13" t="s">
        <v>30</v>
      </c>
      <c r="AX371" s="13" t="s">
        <v>73</v>
      </c>
      <c r="AY371" s="267" t="s">
        <v>166</v>
      </c>
    </row>
    <row r="372" spans="1:51" s="14" customFormat="1" ht="12">
      <c r="A372" s="14"/>
      <c r="B372" s="268"/>
      <c r="C372" s="269"/>
      <c r="D372" s="259" t="s">
        <v>174</v>
      </c>
      <c r="E372" s="270" t="s">
        <v>1</v>
      </c>
      <c r="F372" s="271" t="s">
        <v>520</v>
      </c>
      <c r="G372" s="269"/>
      <c r="H372" s="272">
        <v>14.4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174</v>
      </c>
      <c r="AU372" s="278" t="s">
        <v>86</v>
      </c>
      <c r="AV372" s="14" t="s">
        <v>86</v>
      </c>
      <c r="AW372" s="14" t="s">
        <v>30</v>
      </c>
      <c r="AX372" s="14" t="s">
        <v>73</v>
      </c>
      <c r="AY372" s="278" t="s">
        <v>166</v>
      </c>
    </row>
    <row r="373" spans="1:51" s="14" customFormat="1" ht="12">
      <c r="A373" s="14"/>
      <c r="B373" s="268"/>
      <c r="C373" s="269"/>
      <c r="D373" s="259" t="s">
        <v>174</v>
      </c>
      <c r="E373" s="270" t="s">
        <v>1</v>
      </c>
      <c r="F373" s="271" t="s">
        <v>521</v>
      </c>
      <c r="G373" s="269"/>
      <c r="H373" s="272">
        <v>16.7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174</v>
      </c>
      <c r="AU373" s="278" t="s">
        <v>86</v>
      </c>
      <c r="AV373" s="14" t="s">
        <v>86</v>
      </c>
      <c r="AW373" s="14" t="s">
        <v>30</v>
      </c>
      <c r="AX373" s="14" t="s">
        <v>73</v>
      </c>
      <c r="AY373" s="278" t="s">
        <v>166</v>
      </c>
    </row>
    <row r="374" spans="1:51" s="14" customFormat="1" ht="12">
      <c r="A374" s="14"/>
      <c r="B374" s="268"/>
      <c r="C374" s="269"/>
      <c r="D374" s="259" t="s">
        <v>174</v>
      </c>
      <c r="E374" s="270" t="s">
        <v>1</v>
      </c>
      <c r="F374" s="271" t="s">
        <v>522</v>
      </c>
      <c r="G374" s="269"/>
      <c r="H374" s="272">
        <v>23.3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174</v>
      </c>
      <c r="AU374" s="278" t="s">
        <v>86</v>
      </c>
      <c r="AV374" s="14" t="s">
        <v>86</v>
      </c>
      <c r="AW374" s="14" t="s">
        <v>30</v>
      </c>
      <c r="AX374" s="14" t="s">
        <v>73</v>
      </c>
      <c r="AY374" s="278" t="s">
        <v>166</v>
      </c>
    </row>
    <row r="375" spans="1:51" s="14" customFormat="1" ht="12">
      <c r="A375" s="14"/>
      <c r="B375" s="268"/>
      <c r="C375" s="269"/>
      <c r="D375" s="259" t="s">
        <v>174</v>
      </c>
      <c r="E375" s="270" t="s">
        <v>1</v>
      </c>
      <c r="F375" s="271" t="s">
        <v>523</v>
      </c>
      <c r="G375" s="269"/>
      <c r="H375" s="272">
        <v>22.3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174</v>
      </c>
      <c r="AU375" s="278" t="s">
        <v>86</v>
      </c>
      <c r="AV375" s="14" t="s">
        <v>86</v>
      </c>
      <c r="AW375" s="14" t="s">
        <v>30</v>
      </c>
      <c r="AX375" s="14" t="s">
        <v>73</v>
      </c>
      <c r="AY375" s="278" t="s">
        <v>166</v>
      </c>
    </row>
    <row r="376" spans="1:51" s="14" customFormat="1" ht="12">
      <c r="A376" s="14"/>
      <c r="B376" s="268"/>
      <c r="C376" s="269"/>
      <c r="D376" s="259" t="s">
        <v>174</v>
      </c>
      <c r="E376" s="270" t="s">
        <v>1</v>
      </c>
      <c r="F376" s="271" t="s">
        <v>524</v>
      </c>
      <c r="G376" s="269"/>
      <c r="H376" s="272">
        <v>24.3</v>
      </c>
      <c r="I376" s="273"/>
      <c r="J376" s="269"/>
      <c r="K376" s="269"/>
      <c r="L376" s="274"/>
      <c r="M376" s="275"/>
      <c r="N376" s="276"/>
      <c r="O376" s="276"/>
      <c r="P376" s="276"/>
      <c r="Q376" s="276"/>
      <c r="R376" s="276"/>
      <c r="S376" s="276"/>
      <c r="T376" s="27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8" t="s">
        <v>174</v>
      </c>
      <c r="AU376" s="278" t="s">
        <v>86</v>
      </c>
      <c r="AV376" s="14" t="s">
        <v>86</v>
      </c>
      <c r="AW376" s="14" t="s">
        <v>30</v>
      </c>
      <c r="AX376" s="14" t="s">
        <v>73</v>
      </c>
      <c r="AY376" s="278" t="s">
        <v>166</v>
      </c>
    </row>
    <row r="377" spans="1:51" s="14" customFormat="1" ht="12">
      <c r="A377" s="14"/>
      <c r="B377" s="268"/>
      <c r="C377" s="269"/>
      <c r="D377" s="259" t="s">
        <v>174</v>
      </c>
      <c r="E377" s="270" t="s">
        <v>1</v>
      </c>
      <c r="F377" s="271" t="s">
        <v>525</v>
      </c>
      <c r="G377" s="269"/>
      <c r="H377" s="272">
        <v>21.9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174</v>
      </c>
      <c r="AU377" s="278" t="s">
        <v>86</v>
      </c>
      <c r="AV377" s="14" t="s">
        <v>86</v>
      </c>
      <c r="AW377" s="14" t="s">
        <v>30</v>
      </c>
      <c r="AX377" s="14" t="s">
        <v>73</v>
      </c>
      <c r="AY377" s="278" t="s">
        <v>166</v>
      </c>
    </row>
    <row r="378" spans="1:51" s="14" customFormat="1" ht="12">
      <c r="A378" s="14"/>
      <c r="B378" s="268"/>
      <c r="C378" s="269"/>
      <c r="D378" s="259" t="s">
        <v>174</v>
      </c>
      <c r="E378" s="270" t="s">
        <v>1</v>
      </c>
      <c r="F378" s="271" t="s">
        <v>526</v>
      </c>
      <c r="G378" s="269"/>
      <c r="H378" s="272">
        <v>21.1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174</v>
      </c>
      <c r="AU378" s="278" t="s">
        <v>86</v>
      </c>
      <c r="AV378" s="14" t="s">
        <v>86</v>
      </c>
      <c r="AW378" s="14" t="s">
        <v>30</v>
      </c>
      <c r="AX378" s="14" t="s">
        <v>73</v>
      </c>
      <c r="AY378" s="278" t="s">
        <v>166</v>
      </c>
    </row>
    <row r="379" spans="1:51" s="14" customFormat="1" ht="12">
      <c r="A379" s="14"/>
      <c r="B379" s="268"/>
      <c r="C379" s="269"/>
      <c r="D379" s="259" t="s">
        <v>174</v>
      </c>
      <c r="E379" s="270" t="s">
        <v>1</v>
      </c>
      <c r="F379" s="271" t="s">
        <v>527</v>
      </c>
      <c r="G379" s="269"/>
      <c r="H379" s="272">
        <v>11.8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174</v>
      </c>
      <c r="AU379" s="278" t="s">
        <v>86</v>
      </c>
      <c r="AV379" s="14" t="s">
        <v>86</v>
      </c>
      <c r="AW379" s="14" t="s">
        <v>30</v>
      </c>
      <c r="AX379" s="14" t="s">
        <v>73</v>
      </c>
      <c r="AY379" s="278" t="s">
        <v>166</v>
      </c>
    </row>
    <row r="380" spans="1:51" s="14" customFormat="1" ht="12">
      <c r="A380" s="14"/>
      <c r="B380" s="268"/>
      <c r="C380" s="269"/>
      <c r="D380" s="259" t="s">
        <v>174</v>
      </c>
      <c r="E380" s="270" t="s">
        <v>1</v>
      </c>
      <c r="F380" s="271" t="s">
        <v>528</v>
      </c>
      <c r="G380" s="269"/>
      <c r="H380" s="272">
        <v>18.5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174</v>
      </c>
      <c r="AU380" s="278" t="s">
        <v>86</v>
      </c>
      <c r="AV380" s="14" t="s">
        <v>86</v>
      </c>
      <c r="AW380" s="14" t="s">
        <v>30</v>
      </c>
      <c r="AX380" s="14" t="s">
        <v>73</v>
      </c>
      <c r="AY380" s="278" t="s">
        <v>166</v>
      </c>
    </row>
    <row r="381" spans="1:51" s="14" customFormat="1" ht="12">
      <c r="A381" s="14"/>
      <c r="B381" s="268"/>
      <c r="C381" s="269"/>
      <c r="D381" s="259" t="s">
        <v>174</v>
      </c>
      <c r="E381" s="270" t="s">
        <v>1</v>
      </c>
      <c r="F381" s="271" t="s">
        <v>529</v>
      </c>
      <c r="G381" s="269"/>
      <c r="H381" s="272">
        <v>12.9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174</v>
      </c>
      <c r="AU381" s="278" t="s">
        <v>86</v>
      </c>
      <c r="AV381" s="14" t="s">
        <v>86</v>
      </c>
      <c r="AW381" s="14" t="s">
        <v>30</v>
      </c>
      <c r="AX381" s="14" t="s">
        <v>73</v>
      </c>
      <c r="AY381" s="278" t="s">
        <v>166</v>
      </c>
    </row>
    <row r="382" spans="1:51" s="14" customFormat="1" ht="12">
      <c r="A382" s="14"/>
      <c r="B382" s="268"/>
      <c r="C382" s="269"/>
      <c r="D382" s="259" t="s">
        <v>174</v>
      </c>
      <c r="E382" s="270" t="s">
        <v>1</v>
      </c>
      <c r="F382" s="271" t="s">
        <v>530</v>
      </c>
      <c r="G382" s="269"/>
      <c r="H382" s="272">
        <v>13.7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174</v>
      </c>
      <c r="AU382" s="278" t="s">
        <v>86</v>
      </c>
      <c r="AV382" s="14" t="s">
        <v>86</v>
      </c>
      <c r="AW382" s="14" t="s">
        <v>30</v>
      </c>
      <c r="AX382" s="14" t="s">
        <v>73</v>
      </c>
      <c r="AY382" s="278" t="s">
        <v>166</v>
      </c>
    </row>
    <row r="383" spans="1:51" s="14" customFormat="1" ht="12">
      <c r="A383" s="14"/>
      <c r="B383" s="268"/>
      <c r="C383" s="269"/>
      <c r="D383" s="259" t="s">
        <v>174</v>
      </c>
      <c r="E383" s="270" t="s">
        <v>1</v>
      </c>
      <c r="F383" s="271" t="s">
        <v>531</v>
      </c>
      <c r="G383" s="269"/>
      <c r="H383" s="272">
        <v>14.1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174</v>
      </c>
      <c r="AU383" s="278" t="s">
        <v>86</v>
      </c>
      <c r="AV383" s="14" t="s">
        <v>86</v>
      </c>
      <c r="AW383" s="14" t="s">
        <v>30</v>
      </c>
      <c r="AX383" s="14" t="s">
        <v>73</v>
      </c>
      <c r="AY383" s="278" t="s">
        <v>166</v>
      </c>
    </row>
    <row r="384" spans="1:51" s="14" customFormat="1" ht="12">
      <c r="A384" s="14"/>
      <c r="B384" s="268"/>
      <c r="C384" s="269"/>
      <c r="D384" s="259" t="s">
        <v>174</v>
      </c>
      <c r="E384" s="270" t="s">
        <v>1</v>
      </c>
      <c r="F384" s="271" t="s">
        <v>532</v>
      </c>
      <c r="G384" s="269"/>
      <c r="H384" s="272">
        <v>12.5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174</v>
      </c>
      <c r="AU384" s="278" t="s">
        <v>86</v>
      </c>
      <c r="AV384" s="14" t="s">
        <v>86</v>
      </c>
      <c r="AW384" s="14" t="s">
        <v>30</v>
      </c>
      <c r="AX384" s="14" t="s">
        <v>73</v>
      </c>
      <c r="AY384" s="278" t="s">
        <v>166</v>
      </c>
    </row>
    <row r="385" spans="1:51" s="14" customFormat="1" ht="12">
      <c r="A385" s="14"/>
      <c r="B385" s="268"/>
      <c r="C385" s="269"/>
      <c r="D385" s="259" t="s">
        <v>174</v>
      </c>
      <c r="E385" s="270" t="s">
        <v>1</v>
      </c>
      <c r="F385" s="271" t="s">
        <v>533</v>
      </c>
      <c r="G385" s="269"/>
      <c r="H385" s="272">
        <v>28.3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174</v>
      </c>
      <c r="AU385" s="278" t="s">
        <v>86</v>
      </c>
      <c r="AV385" s="14" t="s">
        <v>86</v>
      </c>
      <c r="AW385" s="14" t="s">
        <v>30</v>
      </c>
      <c r="AX385" s="14" t="s">
        <v>73</v>
      </c>
      <c r="AY385" s="278" t="s">
        <v>166</v>
      </c>
    </row>
    <row r="386" spans="1:51" s="13" customFormat="1" ht="12">
      <c r="A386" s="13"/>
      <c r="B386" s="257"/>
      <c r="C386" s="258"/>
      <c r="D386" s="259" t="s">
        <v>174</v>
      </c>
      <c r="E386" s="260" t="s">
        <v>1</v>
      </c>
      <c r="F386" s="261" t="s">
        <v>534</v>
      </c>
      <c r="G386" s="258"/>
      <c r="H386" s="260" t="s">
        <v>1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7" t="s">
        <v>174</v>
      </c>
      <c r="AU386" s="267" t="s">
        <v>86</v>
      </c>
      <c r="AV386" s="13" t="s">
        <v>80</v>
      </c>
      <c r="AW386" s="13" t="s">
        <v>30</v>
      </c>
      <c r="AX386" s="13" t="s">
        <v>73</v>
      </c>
      <c r="AY386" s="267" t="s">
        <v>166</v>
      </c>
    </row>
    <row r="387" spans="1:51" s="13" customFormat="1" ht="12">
      <c r="A387" s="13"/>
      <c r="B387" s="257"/>
      <c r="C387" s="258"/>
      <c r="D387" s="259" t="s">
        <v>174</v>
      </c>
      <c r="E387" s="260" t="s">
        <v>1</v>
      </c>
      <c r="F387" s="261" t="s">
        <v>175</v>
      </c>
      <c r="G387" s="258"/>
      <c r="H387" s="260" t="s">
        <v>1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7" t="s">
        <v>174</v>
      </c>
      <c r="AU387" s="267" t="s">
        <v>86</v>
      </c>
      <c r="AV387" s="13" t="s">
        <v>80</v>
      </c>
      <c r="AW387" s="13" t="s">
        <v>30</v>
      </c>
      <c r="AX387" s="13" t="s">
        <v>73</v>
      </c>
      <c r="AY387" s="267" t="s">
        <v>166</v>
      </c>
    </row>
    <row r="388" spans="1:51" s="14" customFormat="1" ht="12">
      <c r="A388" s="14"/>
      <c r="B388" s="268"/>
      <c r="C388" s="269"/>
      <c r="D388" s="259" t="s">
        <v>174</v>
      </c>
      <c r="E388" s="270" t="s">
        <v>1</v>
      </c>
      <c r="F388" s="271" t="s">
        <v>535</v>
      </c>
      <c r="G388" s="269"/>
      <c r="H388" s="272">
        <v>9.2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174</v>
      </c>
      <c r="AU388" s="278" t="s">
        <v>86</v>
      </c>
      <c r="AV388" s="14" t="s">
        <v>86</v>
      </c>
      <c r="AW388" s="14" t="s">
        <v>30</v>
      </c>
      <c r="AX388" s="14" t="s">
        <v>73</v>
      </c>
      <c r="AY388" s="278" t="s">
        <v>166</v>
      </c>
    </row>
    <row r="389" spans="1:51" s="14" customFormat="1" ht="12">
      <c r="A389" s="14"/>
      <c r="B389" s="268"/>
      <c r="C389" s="269"/>
      <c r="D389" s="259" t="s">
        <v>174</v>
      </c>
      <c r="E389" s="270" t="s">
        <v>1</v>
      </c>
      <c r="F389" s="271" t="s">
        <v>536</v>
      </c>
      <c r="G389" s="269"/>
      <c r="H389" s="272">
        <v>17.7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174</v>
      </c>
      <c r="AU389" s="278" t="s">
        <v>86</v>
      </c>
      <c r="AV389" s="14" t="s">
        <v>86</v>
      </c>
      <c r="AW389" s="14" t="s">
        <v>30</v>
      </c>
      <c r="AX389" s="14" t="s">
        <v>73</v>
      </c>
      <c r="AY389" s="278" t="s">
        <v>166</v>
      </c>
    </row>
    <row r="390" spans="1:51" s="14" customFormat="1" ht="12">
      <c r="A390" s="14"/>
      <c r="B390" s="268"/>
      <c r="C390" s="269"/>
      <c r="D390" s="259" t="s">
        <v>174</v>
      </c>
      <c r="E390" s="270" t="s">
        <v>1</v>
      </c>
      <c r="F390" s="271" t="s">
        <v>537</v>
      </c>
      <c r="G390" s="269"/>
      <c r="H390" s="272">
        <v>26.46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174</v>
      </c>
      <c r="AU390" s="278" t="s">
        <v>86</v>
      </c>
      <c r="AV390" s="14" t="s">
        <v>86</v>
      </c>
      <c r="AW390" s="14" t="s">
        <v>30</v>
      </c>
      <c r="AX390" s="14" t="s">
        <v>73</v>
      </c>
      <c r="AY390" s="278" t="s">
        <v>166</v>
      </c>
    </row>
    <row r="391" spans="1:51" s="14" customFormat="1" ht="12">
      <c r="A391" s="14"/>
      <c r="B391" s="268"/>
      <c r="C391" s="269"/>
      <c r="D391" s="259" t="s">
        <v>174</v>
      </c>
      <c r="E391" s="270" t="s">
        <v>1</v>
      </c>
      <c r="F391" s="271" t="s">
        <v>538</v>
      </c>
      <c r="G391" s="269"/>
      <c r="H391" s="272">
        <v>6.46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174</v>
      </c>
      <c r="AU391" s="278" t="s">
        <v>86</v>
      </c>
      <c r="AV391" s="14" t="s">
        <v>86</v>
      </c>
      <c r="AW391" s="14" t="s">
        <v>30</v>
      </c>
      <c r="AX391" s="14" t="s">
        <v>73</v>
      </c>
      <c r="AY391" s="278" t="s">
        <v>166</v>
      </c>
    </row>
    <row r="392" spans="1:51" s="14" customFormat="1" ht="12">
      <c r="A392" s="14"/>
      <c r="B392" s="268"/>
      <c r="C392" s="269"/>
      <c r="D392" s="259" t="s">
        <v>174</v>
      </c>
      <c r="E392" s="270" t="s">
        <v>1</v>
      </c>
      <c r="F392" s="271" t="s">
        <v>539</v>
      </c>
      <c r="G392" s="269"/>
      <c r="H392" s="272">
        <v>5.04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174</v>
      </c>
      <c r="AU392" s="278" t="s">
        <v>86</v>
      </c>
      <c r="AV392" s="14" t="s">
        <v>86</v>
      </c>
      <c r="AW392" s="14" t="s">
        <v>30</v>
      </c>
      <c r="AX392" s="14" t="s">
        <v>73</v>
      </c>
      <c r="AY392" s="278" t="s">
        <v>166</v>
      </c>
    </row>
    <row r="393" spans="1:51" s="14" customFormat="1" ht="12">
      <c r="A393" s="14"/>
      <c r="B393" s="268"/>
      <c r="C393" s="269"/>
      <c r="D393" s="259" t="s">
        <v>174</v>
      </c>
      <c r="E393" s="270" t="s">
        <v>1</v>
      </c>
      <c r="F393" s="271" t="s">
        <v>540</v>
      </c>
      <c r="G393" s="269"/>
      <c r="H393" s="272">
        <v>7.4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174</v>
      </c>
      <c r="AU393" s="278" t="s">
        <v>86</v>
      </c>
      <c r="AV393" s="14" t="s">
        <v>86</v>
      </c>
      <c r="AW393" s="14" t="s">
        <v>30</v>
      </c>
      <c r="AX393" s="14" t="s">
        <v>73</v>
      </c>
      <c r="AY393" s="278" t="s">
        <v>166</v>
      </c>
    </row>
    <row r="394" spans="1:51" s="13" customFormat="1" ht="12">
      <c r="A394" s="13"/>
      <c r="B394" s="257"/>
      <c r="C394" s="258"/>
      <c r="D394" s="259" t="s">
        <v>174</v>
      </c>
      <c r="E394" s="260" t="s">
        <v>1</v>
      </c>
      <c r="F394" s="261" t="s">
        <v>456</v>
      </c>
      <c r="G394" s="258"/>
      <c r="H394" s="260" t="s">
        <v>1</v>
      </c>
      <c r="I394" s="262"/>
      <c r="J394" s="258"/>
      <c r="K394" s="258"/>
      <c r="L394" s="263"/>
      <c r="M394" s="264"/>
      <c r="N394" s="265"/>
      <c r="O394" s="265"/>
      <c r="P394" s="265"/>
      <c r="Q394" s="265"/>
      <c r="R394" s="265"/>
      <c r="S394" s="265"/>
      <c r="T394" s="26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7" t="s">
        <v>174</v>
      </c>
      <c r="AU394" s="267" t="s">
        <v>86</v>
      </c>
      <c r="AV394" s="13" t="s">
        <v>80</v>
      </c>
      <c r="AW394" s="13" t="s">
        <v>30</v>
      </c>
      <c r="AX394" s="13" t="s">
        <v>73</v>
      </c>
      <c r="AY394" s="267" t="s">
        <v>166</v>
      </c>
    </row>
    <row r="395" spans="1:51" s="14" customFormat="1" ht="12">
      <c r="A395" s="14"/>
      <c r="B395" s="268"/>
      <c r="C395" s="269"/>
      <c r="D395" s="259" t="s">
        <v>174</v>
      </c>
      <c r="E395" s="270" t="s">
        <v>1</v>
      </c>
      <c r="F395" s="271" t="s">
        <v>541</v>
      </c>
      <c r="G395" s="269"/>
      <c r="H395" s="272">
        <v>42.96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174</v>
      </c>
      <c r="AU395" s="278" t="s">
        <v>86</v>
      </c>
      <c r="AV395" s="14" t="s">
        <v>86</v>
      </c>
      <c r="AW395" s="14" t="s">
        <v>30</v>
      </c>
      <c r="AX395" s="14" t="s">
        <v>73</v>
      </c>
      <c r="AY395" s="278" t="s">
        <v>166</v>
      </c>
    </row>
    <row r="396" spans="1:51" s="14" customFormat="1" ht="12">
      <c r="A396" s="14"/>
      <c r="B396" s="268"/>
      <c r="C396" s="269"/>
      <c r="D396" s="259" t="s">
        <v>174</v>
      </c>
      <c r="E396" s="270" t="s">
        <v>1</v>
      </c>
      <c r="F396" s="271" t="s">
        <v>542</v>
      </c>
      <c r="G396" s="269"/>
      <c r="H396" s="272">
        <v>16.2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174</v>
      </c>
      <c r="AU396" s="278" t="s">
        <v>86</v>
      </c>
      <c r="AV396" s="14" t="s">
        <v>86</v>
      </c>
      <c r="AW396" s="14" t="s">
        <v>30</v>
      </c>
      <c r="AX396" s="14" t="s">
        <v>73</v>
      </c>
      <c r="AY396" s="278" t="s">
        <v>166</v>
      </c>
    </row>
    <row r="397" spans="1:51" s="14" customFormat="1" ht="12">
      <c r="A397" s="14"/>
      <c r="B397" s="268"/>
      <c r="C397" s="269"/>
      <c r="D397" s="259" t="s">
        <v>174</v>
      </c>
      <c r="E397" s="270" t="s">
        <v>1</v>
      </c>
      <c r="F397" s="271" t="s">
        <v>543</v>
      </c>
      <c r="G397" s="269"/>
      <c r="H397" s="272">
        <v>30.6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174</v>
      </c>
      <c r="AU397" s="278" t="s">
        <v>86</v>
      </c>
      <c r="AV397" s="14" t="s">
        <v>86</v>
      </c>
      <c r="AW397" s="14" t="s">
        <v>30</v>
      </c>
      <c r="AX397" s="14" t="s">
        <v>73</v>
      </c>
      <c r="AY397" s="278" t="s">
        <v>166</v>
      </c>
    </row>
    <row r="398" spans="1:51" s="14" customFormat="1" ht="12">
      <c r="A398" s="14"/>
      <c r="B398" s="268"/>
      <c r="C398" s="269"/>
      <c r="D398" s="259" t="s">
        <v>174</v>
      </c>
      <c r="E398" s="270" t="s">
        <v>1</v>
      </c>
      <c r="F398" s="271" t="s">
        <v>544</v>
      </c>
      <c r="G398" s="269"/>
      <c r="H398" s="272">
        <v>44.88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174</v>
      </c>
      <c r="AU398" s="278" t="s">
        <v>86</v>
      </c>
      <c r="AV398" s="14" t="s">
        <v>86</v>
      </c>
      <c r="AW398" s="14" t="s">
        <v>30</v>
      </c>
      <c r="AX398" s="14" t="s">
        <v>73</v>
      </c>
      <c r="AY398" s="278" t="s">
        <v>166</v>
      </c>
    </row>
    <row r="399" spans="1:51" s="14" customFormat="1" ht="12">
      <c r="A399" s="14"/>
      <c r="B399" s="268"/>
      <c r="C399" s="269"/>
      <c r="D399" s="259" t="s">
        <v>174</v>
      </c>
      <c r="E399" s="270" t="s">
        <v>1</v>
      </c>
      <c r="F399" s="271" t="s">
        <v>545</v>
      </c>
      <c r="G399" s="269"/>
      <c r="H399" s="272">
        <v>7.14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174</v>
      </c>
      <c r="AU399" s="278" t="s">
        <v>86</v>
      </c>
      <c r="AV399" s="14" t="s">
        <v>86</v>
      </c>
      <c r="AW399" s="14" t="s">
        <v>30</v>
      </c>
      <c r="AX399" s="14" t="s">
        <v>73</v>
      </c>
      <c r="AY399" s="278" t="s">
        <v>166</v>
      </c>
    </row>
    <row r="400" spans="1:51" s="13" customFormat="1" ht="12">
      <c r="A400" s="13"/>
      <c r="B400" s="257"/>
      <c r="C400" s="258"/>
      <c r="D400" s="259" t="s">
        <v>174</v>
      </c>
      <c r="E400" s="260" t="s">
        <v>1</v>
      </c>
      <c r="F400" s="261" t="s">
        <v>461</v>
      </c>
      <c r="G400" s="258"/>
      <c r="H400" s="260" t="s">
        <v>1</v>
      </c>
      <c r="I400" s="262"/>
      <c r="J400" s="258"/>
      <c r="K400" s="258"/>
      <c r="L400" s="263"/>
      <c r="M400" s="264"/>
      <c r="N400" s="265"/>
      <c r="O400" s="265"/>
      <c r="P400" s="265"/>
      <c r="Q400" s="265"/>
      <c r="R400" s="265"/>
      <c r="S400" s="265"/>
      <c r="T400" s="26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7" t="s">
        <v>174</v>
      </c>
      <c r="AU400" s="267" t="s">
        <v>86</v>
      </c>
      <c r="AV400" s="13" t="s">
        <v>80</v>
      </c>
      <c r="AW400" s="13" t="s">
        <v>30</v>
      </c>
      <c r="AX400" s="13" t="s">
        <v>73</v>
      </c>
      <c r="AY400" s="267" t="s">
        <v>166</v>
      </c>
    </row>
    <row r="401" spans="1:51" s="14" customFormat="1" ht="12">
      <c r="A401" s="14"/>
      <c r="B401" s="268"/>
      <c r="C401" s="269"/>
      <c r="D401" s="259" t="s">
        <v>174</v>
      </c>
      <c r="E401" s="270" t="s">
        <v>1</v>
      </c>
      <c r="F401" s="271" t="s">
        <v>546</v>
      </c>
      <c r="G401" s="269"/>
      <c r="H401" s="272">
        <v>57.28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174</v>
      </c>
      <c r="AU401" s="278" t="s">
        <v>86</v>
      </c>
      <c r="AV401" s="14" t="s">
        <v>86</v>
      </c>
      <c r="AW401" s="14" t="s">
        <v>30</v>
      </c>
      <c r="AX401" s="14" t="s">
        <v>73</v>
      </c>
      <c r="AY401" s="278" t="s">
        <v>166</v>
      </c>
    </row>
    <row r="402" spans="1:51" s="14" customFormat="1" ht="12">
      <c r="A402" s="14"/>
      <c r="B402" s="268"/>
      <c r="C402" s="269"/>
      <c r="D402" s="259" t="s">
        <v>174</v>
      </c>
      <c r="E402" s="270" t="s">
        <v>1</v>
      </c>
      <c r="F402" s="271" t="s">
        <v>547</v>
      </c>
      <c r="G402" s="269"/>
      <c r="H402" s="272">
        <v>45.6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174</v>
      </c>
      <c r="AU402" s="278" t="s">
        <v>86</v>
      </c>
      <c r="AV402" s="14" t="s">
        <v>86</v>
      </c>
      <c r="AW402" s="14" t="s">
        <v>30</v>
      </c>
      <c r="AX402" s="14" t="s">
        <v>73</v>
      </c>
      <c r="AY402" s="278" t="s">
        <v>166</v>
      </c>
    </row>
    <row r="403" spans="1:51" s="14" customFormat="1" ht="12">
      <c r="A403" s="14"/>
      <c r="B403" s="268"/>
      <c r="C403" s="269"/>
      <c r="D403" s="259" t="s">
        <v>174</v>
      </c>
      <c r="E403" s="270" t="s">
        <v>1</v>
      </c>
      <c r="F403" s="271" t="s">
        <v>548</v>
      </c>
      <c r="G403" s="269"/>
      <c r="H403" s="272">
        <v>18.6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174</v>
      </c>
      <c r="AU403" s="278" t="s">
        <v>86</v>
      </c>
      <c r="AV403" s="14" t="s">
        <v>86</v>
      </c>
      <c r="AW403" s="14" t="s">
        <v>30</v>
      </c>
      <c r="AX403" s="14" t="s">
        <v>73</v>
      </c>
      <c r="AY403" s="278" t="s">
        <v>166</v>
      </c>
    </row>
    <row r="404" spans="1:51" s="14" customFormat="1" ht="12">
      <c r="A404" s="14"/>
      <c r="B404" s="268"/>
      <c r="C404" s="269"/>
      <c r="D404" s="259" t="s">
        <v>174</v>
      </c>
      <c r="E404" s="270" t="s">
        <v>1</v>
      </c>
      <c r="F404" s="271" t="s">
        <v>543</v>
      </c>
      <c r="G404" s="269"/>
      <c r="H404" s="272">
        <v>30.6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174</v>
      </c>
      <c r="AU404" s="278" t="s">
        <v>86</v>
      </c>
      <c r="AV404" s="14" t="s">
        <v>86</v>
      </c>
      <c r="AW404" s="14" t="s">
        <v>30</v>
      </c>
      <c r="AX404" s="14" t="s">
        <v>73</v>
      </c>
      <c r="AY404" s="278" t="s">
        <v>166</v>
      </c>
    </row>
    <row r="405" spans="1:51" s="14" customFormat="1" ht="12">
      <c r="A405" s="14"/>
      <c r="B405" s="268"/>
      <c r="C405" s="269"/>
      <c r="D405" s="259" t="s">
        <v>174</v>
      </c>
      <c r="E405" s="270" t="s">
        <v>1</v>
      </c>
      <c r="F405" s="271" t="s">
        <v>549</v>
      </c>
      <c r="G405" s="269"/>
      <c r="H405" s="272">
        <v>28.4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174</v>
      </c>
      <c r="AU405" s="278" t="s">
        <v>86</v>
      </c>
      <c r="AV405" s="14" t="s">
        <v>86</v>
      </c>
      <c r="AW405" s="14" t="s">
        <v>30</v>
      </c>
      <c r="AX405" s="14" t="s">
        <v>73</v>
      </c>
      <c r="AY405" s="278" t="s">
        <v>166</v>
      </c>
    </row>
    <row r="406" spans="1:51" s="14" customFormat="1" ht="12">
      <c r="A406" s="14"/>
      <c r="B406" s="268"/>
      <c r="C406" s="269"/>
      <c r="D406" s="259" t="s">
        <v>174</v>
      </c>
      <c r="E406" s="270" t="s">
        <v>1</v>
      </c>
      <c r="F406" s="271" t="s">
        <v>550</v>
      </c>
      <c r="G406" s="269"/>
      <c r="H406" s="272">
        <v>34.8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174</v>
      </c>
      <c r="AU406" s="278" t="s">
        <v>86</v>
      </c>
      <c r="AV406" s="14" t="s">
        <v>86</v>
      </c>
      <c r="AW406" s="14" t="s">
        <v>30</v>
      </c>
      <c r="AX406" s="14" t="s">
        <v>73</v>
      </c>
      <c r="AY406" s="278" t="s">
        <v>166</v>
      </c>
    </row>
    <row r="407" spans="1:51" s="14" customFormat="1" ht="12">
      <c r="A407" s="14"/>
      <c r="B407" s="268"/>
      <c r="C407" s="269"/>
      <c r="D407" s="259" t="s">
        <v>174</v>
      </c>
      <c r="E407" s="270" t="s">
        <v>1</v>
      </c>
      <c r="F407" s="271" t="s">
        <v>551</v>
      </c>
      <c r="G407" s="269"/>
      <c r="H407" s="272">
        <v>120.2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174</v>
      </c>
      <c r="AU407" s="278" t="s">
        <v>86</v>
      </c>
      <c r="AV407" s="14" t="s">
        <v>86</v>
      </c>
      <c r="AW407" s="14" t="s">
        <v>30</v>
      </c>
      <c r="AX407" s="14" t="s">
        <v>73</v>
      </c>
      <c r="AY407" s="278" t="s">
        <v>166</v>
      </c>
    </row>
    <row r="408" spans="1:51" s="14" customFormat="1" ht="12">
      <c r="A408" s="14"/>
      <c r="B408" s="268"/>
      <c r="C408" s="269"/>
      <c r="D408" s="259" t="s">
        <v>174</v>
      </c>
      <c r="E408" s="270" t="s">
        <v>1</v>
      </c>
      <c r="F408" s="271" t="s">
        <v>552</v>
      </c>
      <c r="G408" s="269"/>
      <c r="H408" s="272">
        <v>126.4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174</v>
      </c>
      <c r="AU408" s="278" t="s">
        <v>86</v>
      </c>
      <c r="AV408" s="14" t="s">
        <v>86</v>
      </c>
      <c r="AW408" s="14" t="s">
        <v>30</v>
      </c>
      <c r="AX408" s="14" t="s">
        <v>73</v>
      </c>
      <c r="AY408" s="278" t="s">
        <v>166</v>
      </c>
    </row>
    <row r="409" spans="1:51" s="13" customFormat="1" ht="12">
      <c r="A409" s="13"/>
      <c r="B409" s="257"/>
      <c r="C409" s="258"/>
      <c r="D409" s="259" t="s">
        <v>174</v>
      </c>
      <c r="E409" s="260" t="s">
        <v>1</v>
      </c>
      <c r="F409" s="261" t="s">
        <v>553</v>
      </c>
      <c r="G409" s="258"/>
      <c r="H409" s="260" t="s">
        <v>1</v>
      </c>
      <c r="I409" s="262"/>
      <c r="J409" s="258"/>
      <c r="K409" s="258"/>
      <c r="L409" s="263"/>
      <c r="M409" s="264"/>
      <c r="N409" s="265"/>
      <c r="O409" s="265"/>
      <c r="P409" s="265"/>
      <c r="Q409" s="265"/>
      <c r="R409" s="265"/>
      <c r="S409" s="265"/>
      <c r="T409" s="26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7" t="s">
        <v>174</v>
      </c>
      <c r="AU409" s="267" t="s">
        <v>86</v>
      </c>
      <c r="AV409" s="13" t="s">
        <v>80</v>
      </c>
      <c r="AW409" s="13" t="s">
        <v>30</v>
      </c>
      <c r="AX409" s="13" t="s">
        <v>73</v>
      </c>
      <c r="AY409" s="267" t="s">
        <v>166</v>
      </c>
    </row>
    <row r="410" spans="1:51" s="13" customFormat="1" ht="12">
      <c r="A410" s="13"/>
      <c r="B410" s="257"/>
      <c r="C410" s="258"/>
      <c r="D410" s="259" t="s">
        <v>174</v>
      </c>
      <c r="E410" s="260" t="s">
        <v>1</v>
      </c>
      <c r="F410" s="261" t="s">
        <v>175</v>
      </c>
      <c r="G410" s="258"/>
      <c r="H410" s="260" t="s">
        <v>1</v>
      </c>
      <c r="I410" s="262"/>
      <c r="J410" s="258"/>
      <c r="K410" s="258"/>
      <c r="L410" s="263"/>
      <c r="M410" s="264"/>
      <c r="N410" s="265"/>
      <c r="O410" s="265"/>
      <c r="P410" s="265"/>
      <c r="Q410" s="265"/>
      <c r="R410" s="265"/>
      <c r="S410" s="265"/>
      <c r="T410" s="26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7" t="s">
        <v>174</v>
      </c>
      <c r="AU410" s="267" t="s">
        <v>86</v>
      </c>
      <c r="AV410" s="13" t="s">
        <v>80</v>
      </c>
      <c r="AW410" s="13" t="s">
        <v>30</v>
      </c>
      <c r="AX410" s="13" t="s">
        <v>73</v>
      </c>
      <c r="AY410" s="267" t="s">
        <v>166</v>
      </c>
    </row>
    <row r="411" spans="1:51" s="14" customFormat="1" ht="12">
      <c r="A411" s="14"/>
      <c r="B411" s="268"/>
      <c r="C411" s="269"/>
      <c r="D411" s="259" t="s">
        <v>174</v>
      </c>
      <c r="E411" s="270" t="s">
        <v>1</v>
      </c>
      <c r="F411" s="271" t="s">
        <v>554</v>
      </c>
      <c r="G411" s="269"/>
      <c r="H411" s="272">
        <v>2.32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174</v>
      </c>
      <c r="AU411" s="278" t="s">
        <v>86</v>
      </c>
      <c r="AV411" s="14" t="s">
        <v>86</v>
      </c>
      <c r="AW411" s="14" t="s">
        <v>30</v>
      </c>
      <c r="AX411" s="14" t="s">
        <v>73</v>
      </c>
      <c r="AY411" s="278" t="s">
        <v>166</v>
      </c>
    </row>
    <row r="412" spans="1:51" s="14" customFormat="1" ht="12">
      <c r="A412" s="14"/>
      <c r="B412" s="268"/>
      <c r="C412" s="269"/>
      <c r="D412" s="259" t="s">
        <v>174</v>
      </c>
      <c r="E412" s="270" t="s">
        <v>1</v>
      </c>
      <c r="F412" s="271" t="s">
        <v>555</v>
      </c>
      <c r="G412" s="269"/>
      <c r="H412" s="272">
        <v>5.9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174</v>
      </c>
      <c r="AU412" s="278" t="s">
        <v>86</v>
      </c>
      <c r="AV412" s="14" t="s">
        <v>86</v>
      </c>
      <c r="AW412" s="14" t="s">
        <v>30</v>
      </c>
      <c r="AX412" s="14" t="s">
        <v>73</v>
      </c>
      <c r="AY412" s="278" t="s">
        <v>166</v>
      </c>
    </row>
    <row r="413" spans="1:51" s="14" customFormat="1" ht="12">
      <c r="A413" s="14"/>
      <c r="B413" s="268"/>
      <c r="C413" s="269"/>
      <c r="D413" s="259" t="s">
        <v>174</v>
      </c>
      <c r="E413" s="270" t="s">
        <v>1</v>
      </c>
      <c r="F413" s="271" t="s">
        <v>556</v>
      </c>
      <c r="G413" s="269"/>
      <c r="H413" s="272">
        <v>9.1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174</v>
      </c>
      <c r="AU413" s="278" t="s">
        <v>86</v>
      </c>
      <c r="AV413" s="14" t="s">
        <v>86</v>
      </c>
      <c r="AW413" s="14" t="s">
        <v>30</v>
      </c>
      <c r="AX413" s="14" t="s">
        <v>73</v>
      </c>
      <c r="AY413" s="278" t="s">
        <v>166</v>
      </c>
    </row>
    <row r="414" spans="1:51" s="14" customFormat="1" ht="12">
      <c r="A414" s="14"/>
      <c r="B414" s="268"/>
      <c r="C414" s="269"/>
      <c r="D414" s="259" t="s">
        <v>174</v>
      </c>
      <c r="E414" s="270" t="s">
        <v>1</v>
      </c>
      <c r="F414" s="271" t="s">
        <v>557</v>
      </c>
      <c r="G414" s="269"/>
      <c r="H414" s="272">
        <v>2.07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174</v>
      </c>
      <c r="AU414" s="278" t="s">
        <v>86</v>
      </c>
      <c r="AV414" s="14" t="s">
        <v>86</v>
      </c>
      <c r="AW414" s="14" t="s">
        <v>30</v>
      </c>
      <c r="AX414" s="14" t="s">
        <v>73</v>
      </c>
      <c r="AY414" s="278" t="s">
        <v>166</v>
      </c>
    </row>
    <row r="415" spans="1:51" s="14" customFormat="1" ht="12">
      <c r="A415" s="14"/>
      <c r="B415" s="268"/>
      <c r="C415" s="269"/>
      <c r="D415" s="259" t="s">
        <v>174</v>
      </c>
      <c r="E415" s="270" t="s">
        <v>1</v>
      </c>
      <c r="F415" s="271" t="s">
        <v>558</v>
      </c>
      <c r="G415" s="269"/>
      <c r="H415" s="272">
        <v>1.32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174</v>
      </c>
      <c r="AU415" s="278" t="s">
        <v>86</v>
      </c>
      <c r="AV415" s="14" t="s">
        <v>86</v>
      </c>
      <c r="AW415" s="14" t="s">
        <v>30</v>
      </c>
      <c r="AX415" s="14" t="s">
        <v>73</v>
      </c>
      <c r="AY415" s="278" t="s">
        <v>166</v>
      </c>
    </row>
    <row r="416" spans="1:51" s="14" customFormat="1" ht="12">
      <c r="A416" s="14"/>
      <c r="B416" s="268"/>
      <c r="C416" s="269"/>
      <c r="D416" s="259" t="s">
        <v>174</v>
      </c>
      <c r="E416" s="270" t="s">
        <v>1</v>
      </c>
      <c r="F416" s="271" t="s">
        <v>559</v>
      </c>
      <c r="G416" s="269"/>
      <c r="H416" s="272">
        <v>1.4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174</v>
      </c>
      <c r="AU416" s="278" t="s">
        <v>86</v>
      </c>
      <c r="AV416" s="14" t="s">
        <v>86</v>
      </c>
      <c r="AW416" s="14" t="s">
        <v>30</v>
      </c>
      <c r="AX416" s="14" t="s">
        <v>73</v>
      </c>
      <c r="AY416" s="278" t="s">
        <v>166</v>
      </c>
    </row>
    <row r="417" spans="1:51" s="13" customFormat="1" ht="12">
      <c r="A417" s="13"/>
      <c r="B417" s="257"/>
      <c r="C417" s="258"/>
      <c r="D417" s="259" t="s">
        <v>174</v>
      </c>
      <c r="E417" s="260" t="s">
        <v>1</v>
      </c>
      <c r="F417" s="261" t="s">
        <v>456</v>
      </c>
      <c r="G417" s="258"/>
      <c r="H417" s="260" t="s">
        <v>1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174</v>
      </c>
      <c r="AU417" s="267" t="s">
        <v>86</v>
      </c>
      <c r="AV417" s="13" t="s">
        <v>80</v>
      </c>
      <c r="AW417" s="13" t="s">
        <v>30</v>
      </c>
      <c r="AX417" s="13" t="s">
        <v>73</v>
      </c>
      <c r="AY417" s="267" t="s">
        <v>166</v>
      </c>
    </row>
    <row r="418" spans="1:51" s="14" customFormat="1" ht="12">
      <c r="A418" s="14"/>
      <c r="B418" s="268"/>
      <c r="C418" s="269"/>
      <c r="D418" s="259" t="s">
        <v>174</v>
      </c>
      <c r="E418" s="270" t="s">
        <v>1</v>
      </c>
      <c r="F418" s="271" t="s">
        <v>560</v>
      </c>
      <c r="G418" s="269"/>
      <c r="H418" s="272">
        <v>12.48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174</v>
      </c>
      <c r="AU418" s="278" t="s">
        <v>86</v>
      </c>
      <c r="AV418" s="14" t="s">
        <v>86</v>
      </c>
      <c r="AW418" s="14" t="s">
        <v>30</v>
      </c>
      <c r="AX418" s="14" t="s">
        <v>73</v>
      </c>
      <c r="AY418" s="278" t="s">
        <v>166</v>
      </c>
    </row>
    <row r="419" spans="1:51" s="14" customFormat="1" ht="12">
      <c r="A419" s="14"/>
      <c r="B419" s="268"/>
      <c r="C419" s="269"/>
      <c r="D419" s="259" t="s">
        <v>174</v>
      </c>
      <c r="E419" s="270" t="s">
        <v>1</v>
      </c>
      <c r="F419" s="271" t="s">
        <v>561</v>
      </c>
      <c r="G419" s="269"/>
      <c r="H419" s="272">
        <v>4.2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174</v>
      </c>
      <c r="AU419" s="278" t="s">
        <v>86</v>
      </c>
      <c r="AV419" s="14" t="s">
        <v>86</v>
      </c>
      <c r="AW419" s="14" t="s">
        <v>30</v>
      </c>
      <c r="AX419" s="14" t="s">
        <v>73</v>
      </c>
      <c r="AY419" s="278" t="s">
        <v>166</v>
      </c>
    </row>
    <row r="420" spans="1:51" s="14" customFormat="1" ht="12">
      <c r="A420" s="14"/>
      <c r="B420" s="268"/>
      <c r="C420" s="269"/>
      <c r="D420" s="259" t="s">
        <v>174</v>
      </c>
      <c r="E420" s="270" t="s">
        <v>1</v>
      </c>
      <c r="F420" s="271" t="s">
        <v>562</v>
      </c>
      <c r="G420" s="269"/>
      <c r="H420" s="272">
        <v>8.1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174</v>
      </c>
      <c r="AU420" s="278" t="s">
        <v>86</v>
      </c>
      <c r="AV420" s="14" t="s">
        <v>86</v>
      </c>
      <c r="AW420" s="14" t="s">
        <v>30</v>
      </c>
      <c r="AX420" s="14" t="s">
        <v>73</v>
      </c>
      <c r="AY420" s="278" t="s">
        <v>166</v>
      </c>
    </row>
    <row r="421" spans="1:51" s="14" customFormat="1" ht="12">
      <c r="A421" s="14"/>
      <c r="B421" s="268"/>
      <c r="C421" s="269"/>
      <c r="D421" s="259" t="s">
        <v>174</v>
      </c>
      <c r="E421" s="270" t="s">
        <v>1</v>
      </c>
      <c r="F421" s="271" t="s">
        <v>563</v>
      </c>
      <c r="G421" s="269"/>
      <c r="H421" s="272">
        <v>8.4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174</v>
      </c>
      <c r="AU421" s="278" t="s">
        <v>86</v>
      </c>
      <c r="AV421" s="14" t="s">
        <v>86</v>
      </c>
      <c r="AW421" s="14" t="s">
        <v>30</v>
      </c>
      <c r="AX421" s="14" t="s">
        <v>73</v>
      </c>
      <c r="AY421" s="278" t="s">
        <v>166</v>
      </c>
    </row>
    <row r="422" spans="1:51" s="13" customFormat="1" ht="12">
      <c r="A422" s="13"/>
      <c r="B422" s="257"/>
      <c r="C422" s="258"/>
      <c r="D422" s="259" t="s">
        <v>174</v>
      </c>
      <c r="E422" s="260" t="s">
        <v>1</v>
      </c>
      <c r="F422" s="261" t="s">
        <v>461</v>
      </c>
      <c r="G422" s="258"/>
      <c r="H422" s="260" t="s">
        <v>1</v>
      </c>
      <c r="I422" s="262"/>
      <c r="J422" s="258"/>
      <c r="K422" s="258"/>
      <c r="L422" s="263"/>
      <c r="M422" s="264"/>
      <c r="N422" s="265"/>
      <c r="O422" s="265"/>
      <c r="P422" s="265"/>
      <c r="Q422" s="265"/>
      <c r="R422" s="265"/>
      <c r="S422" s="265"/>
      <c r="T422" s="26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7" t="s">
        <v>174</v>
      </c>
      <c r="AU422" s="267" t="s">
        <v>86</v>
      </c>
      <c r="AV422" s="13" t="s">
        <v>80</v>
      </c>
      <c r="AW422" s="13" t="s">
        <v>30</v>
      </c>
      <c r="AX422" s="13" t="s">
        <v>73</v>
      </c>
      <c r="AY422" s="267" t="s">
        <v>166</v>
      </c>
    </row>
    <row r="423" spans="1:51" s="14" customFormat="1" ht="12">
      <c r="A423" s="14"/>
      <c r="B423" s="268"/>
      <c r="C423" s="269"/>
      <c r="D423" s="259" t="s">
        <v>174</v>
      </c>
      <c r="E423" s="270" t="s">
        <v>1</v>
      </c>
      <c r="F423" s="271" t="s">
        <v>564</v>
      </c>
      <c r="G423" s="269"/>
      <c r="H423" s="272">
        <v>16.64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174</v>
      </c>
      <c r="AU423" s="278" t="s">
        <v>86</v>
      </c>
      <c r="AV423" s="14" t="s">
        <v>86</v>
      </c>
      <c r="AW423" s="14" t="s">
        <v>30</v>
      </c>
      <c r="AX423" s="14" t="s">
        <v>73</v>
      </c>
      <c r="AY423" s="278" t="s">
        <v>166</v>
      </c>
    </row>
    <row r="424" spans="1:51" s="14" customFormat="1" ht="12">
      <c r="A424" s="14"/>
      <c r="B424" s="268"/>
      <c r="C424" s="269"/>
      <c r="D424" s="259" t="s">
        <v>174</v>
      </c>
      <c r="E424" s="270" t="s">
        <v>1</v>
      </c>
      <c r="F424" s="271" t="s">
        <v>563</v>
      </c>
      <c r="G424" s="269"/>
      <c r="H424" s="272">
        <v>8.4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174</v>
      </c>
      <c r="AU424" s="278" t="s">
        <v>86</v>
      </c>
      <c r="AV424" s="14" t="s">
        <v>86</v>
      </c>
      <c r="AW424" s="14" t="s">
        <v>30</v>
      </c>
      <c r="AX424" s="14" t="s">
        <v>73</v>
      </c>
      <c r="AY424" s="278" t="s">
        <v>166</v>
      </c>
    </row>
    <row r="425" spans="1:51" s="14" customFormat="1" ht="12">
      <c r="A425" s="14"/>
      <c r="B425" s="268"/>
      <c r="C425" s="269"/>
      <c r="D425" s="259" t="s">
        <v>174</v>
      </c>
      <c r="E425" s="270" t="s">
        <v>1</v>
      </c>
      <c r="F425" s="271" t="s">
        <v>565</v>
      </c>
      <c r="G425" s="269"/>
      <c r="H425" s="272">
        <v>4.05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174</v>
      </c>
      <c r="AU425" s="278" t="s">
        <v>86</v>
      </c>
      <c r="AV425" s="14" t="s">
        <v>86</v>
      </c>
      <c r="AW425" s="14" t="s">
        <v>30</v>
      </c>
      <c r="AX425" s="14" t="s">
        <v>73</v>
      </c>
      <c r="AY425" s="278" t="s">
        <v>166</v>
      </c>
    </row>
    <row r="426" spans="1:51" s="14" customFormat="1" ht="12">
      <c r="A426" s="14"/>
      <c r="B426" s="268"/>
      <c r="C426" s="269"/>
      <c r="D426" s="259" t="s">
        <v>174</v>
      </c>
      <c r="E426" s="270" t="s">
        <v>1</v>
      </c>
      <c r="F426" s="271" t="s">
        <v>562</v>
      </c>
      <c r="G426" s="269"/>
      <c r="H426" s="272">
        <v>8.1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174</v>
      </c>
      <c r="AU426" s="278" t="s">
        <v>86</v>
      </c>
      <c r="AV426" s="14" t="s">
        <v>86</v>
      </c>
      <c r="AW426" s="14" t="s">
        <v>30</v>
      </c>
      <c r="AX426" s="14" t="s">
        <v>73</v>
      </c>
      <c r="AY426" s="278" t="s">
        <v>166</v>
      </c>
    </row>
    <row r="427" spans="1:51" s="14" customFormat="1" ht="12">
      <c r="A427" s="14"/>
      <c r="B427" s="268"/>
      <c r="C427" s="269"/>
      <c r="D427" s="259" t="s">
        <v>174</v>
      </c>
      <c r="E427" s="270" t="s">
        <v>1</v>
      </c>
      <c r="F427" s="271" t="s">
        <v>566</v>
      </c>
      <c r="G427" s="269"/>
      <c r="H427" s="272">
        <v>5.4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174</v>
      </c>
      <c r="AU427" s="278" t="s">
        <v>86</v>
      </c>
      <c r="AV427" s="14" t="s">
        <v>86</v>
      </c>
      <c r="AW427" s="14" t="s">
        <v>30</v>
      </c>
      <c r="AX427" s="14" t="s">
        <v>73</v>
      </c>
      <c r="AY427" s="278" t="s">
        <v>166</v>
      </c>
    </row>
    <row r="428" spans="1:65" s="2" customFormat="1" ht="16.5" customHeight="1">
      <c r="A428" s="37"/>
      <c r="B428" s="38"/>
      <c r="C428" s="279" t="s">
        <v>567</v>
      </c>
      <c r="D428" s="279" t="s">
        <v>243</v>
      </c>
      <c r="E428" s="280" t="s">
        <v>568</v>
      </c>
      <c r="F428" s="281" t="s">
        <v>569</v>
      </c>
      <c r="G428" s="282" t="s">
        <v>290</v>
      </c>
      <c r="H428" s="283">
        <v>1006.026</v>
      </c>
      <c r="I428" s="284"/>
      <c r="J428" s="285">
        <f>ROUND(I428*H428,2)</f>
        <v>0</v>
      </c>
      <c r="K428" s="286"/>
      <c r="L428" s="287"/>
      <c r="M428" s="288" t="s">
        <v>1</v>
      </c>
      <c r="N428" s="289" t="s">
        <v>39</v>
      </c>
      <c r="O428" s="90"/>
      <c r="P428" s="253">
        <f>O428*H428</f>
        <v>0</v>
      </c>
      <c r="Q428" s="253">
        <v>3E-05</v>
      </c>
      <c r="R428" s="253">
        <f>Q428*H428</f>
        <v>0.03018078</v>
      </c>
      <c r="S428" s="253">
        <v>0</v>
      </c>
      <c r="T428" s="254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5" t="s">
        <v>212</v>
      </c>
      <c r="AT428" s="255" t="s">
        <v>243</v>
      </c>
      <c r="AU428" s="255" t="s">
        <v>86</v>
      </c>
      <c r="AY428" s="16" t="s">
        <v>166</v>
      </c>
      <c r="BE428" s="256">
        <f>IF(N428="základní",J428,0)</f>
        <v>0</v>
      </c>
      <c r="BF428" s="256">
        <f>IF(N428="snížená",J428,0)</f>
        <v>0</v>
      </c>
      <c r="BG428" s="256">
        <f>IF(N428="zákl. přenesená",J428,0)</f>
        <v>0</v>
      </c>
      <c r="BH428" s="256">
        <f>IF(N428="sníž. přenesená",J428,0)</f>
        <v>0</v>
      </c>
      <c r="BI428" s="256">
        <f>IF(N428="nulová",J428,0)</f>
        <v>0</v>
      </c>
      <c r="BJ428" s="16" t="s">
        <v>86</v>
      </c>
      <c r="BK428" s="256">
        <f>ROUND(I428*H428,2)</f>
        <v>0</v>
      </c>
      <c r="BL428" s="16" t="s">
        <v>172</v>
      </c>
      <c r="BM428" s="255" t="s">
        <v>570</v>
      </c>
    </row>
    <row r="429" spans="1:51" s="14" customFormat="1" ht="12">
      <c r="A429" s="14"/>
      <c r="B429" s="268"/>
      <c r="C429" s="269"/>
      <c r="D429" s="259" t="s">
        <v>174</v>
      </c>
      <c r="E429" s="270" t="s">
        <v>1</v>
      </c>
      <c r="F429" s="271" t="s">
        <v>517</v>
      </c>
      <c r="G429" s="269"/>
      <c r="H429" s="272">
        <v>26.4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174</v>
      </c>
      <c r="AU429" s="278" t="s">
        <v>86</v>
      </c>
      <c r="AV429" s="14" t="s">
        <v>86</v>
      </c>
      <c r="AW429" s="14" t="s">
        <v>30</v>
      </c>
      <c r="AX429" s="14" t="s">
        <v>73</v>
      </c>
      <c r="AY429" s="278" t="s">
        <v>166</v>
      </c>
    </row>
    <row r="430" spans="1:51" s="13" customFormat="1" ht="12">
      <c r="A430" s="13"/>
      <c r="B430" s="257"/>
      <c r="C430" s="258"/>
      <c r="D430" s="259" t="s">
        <v>174</v>
      </c>
      <c r="E430" s="260" t="s">
        <v>1</v>
      </c>
      <c r="F430" s="261" t="s">
        <v>518</v>
      </c>
      <c r="G430" s="258"/>
      <c r="H430" s="260" t="s">
        <v>1</v>
      </c>
      <c r="I430" s="262"/>
      <c r="J430" s="258"/>
      <c r="K430" s="258"/>
      <c r="L430" s="263"/>
      <c r="M430" s="264"/>
      <c r="N430" s="265"/>
      <c r="O430" s="265"/>
      <c r="P430" s="265"/>
      <c r="Q430" s="265"/>
      <c r="R430" s="265"/>
      <c r="S430" s="265"/>
      <c r="T430" s="26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7" t="s">
        <v>174</v>
      </c>
      <c r="AU430" s="267" t="s">
        <v>86</v>
      </c>
      <c r="AV430" s="13" t="s">
        <v>80</v>
      </c>
      <c r="AW430" s="13" t="s">
        <v>30</v>
      </c>
      <c r="AX430" s="13" t="s">
        <v>73</v>
      </c>
      <c r="AY430" s="267" t="s">
        <v>166</v>
      </c>
    </row>
    <row r="431" spans="1:51" s="13" customFormat="1" ht="12">
      <c r="A431" s="13"/>
      <c r="B431" s="257"/>
      <c r="C431" s="258"/>
      <c r="D431" s="259" t="s">
        <v>174</v>
      </c>
      <c r="E431" s="260" t="s">
        <v>1</v>
      </c>
      <c r="F431" s="261" t="s">
        <v>519</v>
      </c>
      <c r="G431" s="258"/>
      <c r="H431" s="260" t="s">
        <v>1</v>
      </c>
      <c r="I431" s="262"/>
      <c r="J431" s="258"/>
      <c r="K431" s="258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174</v>
      </c>
      <c r="AU431" s="267" t="s">
        <v>86</v>
      </c>
      <c r="AV431" s="13" t="s">
        <v>80</v>
      </c>
      <c r="AW431" s="13" t="s">
        <v>30</v>
      </c>
      <c r="AX431" s="13" t="s">
        <v>73</v>
      </c>
      <c r="AY431" s="267" t="s">
        <v>166</v>
      </c>
    </row>
    <row r="432" spans="1:51" s="14" customFormat="1" ht="12">
      <c r="A432" s="14"/>
      <c r="B432" s="268"/>
      <c r="C432" s="269"/>
      <c r="D432" s="259" t="s">
        <v>174</v>
      </c>
      <c r="E432" s="270" t="s">
        <v>1</v>
      </c>
      <c r="F432" s="271" t="s">
        <v>520</v>
      </c>
      <c r="G432" s="269"/>
      <c r="H432" s="272">
        <v>14.4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174</v>
      </c>
      <c r="AU432" s="278" t="s">
        <v>86</v>
      </c>
      <c r="AV432" s="14" t="s">
        <v>86</v>
      </c>
      <c r="AW432" s="14" t="s">
        <v>30</v>
      </c>
      <c r="AX432" s="14" t="s">
        <v>73</v>
      </c>
      <c r="AY432" s="278" t="s">
        <v>166</v>
      </c>
    </row>
    <row r="433" spans="1:51" s="14" customFormat="1" ht="12">
      <c r="A433" s="14"/>
      <c r="B433" s="268"/>
      <c r="C433" s="269"/>
      <c r="D433" s="259" t="s">
        <v>174</v>
      </c>
      <c r="E433" s="270" t="s">
        <v>1</v>
      </c>
      <c r="F433" s="271" t="s">
        <v>521</v>
      </c>
      <c r="G433" s="269"/>
      <c r="H433" s="272">
        <v>16.7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174</v>
      </c>
      <c r="AU433" s="278" t="s">
        <v>86</v>
      </c>
      <c r="AV433" s="14" t="s">
        <v>86</v>
      </c>
      <c r="AW433" s="14" t="s">
        <v>30</v>
      </c>
      <c r="AX433" s="14" t="s">
        <v>73</v>
      </c>
      <c r="AY433" s="278" t="s">
        <v>166</v>
      </c>
    </row>
    <row r="434" spans="1:51" s="14" customFormat="1" ht="12">
      <c r="A434" s="14"/>
      <c r="B434" s="268"/>
      <c r="C434" s="269"/>
      <c r="D434" s="259" t="s">
        <v>174</v>
      </c>
      <c r="E434" s="270" t="s">
        <v>1</v>
      </c>
      <c r="F434" s="271" t="s">
        <v>522</v>
      </c>
      <c r="G434" s="269"/>
      <c r="H434" s="272">
        <v>23.3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174</v>
      </c>
      <c r="AU434" s="278" t="s">
        <v>86</v>
      </c>
      <c r="AV434" s="14" t="s">
        <v>86</v>
      </c>
      <c r="AW434" s="14" t="s">
        <v>30</v>
      </c>
      <c r="AX434" s="14" t="s">
        <v>73</v>
      </c>
      <c r="AY434" s="278" t="s">
        <v>166</v>
      </c>
    </row>
    <row r="435" spans="1:51" s="14" customFormat="1" ht="12">
      <c r="A435" s="14"/>
      <c r="B435" s="268"/>
      <c r="C435" s="269"/>
      <c r="D435" s="259" t="s">
        <v>174</v>
      </c>
      <c r="E435" s="270" t="s">
        <v>1</v>
      </c>
      <c r="F435" s="271" t="s">
        <v>523</v>
      </c>
      <c r="G435" s="269"/>
      <c r="H435" s="272">
        <v>22.3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174</v>
      </c>
      <c r="AU435" s="278" t="s">
        <v>86</v>
      </c>
      <c r="AV435" s="14" t="s">
        <v>86</v>
      </c>
      <c r="AW435" s="14" t="s">
        <v>30</v>
      </c>
      <c r="AX435" s="14" t="s">
        <v>73</v>
      </c>
      <c r="AY435" s="278" t="s">
        <v>166</v>
      </c>
    </row>
    <row r="436" spans="1:51" s="14" customFormat="1" ht="12">
      <c r="A436" s="14"/>
      <c r="B436" s="268"/>
      <c r="C436" s="269"/>
      <c r="D436" s="259" t="s">
        <v>174</v>
      </c>
      <c r="E436" s="270" t="s">
        <v>1</v>
      </c>
      <c r="F436" s="271" t="s">
        <v>524</v>
      </c>
      <c r="G436" s="269"/>
      <c r="H436" s="272">
        <v>24.3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174</v>
      </c>
      <c r="AU436" s="278" t="s">
        <v>86</v>
      </c>
      <c r="AV436" s="14" t="s">
        <v>86</v>
      </c>
      <c r="AW436" s="14" t="s">
        <v>30</v>
      </c>
      <c r="AX436" s="14" t="s">
        <v>73</v>
      </c>
      <c r="AY436" s="278" t="s">
        <v>166</v>
      </c>
    </row>
    <row r="437" spans="1:51" s="14" customFormat="1" ht="12">
      <c r="A437" s="14"/>
      <c r="B437" s="268"/>
      <c r="C437" s="269"/>
      <c r="D437" s="259" t="s">
        <v>174</v>
      </c>
      <c r="E437" s="270" t="s">
        <v>1</v>
      </c>
      <c r="F437" s="271" t="s">
        <v>525</v>
      </c>
      <c r="G437" s="269"/>
      <c r="H437" s="272">
        <v>21.9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174</v>
      </c>
      <c r="AU437" s="278" t="s">
        <v>86</v>
      </c>
      <c r="AV437" s="14" t="s">
        <v>86</v>
      </c>
      <c r="AW437" s="14" t="s">
        <v>30</v>
      </c>
      <c r="AX437" s="14" t="s">
        <v>73</v>
      </c>
      <c r="AY437" s="278" t="s">
        <v>166</v>
      </c>
    </row>
    <row r="438" spans="1:51" s="14" customFormat="1" ht="12">
      <c r="A438" s="14"/>
      <c r="B438" s="268"/>
      <c r="C438" s="269"/>
      <c r="D438" s="259" t="s">
        <v>174</v>
      </c>
      <c r="E438" s="270" t="s">
        <v>1</v>
      </c>
      <c r="F438" s="271" t="s">
        <v>526</v>
      </c>
      <c r="G438" s="269"/>
      <c r="H438" s="272">
        <v>21.1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174</v>
      </c>
      <c r="AU438" s="278" t="s">
        <v>86</v>
      </c>
      <c r="AV438" s="14" t="s">
        <v>86</v>
      </c>
      <c r="AW438" s="14" t="s">
        <v>30</v>
      </c>
      <c r="AX438" s="14" t="s">
        <v>73</v>
      </c>
      <c r="AY438" s="278" t="s">
        <v>166</v>
      </c>
    </row>
    <row r="439" spans="1:51" s="14" customFormat="1" ht="12">
      <c r="A439" s="14"/>
      <c r="B439" s="268"/>
      <c r="C439" s="269"/>
      <c r="D439" s="259" t="s">
        <v>174</v>
      </c>
      <c r="E439" s="270" t="s">
        <v>1</v>
      </c>
      <c r="F439" s="271" t="s">
        <v>527</v>
      </c>
      <c r="G439" s="269"/>
      <c r="H439" s="272">
        <v>11.8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174</v>
      </c>
      <c r="AU439" s="278" t="s">
        <v>86</v>
      </c>
      <c r="AV439" s="14" t="s">
        <v>86</v>
      </c>
      <c r="AW439" s="14" t="s">
        <v>30</v>
      </c>
      <c r="AX439" s="14" t="s">
        <v>73</v>
      </c>
      <c r="AY439" s="278" t="s">
        <v>166</v>
      </c>
    </row>
    <row r="440" spans="1:51" s="14" customFormat="1" ht="12">
      <c r="A440" s="14"/>
      <c r="B440" s="268"/>
      <c r="C440" s="269"/>
      <c r="D440" s="259" t="s">
        <v>174</v>
      </c>
      <c r="E440" s="270" t="s">
        <v>1</v>
      </c>
      <c r="F440" s="271" t="s">
        <v>528</v>
      </c>
      <c r="G440" s="269"/>
      <c r="H440" s="272">
        <v>18.5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174</v>
      </c>
      <c r="AU440" s="278" t="s">
        <v>86</v>
      </c>
      <c r="AV440" s="14" t="s">
        <v>86</v>
      </c>
      <c r="AW440" s="14" t="s">
        <v>30</v>
      </c>
      <c r="AX440" s="14" t="s">
        <v>73</v>
      </c>
      <c r="AY440" s="278" t="s">
        <v>166</v>
      </c>
    </row>
    <row r="441" spans="1:51" s="14" customFormat="1" ht="12">
      <c r="A441" s="14"/>
      <c r="B441" s="268"/>
      <c r="C441" s="269"/>
      <c r="D441" s="259" t="s">
        <v>174</v>
      </c>
      <c r="E441" s="270" t="s">
        <v>1</v>
      </c>
      <c r="F441" s="271" t="s">
        <v>529</v>
      </c>
      <c r="G441" s="269"/>
      <c r="H441" s="272">
        <v>12.9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174</v>
      </c>
      <c r="AU441" s="278" t="s">
        <v>86</v>
      </c>
      <c r="AV441" s="14" t="s">
        <v>86</v>
      </c>
      <c r="AW441" s="14" t="s">
        <v>30</v>
      </c>
      <c r="AX441" s="14" t="s">
        <v>73</v>
      </c>
      <c r="AY441" s="278" t="s">
        <v>166</v>
      </c>
    </row>
    <row r="442" spans="1:51" s="14" customFormat="1" ht="12">
      <c r="A442" s="14"/>
      <c r="B442" s="268"/>
      <c r="C442" s="269"/>
      <c r="D442" s="259" t="s">
        <v>174</v>
      </c>
      <c r="E442" s="270" t="s">
        <v>1</v>
      </c>
      <c r="F442" s="271" t="s">
        <v>530</v>
      </c>
      <c r="G442" s="269"/>
      <c r="H442" s="272">
        <v>13.7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174</v>
      </c>
      <c r="AU442" s="278" t="s">
        <v>86</v>
      </c>
      <c r="AV442" s="14" t="s">
        <v>86</v>
      </c>
      <c r="AW442" s="14" t="s">
        <v>30</v>
      </c>
      <c r="AX442" s="14" t="s">
        <v>73</v>
      </c>
      <c r="AY442" s="278" t="s">
        <v>166</v>
      </c>
    </row>
    <row r="443" spans="1:51" s="14" customFormat="1" ht="12">
      <c r="A443" s="14"/>
      <c r="B443" s="268"/>
      <c r="C443" s="269"/>
      <c r="D443" s="259" t="s">
        <v>174</v>
      </c>
      <c r="E443" s="270" t="s">
        <v>1</v>
      </c>
      <c r="F443" s="271" t="s">
        <v>531</v>
      </c>
      <c r="G443" s="269"/>
      <c r="H443" s="272">
        <v>14.1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174</v>
      </c>
      <c r="AU443" s="278" t="s">
        <v>86</v>
      </c>
      <c r="AV443" s="14" t="s">
        <v>86</v>
      </c>
      <c r="AW443" s="14" t="s">
        <v>30</v>
      </c>
      <c r="AX443" s="14" t="s">
        <v>73</v>
      </c>
      <c r="AY443" s="278" t="s">
        <v>166</v>
      </c>
    </row>
    <row r="444" spans="1:51" s="14" customFormat="1" ht="12">
      <c r="A444" s="14"/>
      <c r="B444" s="268"/>
      <c r="C444" s="269"/>
      <c r="D444" s="259" t="s">
        <v>174</v>
      </c>
      <c r="E444" s="270" t="s">
        <v>1</v>
      </c>
      <c r="F444" s="271" t="s">
        <v>532</v>
      </c>
      <c r="G444" s="269"/>
      <c r="H444" s="272">
        <v>12.5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174</v>
      </c>
      <c r="AU444" s="278" t="s">
        <v>86</v>
      </c>
      <c r="AV444" s="14" t="s">
        <v>86</v>
      </c>
      <c r="AW444" s="14" t="s">
        <v>30</v>
      </c>
      <c r="AX444" s="14" t="s">
        <v>73</v>
      </c>
      <c r="AY444" s="278" t="s">
        <v>166</v>
      </c>
    </row>
    <row r="445" spans="1:51" s="14" customFormat="1" ht="12">
      <c r="A445" s="14"/>
      <c r="B445" s="268"/>
      <c r="C445" s="269"/>
      <c r="D445" s="259" t="s">
        <v>174</v>
      </c>
      <c r="E445" s="270" t="s">
        <v>1</v>
      </c>
      <c r="F445" s="271" t="s">
        <v>533</v>
      </c>
      <c r="G445" s="269"/>
      <c r="H445" s="272">
        <v>28.3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174</v>
      </c>
      <c r="AU445" s="278" t="s">
        <v>86</v>
      </c>
      <c r="AV445" s="14" t="s">
        <v>86</v>
      </c>
      <c r="AW445" s="14" t="s">
        <v>30</v>
      </c>
      <c r="AX445" s="14" t="s">
        <v>73</v>
      </c>
      <c r="AY445" s="278" t="s">
        <v>166</v>
      </c>
    </row>
    <row r="446" spans="1:51" s="13" customFormat="1" ht="12">
      <c r="A446" s="13"/>
      <c r="B446" s="257"/>
      <c r="C446" s="258"/>
      <c r="D446" s="259" t="s">
        <v>174</v>
      </c>
      <c r="E446" s="260" t="s">
        <v>1</v>
      </c>
      <c r="F446" s="261" t="s">
        <v>534</v>
      </c>
      <c r="G446" s="258"/>
      <c r="H446" s="260" t="s">
        <v>1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7" t="s">
        <v>174</v>
      </c>
      <c r="AU446" s="267" t="s">
        <v>86</v>
      </c>
      <c r="AV446" s="13" t="s">
        <v>80</v>
      </c>
      <c r="AW446" s="13" t="s">
        <v>30</v>
      </c>
      <c r="AX446" s="13" t="s">
        <v>73</v>
      </c>
      <c r="AY446" s="267" t="s">
        <v>166</v>
      </c>
    </row>
    <row r="447" spans="1:51" s="13" customFormat="1" ht="12">
      <c r="A447" s="13"/>
      <c r="B447" s="257"/>
      <c r="C447" s="258"/>
      <c r="D447" s="259" t="s">
        <v>174</v>
      </c>
      <c r="E447" s="260" t="s">
        <v>1</v>
      </c>
      <c r="F447" s="261" t="s">
        <v>175</v>
      </c>
      <c r="G447" s="258"/>
      <c r="H447" s="260" t="s">
        <v>1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7" t="s">
        <v>174</v>
      </c>
      <c r="AU447" s="267" t="s">
        <v>86</v>
      </c>
      <c r="AV447" s="13" t="s">
        <v>80</v>
      </c>
      <c r="AW447" s="13" t="s">
        <v>30</v>
      </c>
      <c r="AX447" s="13" t="s">
        <v>73</v>
      </c>
      <c r="AY447" s="267" t="s">
        <v>166</v>
      </c>
    </row>
    <row r="448" spans="1:51" s="14" customFormat="1" ht="12">
      <c r="A448" s="14"/>
      <c r="B448" s="268"/>
      <c r="C448" s="269"/>
      <c r="D448" s="259" t="s">
        <v>174</v>
      </c>
      <c r="E448" s="270" t="s">
        <v>1</v>
      </c>
      <c r="F448" s="271" t="s">
        <v>535</v>
      </c>
      <c r="G448" s="269"/>
      <c r="H448" s="272">
        <v>9.2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174</v>
      </c>
      <c r="AU448" s="278" t="s">
        <v>86</v>
      </c>
      <c r="AV448" s="14" t="s">
        <v>86</v>
      </c>
      <c r="AW448" s="14" t="s">
        <v>30</v>
      </c>
      <c r="AX448" s="14" t="s">
        <v>73</v>
      </c>
      <c r="AY448" s="278" t="s">
        <v>166</v>
      </c>
    </row>
    <row r="449" spans="1:51" s="14" customFormat="1" ht="12">
      <c r="A449" s="14"/>
      <c r="B449" s="268"/>
      <c r="C449" s="269"/>
      <c r="D449" s="259" t="s">
        <v>174</v>
      </c>
      <c r="E449" s="270" t="s">
        <v>1</v>
      </c>
      <c r="F449" s="271" t="s">
        <v>536</v>
      </c>
      <c r="G449" s="269"/>
      <c r="H449" s="272">
        <v>17.7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174</v>
      </c>
      <c r="AU449" s="278" t="s">
        <v>86</v>
      </c>
      <c r="AV449" s="14" t="s">
        <v>86</v>
      </c>
      <c r="AW449" s="14" t="s">
        <v>30</v>
      </c>
      <c r="AX449" s="14" t="s">
        <v>73</v>
      </c>
      <c r="AY449" s="278" t="s">
        <v>166</v>
      </c>
    </row>
    <row r="450" spans="1:51" s="14" customFormat="1" ht="12">
      <c r="A450" s="14"/>
      <c r="B450" s="268"/>
      <c r="C450" s="269"/>
      <c r="D450" s="259" t="s">
        <v>174</v>
      </c>
      <c r="E450" s="270" t="s">
        <v>1</v>
      </c>
      <c r="F450" s="271" t="s">
        <v>537</v>
      </c>
      <c r="G450" s="269"/>
      <c r="H450" s="272">
        <v>26.46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174</v>
      </c>
      <c r="AU450" s="278" t="s">
        <v>86</v>
      </c>
      <c r="AV450" s="14" t="s">
        <v>86</v>
      </c>
      <c r="AW450" s="14" t="s">
        <v>30</v>
      </c>
      <c r="AX450" s="14" t="s">
        <v>73</v>
      </c>
      <c r="AY450" s="278" t="s">
        <v>166</v>
      </c>
    </row>
    <row r="451" spans="1:51" s="14" customFormat="1" ht="12">
      <c r="A451" s="14"/>
      <c r="B451" s="268"/>
      <c r="C451" s="269"/>
      <c r="D451" s="259" t="s">
        <v>174</v>
      </c>
      <c r="E451" s="270" t="s">
        <v>1</v>
      </c>
      <c r="F451" s="271" t="s">
        <v>538</v>
      </c>
      <c r="G451" s="269"/>
      <c r="H451" s="272">
        <v>6.46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174</v>
      </c>
      <c r="AU451" s="278" t="s">
        <v>86</v>
      </c>
      <c r="AV451" s="14" t="s">
        <v>86</v>
      </c>
      <c r="AW451" s="14" t="s">
        <v>30</v>
      </c>
      <c r="AX451" s="14" t="s">
        <v>73</v>
      </c>
      <c r="AY451" s="278" t="s">
        <v>166</v>
      </c>
    </row>
    <row r="452" spans="1:51" s="14" customFormat="1" ht="12">
      <c r="A452" s="14"/>
      <c r="B452" s="268"/>
      <c r="C452" s="269"/>
      <c r="D452" s="259" t="s">
        <v>174</v>
      </c>
      <c r="E452" s="270" t="s">
        <v>1</v>
      </c>
      <c r="F452" s="271" t="s">
        <v>539</v>
      </c>
      <c r="G452" s="269"/>
      <c r="H452" s="272">
        <v>5.04</v>
      </c>
      <c r="I452" s="273"/>
      <c r="J452" s="269"/>
      <c r="K452" s="269"/>
      <c r="L452" s="274"/>
      <c r="M452" s="275"/>
      <c r="N452" s="276"/>
      <c r="O452" s="276"/>
      <c r="P452" s="276"/>
      <c r="Q452" s="276"/>
      <c r="R452" s="276"/>
      <c r="S452" s="276"/>
      <c r="T452" s="27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8" t="s">
        <v>174</v>
      </c>
      <c r="AU452" s="278" t="s">
        <v>86</v>
      </c>
      <c r="AV452" s="14" t="s">
        <v>86</v>
      </c>
      <c r="AW452" s="14" t="s">
        <v>30</v>
      </c>
      <c r="AX452" s="14" t="s">
        <v>73</v>
      </c>
      <c r="AY452" s="278" t="s">
        <v>166</v>
      </c>
    </row>
    <row r="453" spans="1:51" s="14" customFormat="1" ht="12">
      <c r="A453" s="14"/>
      <c r="B453" s="268"/>
      <c r="C453" s="269"/>
      <c r="D453" s="259" t="s">
        <v>174</v>
      </c>
      <c r="E453" s="270" t="s">
        <v>1</v>
      </c>
      <c r="F453" s="271" t="s">
        <v>540</v>
      </c>
      <c r="G453" s="269"/>
      <c r="H453" s="272">
        <v>7.4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174</v>
      </c>
      <c r="AU453" s="278" t="s">
        <v>86</v>
      </c>
      <c r="AV453" s="14" t="s">
        <v>86</v>
      </c>
      <c r="AW453" s="14" t="s">
        <v>30</v>
      </c>
      <c r="AX453" s="14" t="s">
        <v>73</v>
      </c>
      <c r="AY453" s="278" t="s">
        <v>166</v>
      </c>
    </row>
    <row r="454" spans="1:51" s="13" customFormat="1" ht="12">
      <c r="A454" s="13"/>
      <c r="B454" s="257"/>
      <c r="C454" s="258"/>
      <c r="D454" s="259" t="s">
        <v>174</v>
      </c>
      <c r="E454" s="260" t="s">
        <v>1</v>
      </c>
      <c r="F454" s="261" t="s">
        <v>456</v>
      </c>
      <c r="G454" s="258"/>
      <c r="H454" s="260" t="s">
        <v>1</v>
      </c>
      <c r="I454" s="262"/>
      <c r="J454" s="258"/>
      <c r="K454" s="258"/>
      <c r="L454" s="263"/>
      <c r="M454" s="264"/>
      <c r="N454" s="265"/>
      <c r="O454" s="265"/>
      <c r="P454" s="265"/>
      <c r="Q454" s="265"/>
      <c r="R454" s="265"/>
      <c r="S454" s="265"/>
      <c r="T454" s="26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7" t="s">
        <v>174</v>
      </c>
      <c r="AU454" s="267" t="s">
        <v>86</v>
      </c>
      <c r="AV454" s="13" t="s">
        <v>80</v>
      </c>
      <c r="AW454" s="13" t="s">
        <v>30</v>
      </c>
      <c r="AX454" s="13" t="s">
        <v>73</v>
      </c>
      <c r="AY454" s="267" t="s">
        <v>166</v>
      </c>
    </row>
    <row r="455" spans="1:51" s="14" customFormat="1" ht="12">
      <c r="A455" s="14"/>
      <c r="B455" s="268"/>
      <c r="C455" s="269"/>
      <c r="D455" s="259" t="s">
        <v>174</v>
      </c>
      <c r="E455" s="270" t="s">
        <v>1</v>
      </c>
      <c r="F455" s="271" t="s">
        <v>541</v>
      </c>
      <c r="G455" s="269"/>
      <c r="H455" s="272">
        <v>42.96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174</v>
      </c>
      <c r="AU455" s="278" t="s">
        <v>86</v>
      </c>
      <c r="AV455" s="14" t="s">
        <v>86</v>
      </c>
      <c r="AW455" s="14" t="s">
        <v>30</v>
      </c>
      <c r="AX455" s="14" t="s">
        <v>73</v>
      </c>
      <c r="AY455" s="278" t="s">
        <v>166</v>
      </c>
    </row>
    <row r="456" spans="1:51" s="14" customFormat="1" ht="12">
      <c r="A456" s="14"/>
      <c r="B456" s="268"/>
      <c r="C456" s="269"/>
      <c r="D456" s="259" t="s">
        <v>174</v>
      </c>
      <c r="E456" s="270" t="s">
        <v>1</v>
      </c>
      <c r="F456" s="271" t="s">
        <v>542</v>
      </c>
      <c r="G456" s="269"/>
      <c r="H456" s="272">
        <v>16.2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174</v>
      </c>
      <c r="AU456" s="278" t="s">
        <v>86</v>
      </c>
      <c r="AV456" s="14" t="s">
        <v>86</v>
      </c>
      <c r="AW456" s="14" t="s">
        <v>30</v>
      </c>
      <c r="AX456" s="14" t="s">
        <v>73</v>
      </c>
      <c r="AY456" s="278" t="s">
        <v>166</v>
      </c>
    </row>
    <row r="457" spans="1:51" s="14" customFormat="1" ht="12">
      <c r="A457" s="14"/>
      <c r="B457" s="268"/>
      <c r="C457" s="269"/>
      <c r="D457" s="259" t="s">
        <v>174</v>
      </c>
      <c r="E457" s="270" t="s">
        <v>1</v>
      </c>
      <c r="F457" s="271" t="s">
        <v>543</v>
      </c>
      <c r="G457" s="269"/>
      <c r="H457" s="272">
        <v>30.6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174</v>
      </c>
      <c r="AU457" s="278" t="s">
        <v>86</v>
      </c>
      <c r="AV457" s="14" t="s">
        <v>86</v>
      </c>
      <c r="AW457" s="14" t="s">
        <v>30</v>
      </c>
      <c r="AX457" s="14" t="s">
        <v>73</v>
      </c>
      <c r="AY457" s="278" t="s">
        <v>166</v>
      </c>
    </row>
    <row r="458" spans="1:51" s="14" customFormat="1" ht="12">
      <c r="A458" s="14"/>
      <c r="B458" s="268"/>
      <c r="C458" s="269"/>
      <c r="D458" s="259" t="s">
        <v>174</v>
      </c>
      <c r="E458" s="270" t="s">
        <v>1</v>
      </c>
      <c r="F458" s="271" t="s">
        <v>544</v>
      </c>
      <c r="G458" s="269"/>
      <c r="H458" s="272">
        <v>44.88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174</v>
      </c>
      <c r="AU458" s="278" t="s">
        <v>86</v>
      </c>
      <c r="AV458" s="14" t="s">
        <v>86</v>
      </c>
      <c r="AW458" s="14" t="s">
        <v>30</v>
      </c>
      <c r="AX458" s="14" t="s">
        <v>73</v>
      </c>
      <c r="AY458" s="278" t="s">
        <v>166</v>
      </c>
    </row>
    <row r="459" spans="1:51" s="14" customFormat="1" ht="12">
      <c r="A459" s="14"/>
      <c r="B459" s="268"/>
      <c r="C459" s="269"/>
      <c r="D459" s="259" t="s">
        <v>174</v>
      </c>
      <c r="E459" s="270" t="s">
        <v>1</v>
      </c>
      <c r="F459" s="271" t="s">
        <v>545</v>
      </c>
      <c r="G459" s="269"/>
      <c r="H459" s="272">
        <v>7.14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174</v>
      </c>
      <c r="AU459" s="278" t="s">
        <v>86</v>
      </c>
      <c r="AV459" s="14" t="s">
        <v>86</v>
      </c>
      <c r="AW459" s="14" t="s">
        <v>30</v>
      </c>
      <c r="AX459" s="14" t="s">
        <v>73</v>
      </c>
      <c r="AY459" s="278" t="s">
        <v>166</v>
      </c>
    </row>
    <row r="460" spans="1:51" s="13" customFormat="1" ht="12">
      <c r="A460" s="13"/>
      <c r="B460" s="257"/>
      <c r="C460" s="258"/>
      <c r="D460" s="259" t="s">
        <v>174</v>
      </c>
      <c r="E460" s="260" t="s">
        <v>1</v>
      </c>
      <c r="F460" s="261" t="s">
        <v>461</v>
      </c>
      <c r="G460" s="258"/>
      <c r="H460" s="260" t="s">
        <v>1</v>
      </c>
      <c r="I460" s="262"/>
      <c r="J460" s="258"/>
      <c r="K460" s="258"/>
      <c r="L460" s="263"/>
      <c r="M460" s="264"/>
      <c r="N460" s="265"/>
      <c r="O460" s="265"/>
      <c r="P460" s="265"/>
      <c r="Q460" s="265"/>
      <c r="R460" s="265"/>
      <c r="S460" s="265"/>
      <c r="T460" s="26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7" t="s">
        <v>174</v>
      </c>
      <c r="AU460" s="267" t="s">
        <v>86</v>
      </c>
      <c r="AV460" s="13" t="s">
        <v>80</v>
      </c>
      <c r="AW460" s="13" t="s">
        <v>30</v>
      </c>
      <c r="AX460" s="13" t="s">
        <v>73</v>
      </c>
      <c r="AY460" s="267" t="s">
        <v>166</v>
      </c>
    </row>
    <row r="461" spans="1:51" s="14" customFormat="1" ht="12">
      <c r="A461" s="14"/>
      <c r="B461" s="268"/>
      <c r="C461" s="269"/>
      <c r="D461" s="259" t="s">
        <v>174</v>
      </c>
      <c r="E461" s="270" t="s">
        <v>1</v>
      </c>
      <c r="F461" s="271" t="s">
        <v>546</v>
      </c>
      <c r="G461" s="269"/>
      <c r="H461" s="272">
        <v>57.28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174</v>
      </c>
      <c r="AU461" s="278" t="s">
        <v>86</v>
      </c>
      <c r="AV461" s="14" t="s">
        <v>86</v>
      </c>
      <c r="AW461" s="14" t="s">
        <v>30</v>
      </c>
      <c r="AX461" s="14" t="s">
        <v>73</v>
      </c>
      <c r="AY461" s="278" t="s">
        <v>166</v>
      </c>
    </row>
    <row r="462" spans="1:51" s="14" customFormat="1" ht="12">
      <c r="A462" s="14"/>
      <c r="B462" s="268"/>
      <c r="C462" s="269"/>
      <c r="D462" s="259" t="s">
        <v>174</v>
      </c>
      <c r="E462" s="270" t="s">
        <v>1</v>
      </c>
      <c r="F462" s="271" t="s">
        <v>547</v>
      </c>
      <c r="G462" s="269"/>
      <c r="H462" s="272">
        <v>45.6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174</v>
      </c>
      <c r="AU462" s="278" t="s">
        <v>86</v>
      </c>
      <c r="AV462" s="14" t="s">
        <v>86</v>
      </c>
      <c r="AW462" s="14" t="s">
        <v>30</v>
      </c>
      <c r="AX462" s="14" t="s">
        <v>73</v>
      </c>
      <c r="AY462" s="278" t="s">
        <v>166</v>
      </c>
    </row>
    <row r="463" spans="1:51" s="14" customFormat="1" ht="12">
      <c r="A463" s="14"/>
      <c r="B463" s="268"/>
      <c r="C463" s="269"/>
      <c r="D463" s="259" t="s">
        <v>174</v>
      </c>
      <c r="E463" s="270" t="s">
        <v>1</v>
      </c>
      <c r="F463" s="271" t="s">
        <v>548</v>
      </c>
      <c r="G463" s="269"/>
      <c r="H463" s="272">
        <v>18.6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174</v>
      </c>
      <c r="AU463" s="278" t="s">
        <v>86</v>
      </c>
      <c r="AV463" s="14" t="s">
        <v>86</v>
      </c>
      <c r="AW463" s="14" t="s">
        <v>30</v>
      </c>
      <c r="AX463" s="14" t="s">
        <v>73</v>
      </c>
      <c r="AY463" s="278" t="s">
        <v>166</v>
      </c>
    </row>
    <row r="464" spans="1:51" s="14" customFormat="1" ht="12">
      <c r="A464" s="14"/>
      <c r="B464" s="268"/>
      <c r="C464" s="269"/>
      <c r="D464" s="259" t="s">
        <v>174</v>
      </c>
      <c r="E464" s="270" t="s">
        <v>1</v>
      </c>
      <c r="F464" s="271" t="s">
        <v>543</v>
      </c>
      <c r="G464" s="269"/>
      <c r="H464" s="272">
        <v>30.6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174</v>
      </c>
      <c r="AU464" s="278" t="s">
        <v>86</v>
      </c>
      <c r="AV464" s="14" t="s">
        <v>86</v>
      </c>
      <c r="AW464" s="14" t="s">
        <v>30</v>
      </c>
      <c r="AX464" s="14" t="s">
        <v>73</v>
      </c>
      <c r="AY464" s="278" t="s">
        <v>166</v>
      </c>
    </row>
    <row r="465" spans="1:51" s="14" customFormat="1" ht="12">
      <c r="A465" s="14"/>
      <c r="B465" s="268"/>
      <c r="C465" s="269"/>
      <c r="D465" s="259" t="s">
        <v>174</v>
      </c>
      <c r="E465" s="270" t="s">
        <v>1</v>
      </c>
      <c r="F465" s="271" t="s">
        <v>549</v>
      </c>
      <c r="G465" s="269"/>
      <c r="H465" s="272">
        <v>28.4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174</v>
      </c>
      <c r="AU465" s="278" t="s">
        <v>86</v>
      </c>
      <c r="AV465" s="14" t="s">
        <v>86</v>
      </c>
      <c r="AW465" s="14" t="s">
        <v>30</v>
      </c>
      <c r="AX465" s="14" t="s">
        <v>73</v>
      </c>
      <c r="AY465" s="278" t="s">
        <v>166</v>
      </c>
    </row>
    <row r="466" spans="1:51" s="14" customFormat="1" ht="12">
      <c r="A466" s="14"/>
      <c r="B466" s="268"/>
      <c r="C466" s="269"/>
      <c r="D466" s="259" t="s">
        <v>174</v>
      </c>
      <c r="E466" s="270" t="s">
        <v>1</v>
      </c>
      <c r="F466" s="271" t="s">
        <v>550</v>
      </c>
      <c r="G466" s="269"/>
      <c r="H466" s="272">
        <v>34.8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174</v>
      </c>
      <c r="AU466" s="278" t="s">
        <v>86</v>
      </c>
      <c r="AV466" s="14" t="s">
        <v>86</v>
      </c>
      <c r="AW466" s="14" t="s">
        <v>30</v>
      </c>
      <c r="AX466" s="14" t="s">
        <v>73</v>
      </c>
      <c r="AY466" s="278" t="s">
        <v>166</v>
      </c>
    </row>
    <row r="467" spans="1:51" s="14" customFormat="1" ht="12">
      <c r="A467" s="14"/>
      <c r="B467" s="268"/>
      <c r="C467" s="269"/>
      <c r="D467" s="259" t="s">
        <v>174</v>
      </c>
      <c r="E467" s="270" t="s">
        <v>1</v>
      </c>
      <c r="F467" s="271" t="s">
        <v>551</v>
      </c>
      <c r="G467" s="269"/>
      <c r="H467" s="272">
        <v>120.2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174</v>
      </c>
      <c r="AU467" s="278" t="s">
        <v>86</v>
      </c>
      <c r="AV467" s="14" t="s">
        <v>86</v>
      </c>
      <c r="AW467" s="14" t="s">
        <v>30</v>
      </c>
      <c r="AX467" s="14" t="s">
        <v>73</v>
      </c>
      <c r="AY467" s="278" t="s">
        <v>166</v>
      </c>
    </row>
    <row r="468" spans="1:51" s="14" customFormat="1" ht="12">
      <c r="A468" s="14"/>
      <c r="B468" s="268"/>
      <c r="C468" s="269"/>
      <c r="D468" s="259" t="s">
        <v>174</v>
      </c>
      <c r="E468" s="270" t="s">
        <v>1</v>
      </c>
      <c r="F468" s="271" t="s">
        <v>552</v>
      </c>
      <c r="G468" s="269"/>
      <c r="H468" s="272">
        <v>126.4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174</v>
      </c>
      <c r="AU468" s="278" t="s">
        <v>86</v>
      </c>
      <c r="AV468" s="14" t="s">
        <v>86</v>
      </c>
      <c r="AW468" s="14" t="s">
        <v>30</v>
      </c>
      <c r="AX468" s="14" t="s">
        <v>73</v>
      </c>
      <c r="AY468" s="278" t="s">
        <v>166</v>
      </c>
    </row>
    <row r="469" spans="1:51" s="14" customFormat="1" ht="12">
      <c r="A469" s="14"/>
      <c r="B469" s="268"/>
      <c r="C469" s="269"/>
      <c r="D469" s="259" t="s">
        <v>174</v>
      </c>
      <c r="E469" s="269"/>
      <c r="F469" s="271" t="s">
        <v>571</v>
      </c>
      <c r="G469" s="269"/>
      <c r="H469" s="272">
        <v>1006.026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174</v>
      </c>
      <c r="AU469" s="278" t="s">
        <v>86</v>
      </c>
      <c r="AV469" s="14" t="s">
        <v>86</v>
      </c>
      <c r="AW469" s="14" t="s">
        <v>4</v>
      </c>
      <c r="AX469" s="14" t="s">
        <v>80</v>
      </c>
      <c r="AY469" s="278" t="s">
        <v>166</v>
      </c>
    </row>
    <row r="470" spans="1:65" s="2" customFormat="1" ht="21.75" customHeight="1">
      <c r="A470" s="37"/>
      <c r="B470" s="38"/>
      <c r="C470" s="279" t="s">
        <v>572</v>
      </c>
      <c r="D470" s="279" t="s">
        <v>243</v>
      </c>
      <c r="E470" s="280" t="s">
        <v>573</v>
      </c>
      <c r="F470" s="281" t="s">
        <v>574</v>
      </c>
      <c r="G470" s="282" t="s">
        <v>290</v>
      </c>
      <c r="H470" s="283">
        <v>102.774</v>
      </c>
      <c r="I470" s="284"/>
      <c r="J470" s="285">
        <f>ROUND(I470*H470,2)</f>
        <v>0</v>
      </c>
      <c r="K470" s="286"/>
      <c r="L470" s="287"/>
      <c r="M470" s="288" t="s">
        <v>1</v>
      </c>
      <c r="N470" s="289" t="s">
        <v>39</v>
      </c>
      <c r="O470" s="90"/>
      <c r="P470" s="253">
        <f>O470*H470</f>
        <v>0</v>
      </c>
      <c r="Q470" s="253">
        <v>0.0002</v>
      </c>
      <c r="R470" s="253">
        <f>Q470*H470</f>
        <v>0.0205548</v>
      </c>
      <c r="S470" s="253">
        <v>0</v>
      </c>
      <c r="T470" s="254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55" t="s">
        <v>212</v>
      </c>
      <c r="AT470" s="255" t="s">
        <v>243</v>
      </c>
      <c r="AU470" s="255" t="s">
        <v>86</v>
      </c>
      <c r="AY470" s="16" t="s">
        <v>166</v>
      </c>
      <c r="BE470" s="256">
        <f>IF(N470="základní",J470,0)</f>
        <v>0</v>
      </c>
      <c r="BF470" s="256">
        <f>IF(N470="snížená",J470,0)</f>
        <v>0</v>
      </c>
      <c r="BG470" s="256">
        <f>IF(N470="zákl. přenesená",J470,0)</f>
        <v>0</v>
      </c>
      <c r="BH470" s="256">
        <f>IF(N470="sníž. přenesená",J470,0)</f>
        <v>0</v>
      </c>
      <c r="BI470" s="256">
        <f>IF(N470="nulová",J470,0)</f>
        <v>0</v>
      </c>
      <c r="BJ470" s="16" t="s">
        <v>86</v>
      </c>
      <c r="BK470" s="256">
        <f>ROUND(I470*H470,2)</f>
        <v>0</v>
      </c>
      <c r="BL470" s="16" t="s">
        <v>172</v>
      </c>
      <c r="BM470" s="255" t="s">
        <v>575</v>
      </c>
    </row>
    <row r="471" spans="1:51" s="13" customFormat="1" ht="12">
      <c r="A471" s="13"/>
      <c r="B471" s="257"/>
      <c r="C471" s="258"/>
      <c r="D471" s="259" t="s">
        <v>174</v>
      </c>
      <c r="E471" s="260" t="s">
        <v>1</v>
      </c>
      <c r="F471" s="261" t="s">
        <v>553</v>
      </c>
      <c r="G471" s="258"/>
      <c r="H471" s="260" t="s">
        <v>1</v>
      </c>
      <c r="I471" s="262"/>
      <c r="J471" s="258"/>
      <c r="K471" s="258"/>
      <c r="L471" s="263"/>
      <c r="M471" s="264"/>
      <c r="N471" s="265"/>
      <c r="O471" s="265"/>
      <c r="P471" s="265"/>
      <c r="Q471" s="265"/>
      <c r="R471" s="265"/>
      <c r="S471" s="265"/>
      <c r="T471" s="26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7" t="s">
        <v>174</v>
      </c>
      <c r="AU471" s="267" t="s">
        <v>86</v>
      </c>
      <c r="AV471" s="13" t="s">
        <v>80</v>
      </c>
      <c r="AW471" s="13" t="s">
        <v>30</v>
      </c>
      <c r="AX471" s="13" t="s">
        <v>73</v>
      </c>
      <c r="AY471" s="267" t="s">
        <v>166</v>
      </c>
    </row>
    <row r="472" spans="1:51" s="13" customFormat="1" ht="12">
      <c r="A472" s="13"/>
      <c r="B472" s="257"/>
      <c r="C472" s="258"/>
      <c r="D472" s="259" t="s">
        <v>174</v>
      </c>
      <c r="E472" s="260" t="s">
        <v>1</v>
      </c>
      <c r="F472" s="261" t="s">
        <v>175</v>
      </c>
      <c r="G472" s="258"/>
      <c r="H472" s="260" t="s">
        <v>1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7" t="s">
        <v>174</v>
      </c>
      <c r="AU472" s="267" t="s">
        <v>86</v>
      </c>
      <c r="AV472" s="13" t="s">
        <v>80</v>
      </c>
      <c r="AW472" s="13" t="s">
        <v>30</v>
      </c>
      <c r="AX472" s="13" t="s">
        <v>73</v>
      </c>
      <c r="AY472" s="267" t="s">
        <v>166</v>
      </c>
    </row>
    <row r="473" spans="1:51" s="14" customFormat="1" ht="12">
      <c r="A473" s="14"/>
      <c r="B473" s="268"/>
      <c r="C473" s="269"/>
      <c r="D473" s="259" t="s">
        <v>174</v>
      </c>
      <c r="E473" s="270" t="s">
        <v>1</v>
      </c>
      <c r="F473" s="271" t="s">
        <v>554</v>
      </c>
      <c r="G473" s="269"/>
      <c r="H473" s="272">
        <v>2.32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174</v>
      </c>
      <c r="AU473" s="278" t="s">
        <v>86</v>
      </c>
      <c r="AV473" s="14" t="s">
        <v>86</v>
      </c>
      <c r="AW473" s="14" t="s">
        <v>30</v>
      </c>
      <c r="AX473" s="14" t="s">
        <v>73</v>
      </c>
      <c r="AY473" s="278" t="s">
        <v>166</v>
      </c>
    </row>
    <row r="474" spans="1:51" s="14" customFormat="1" ht="12">
      <c r="A474" s="14"/>
      <c r="B474" s="268"/>
      <c r="C474" s="269"/>
      <c r="D474" s="259" t="s">
        <v>174</v>
      </c>
      <c r="E474" s="270" t="s">
        <v>1</v>
      </c>
      <c r="F474" s="271" t="s">
        <v>555</v>
      </c>
      <c r="G474" s="269"/>
      <c r="H474" s="272">
        <v>5.9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174</v>
      </c>
      <c r="AU474" s="278" t="s">
        <v>86</v>
      </c>
      <c r="AV474" s="14" t="s">
        <v>86</v>
      </c>
      <c r="AW474" s="14" t="s">
        <v>30</v>
      </c>
      <c r="AX474" s="14" t="s">
        <v>73</v>
      </c>
      <c r="AY474" s="278" t="s">
        <v>166</v>
      </c>
    </row>
    <row r="475" spans="1:51" s="14" customFormat="1" ht="12">
      <c r="A475" s="14"/>
      <c r="B475" s="268"/>
      <c r="C475" s="269"/>
      <c r="D475" s="259" t="s">
        <v>174</v>
      </c>
      <c r="E475" s="270" t="s">
        <v>1</v>
      </c>
      <c r="F475" s="271" t="s">
        <v>556</v>
      </c>
      <c r="G475" s="269"/>
      <c r="H475" s="272">
        <v>9.1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174</v>
      </c>
      <c r="AU475" s="278" t="s">
        <v>86</v>
      </c>
      <c r="AV475" s="14" t="s">
        <v>86</v>
      </c>
      <c r="AW475" s="14" t="s">
        <v>30</v>
      </c>
      <c r="AX475" s="14" t="s">
        <v>73</v>
      </c>
      <c r="AY475" s="278" t="s">
        <v>166</v>
      </c>
    </row>
    <row r="476" spans="1:51" s="14" customFormat="1" ht="12">
      <c r="A476" s="14"/>
      <c r="B476" s="268"/>
      <c r="C476" s="269"/>
      <c r="D476" s="259" t="s">
        <v>174</v>
      </c>
      <c r="E476" s="270" t="s">
        <v>1</v>
      </c>
      <c r="F476" s="271" t="s">
        <v>557</v>
      </c>
      <c r="G476" s="269"/>
      <c r="H476" s="272">
        <v>2.07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174</v>
      </c>
      <c r="AU476" s="278" t="s">
        <v>86</v>
      </c>
      <c r="AV476" s="14" t="s">
        <v>86</v>
      </c>
      <c r="AW476" s="14" t="s">
        <v>30</v>
      </c>
      <c r="AX476" s="14" t="s">
        <v>73</v>
      </c>
      <c r="AY476" s="278" t="s">
        <v>166</v>
      </c>
    </row>
    <row r="477" spans="1:51" s="14" customFormat="1" ht="12">
      <c r="A477" s="14"/>
      <c r="B477" s="268"/>
      <c r="C477" s="269"/>
      <c r="D477" s="259" t="s">
        <v>174</v>
      </c>
      <c r="E477" s="270" t="s">
        <v>1</v>
      </c>
      <c r="F477" s="271" t="s">
        <v>558</v>
      </c>
      <c r="G477" s="269"/>
      <c r="H477" s="272">
        <v>1.32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174</v>
      </c>
      <c r="AU477" s="278" t="s">
        <v>86</v>
      </c>
      <c r="AV477" s="14" t="s">
        <v>86</v>
      </c>
      <c r="AW477" s="14" t="s">
        <v>30</v>
      </c>
      <c r="AX477" s="14" t="s">
        <v>73</v>
      </c>
      <c r="AY477" s="278" t="s">
        <v>166</v>
      </c>
    </row>
    <row r="478" spans="1:51" s="14" customFormat="1" ht="12">
      <c r="A478" s="14"/>
      <c r="B478" s="268"/>
      <c r="C478" s="269"/>
      <c r="D478" s="259" t="s">
        <v>174</v>
      </c>
      <c r="E478" s="270" t="s">
        <v>1</v>
      </c>
      <c r="F478" s="271" t="s">
        <v>559</v>
      </c>
      <c r="G478" s="269"/>
      <c r="H478" s="272">
        <v>1.4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174</v>
      </c>
      <c r="AU478" s="278" t="s">
        <v>86</v>
      </c>
      <c r="AV478" s="14" t="s">
        <v>86</v>
      </c>
      <c r="AW478" s="14" t="s">
        <v>30</v>
      </c>
      <c r="AX478" s="14" t="s">
        <v>73</v>
      </c>
      <c r="AY478" s="278" t="s">
        <v>166</v>
      </c>
    </row>
    <row r="479" spans="1:51" s="13" customFormat="1" ht="12">
      <c r="A479" s="13"/>
      <c r="B479" s="257"/>
      <c r="C479" s="258"/>
      <c r="D479" s="259" t="s">
        <v>174</v>
      </c>
      <c r="E479" s="260" t="s">
        <v>1</v>
      </c>
      <c r="F479" s="261" t="s">
        <v>456</v>
      </c>
      <c r="G479" s="258"/>
      <c r="H479" s="260" t="s">
        <v>1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7" t="s">
        <v>174</v>
      </c>
      <c r="AU479" s="267" t="s">
        <v>86</v>
      </c>
      <c r="AV479" s="13" t="s">
        <v>80</v>
      </c>
      <c r="AW479" s="13" t="s">
        <v>30</v>
      </c>
      <c r="AX479" s="13" t="s">
        <v>73</v>
      </c>
      <c r="AY479" s="267" t="s">
        <v>166</v>
      </c>
    </row>
    <row r="480" spans="1:51" s="14" customFormat="1" ht="12">
      <c r="A480" s="14"/>
      <c r="B480" s="268"/>
      <c r="C480" s="269"/>
      <c r="D480" s="259" t="s">
        <v>174</v>
      </c>
      <c r="E480" s="270" t="s">
        <v>1</v>
      </c>
      <c r="F480" s="271" t="s">
        <v>560</v>
      </c>
      <c r="G480" s="269"/>
      <c r="H480" s="272">
        <v>12.48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174</v>
      </c>
      <c r="AU480" s="278" t="s">
        <v>86</v>
      </c>
      <c r="AV480" s="14" t="s">
        <v>86</v>
      </c>
      <c r="AW480" s="14" t="s">
        <v>30</v>
      </c>
      <c r="AX480" s="14" t="s">
        <v>73</v>
      </c>
      <c r="AY480" s="278" t="s">
        <v>166</v>
      </c>
    </row>
    <row r="481" spans="1:51" s="14" customFormat="1" ht="12">
      <c r="A481" s="14"/>
      <c r="B481" s="268"/>
      <c r="C481" s="269"/>
      <c r="D481" s="259" t="s">
        <v>174</v>
      </c>
      <c r="E481" s="270" t="s">
        <v>1</v>
      </c>
      <c r="F481" s="271" t="s">
        <v>561</v>
      </c>
      <c r="G481" s="269"/>
      <c r="H481" s="272">
        <v>4.2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174</v>
      </c>
      <c r="AU481" s="278" t="s">
        <v>86</v>
      </c>
      <c r="AV481" s="14" t="s">
        <v>86</v>
      </c>
      <c r="AW481" s="14" t="s">
        <v>30</v>
      </c>
      <c r="AX481" s="14" t="s">
        <v>73</v>
      </c>
      <c r="AY481" s="278" t="s">
        <v>166</v>
      </c>
    </row>
    <row r="482" spans="1:51" s="14" customFormat="1" ht="12">
      <c r="A482" s="14"/>
      <c r="B482" s="268"/>
      <c r="C482" s="269"/>
      <c r="D482" s="259" t="s">
        <v>174</v>
      </c>
      <c r="E482" s="270" t="s">
        <v>1</v>
      </c>
      <c r="F482" s="271" t="s">
        <v>562</v>
      </c>
      <c r="G482" s="269"/>
      <c r="H482" s="272">
        <v>8.1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174</v>
      </c>
      <c r="AU482" s="278" t="s">
        <v>86</v>
      </c>
      <c r="AV482" s="14" t="s">
        <v>86</v>
      </c>
      <c r="AW482" s="14" t="s">
        <v>30</v>
      </c>
      <c r="AX482" s="14" t="s">
        <v>73</v>
      </c>
      <c r="AY482" s="278" t="s">
        <v>166</v>
      </c>
    </row>
    <row r="483" spans="1:51" s="14" customFormat="1" ht="12">
      <c r="A483" s="14"/>
      <c r="B483" s="268"/>
      <c r="C483" s="269"/>
      <c r="D483" s="259" t="s">
        <v>174</v>
      </c>
      <c r="E483" s="270" t="s">
        <v>1</v>
      </c>
      <c r="F483" s="271" t="s">
        <v>563</v>
      </c>
      <c r="G483" s="269"/>
      <c r="H483" s="272">
        <v>8.4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174</v>
      </c>
      <c r="AU483" s="278" t="s">
        <v>86</v>
      </c>
      <c r="AV483" s="14" t="s">
        <v>86</v>
      </c>
      <c r="AW483" s="14" t="s">
        <v>30</v>
      </c>
      <c r="AX483" s="14" t="s">
        <v>73</v>
      </c>
      <c r="AY483" s="278" t="s">
        <v>166</v>
      </c>
    </row>
    <row r="484" spans="1:51" s="13" customFormat="1" ht="12">
      <c r="A484" s="13"/>
      <c r="B484" s="257"/>
      <c r="C484" s="258"/>
      <c r="D484" s="259" t="s">
        <v>174</v>
      </c>
      <c r="E484" s="260" t="s">
        <v>1</v>
      </c>
      <c r="F484" s="261" t="s">
        <v>461</v>
      </c>
      <c r="G484" s="258"/>
      <c r="H484" s="260" t="s">
        <v>1</v>
      </c>
      <c r="I484" s="262"/>
      <c r="J484" s="258"/>
      <c r="K484" s="258"/>
      <c r="L484" s="263"/>
      <c r="M484" s="264"/>
      <c r="N484" s="265"/>
      <c r="O484" s="265"/>
      <c r="P484" s="265"/>
      <c r="Q484" s="265"/>
      <c r="R484" s="265"/>
      <c r="S484" s="265"/>
      <c r="T484" s="26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7" t="s">
        <v>174</v>
      </c>
      <c r="AU484" s="267" t="s">
        <v>86</v>
      </c>
      <c r="AV484" s="13" t="s">
        <v>80</v>
      </c>
      <c r="AW484" s="13" t="s">
        <v>30</v>
      </c>
      <c r="AX484" s="13" t="s">
        <v>73</v>
      </c>
      <c r="AY484" s="267" t="s">
        <v>166</v>
      </c>
    </row>
    <row r="485" spans="1:51" s="14" customFormat="1" ht="12">
      <c r="A485" s="14"/>
      <c r="B485" s="268"/>
      <c r="C485" s="269"/>
      <c r="D485" s="259" t="s">
        <v>174</v>
      </c>
      <c r="E485" s="270" t="s">
        <v>1</v>
      </c>
      <c r="F485" s="271" t="s">
        <v>564</v>
      </c>
      <c r="G485" s="269"/>
      <c r="H485" s="272">
        <v>16.64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174</v>
      </c>
      <c r="AU485" s="278" t="s">
        <v>86</v>
      </c>
      <c r="AV485" s="14" t="s">
        <v>86</v>
      </c>
      <c r="AW485" s="14" t="s">
        <v>30</v>
      </c>
      <c r="AX485" s="14" t="s">
        <v>73</v>
      </c>
      <c r="AY485" s="278" t="s">
        <v>166</v>
      </c>
    </row>
    <row r="486" spans="1:51" s="14" customFormat="1" ht="12">
      <c r="A486" s="14"/>
      <c r="B486" s="268"/>
      <c r="C486" s="269"/>
      <c r="D486" s="259" t="s">
        <v>174</v>
      </c>
      <c r="E486" s="270" t="s">
        <v>1</v>
      </c>
      <c r="F486" s="271" t="s">
        <v>563</v>
      </c>
      <c r="G486" s="269"/>
      <c r="H486" s="272">
        <v>8.4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174</v>
      </c>
      <c r="AU486" s="278" t="s">
        <v>86</v>
      </c>
      <c r="AV486" s="14" t="s">
        <v>86</v>
      </c>
      <c r="AW486" s="14" t="s">
        <v>30</v>
      </c>
      <c r="AX486" s="14" t="s">
        <v>73</v>
      </c>
      <c r="AY486" s="278" t="s">
        <v>166</v>
      </c>
    </row>
    <row r="487" spans="1:51" s="14" customFormat="1" ht="12">
      <c r="A487" s="14"/>
      <c r="B487" s="268"/>
      <c r="C487" s="269"/>
      <c r="D487" s="259" t="s">
        <v>174</v>
      </c>
      <c r="E487" s="270" t="s">
        <v>1</v>
      </c>
      <c r="F487" s="271" t="s">
        <v>565</v>
      </c>
      <c r="G487" s="269"/>
      <c r="H487" s="272">
        <v>4.05</v>
      </c>
      <c r="I487" s="273"/>
      <c r="J487" s="269"/>
      <c r="K487" s="269"/>
      <c r="L487" s="274"/>
      <c r="M487" s="275"/>
      <c r="N487" s="276"/>
      <c r="O487" s="276"/>
      <c r="P487" s="276"/>
      <c r="Q487" s="276"/>
      <c r="R487" s="276"/>
      <c r="S487" s="276"/>
      <c r="T487" s="27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8" t="s">
        <v>174</v>
      </c>
      <c r="AU487" s="278" t="s">
        <v>86</v>
      </c>
      <c r="AV487" s="14" t="s">
        <v>86</v>
      </c>
      <c r="AW487" s="14" t="s">
        <v>30</v>
      </c>
      <c r="AX487" s="14" t="s">
        <v>73</v>
      </c>
      <c r="AY487" s="278" t="s">
        <v>166</v>
      </c>
    </row>
    <row r="488" spans="1:51" s="14" customFormat="1" ht="12">
      <c r="A488" s="14"/>
      <c r="B488" s="268"/>
      <c r="C488" s="269"/>
      <c r="D488" s="259" t="s">
        <v>174</v>
      </c>
      <c r="E488" s="270" t="s">
        <v>1</v>
      </c>
      <c r="F488" s="271" t="s">
        <v>562</v>
      </c>
      <c r="G488" s="269"/>
      <c r="H488" s="272">
        <v>8.1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174</v>
      </c>
      <c r="AU488" s="278" t="s">
        <v>86</v>
      </c>
      <c r="AV488" s="14" t="s">
        <v>86</v>
      </c>
      <c r="AW488" s="14" t="s">
        <v>30</v>
      </c>
      <c r="AX488" s="14" t="s">
        <v>73</v>
      </c>
      <c r="AY488" s="278" t="s">
        <v>166</v>
      </c>
    </row>
    <row r="489" spans="1:51" s="14" customFormat="1" ht="12">
      <c r="A489" s="14"/>
      <c r="B489" s="268"/>
      <c r="C489" s="269"/>
      <c r="D489" s="259" t="s">
        <v>174</v>
      </c>
      <c r="E489" s="270" t="s">
        <v>1</v>
      </c>
      <c r="F489" s="271" t="s">
        <v>566</v>
      </c>
      <c r="G489" s="269"/>
      <c r="H489" s="272">
        <v>5.4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174</v>
      </c>
      <c r="AU489" s="278" t="s">
        <v>86</v>
      </c>
      <c r="AV489" s="14" t="s">
        <v>86</v>
      </c>
      <c r="AW489" s="14" t="s">
        <v>30</v>
      </c>
      <c r="AX489" s="14" t="s">
        <v>73</v>
      </c>
      <c r="AY489" s="278" t="s">
        <v>166</v>
      </c>
    </row>
    <row r="490" spans="1:51" s="14" customFormat="1" ht="12">
      <c r="A490" s="14"/>
      <c r="B490" s="268"/>
      <c r="C490" s="269"/>
      <c r="D490" s="259" t="s">
        <v>174</v>
      </c>
      <c r="E490" s="269"/>
      <c r="F490" s="271" t="s">
        <v>576</v>
      </c>
      <c r="G490" s="269"/>
      <c r="H490" s="272">
        <v>102.774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174</v>
      </c>
      <c r="AU490" s="278" t="s">
        <v>86</v>
      </c>
      <c r="AV490" s="14" t="s">
        <v>86</v>
      </c>
      <c r="AW490" s="14" t="s">
        <v>4</v>
      </c>
      <c r="AX490" s="14" t="s">
        <v>80</v>
      </c>
      <c r="AY490" s="278" t="s">
        <v>166</v>
      </c>
    </row>
    <row r="491" spans="1:65" s="2" customFormat="1" ht="21.75" customHeight="1">
      <c r="A491" s="37"/>
      <c r="B491" s="38"/>
      <c r="C491" s="243" t="s">
        <v>577</v>
      </c>
      <c r="D491" s="243" t="s">
        <v>168</v>
      </c>
      <c r="E491" s="244" t="s">
        <v>578</v>
      </c>
      <c r="F491" s="245" t="s">
        <v>579</v>
      </c>
      <c r="G491" s="246" t="s">
        <v>290</v>
      </c>
      <c r="H491" s="247">
        <v>623.86</v>
      </c>
      <c r="I491" s="248"/>
      <c r="J491" s="249">
        <f>ROUND(I491*H491,2)</f>
        <v>0</v>
      </c>
      <c r="K491" s="250"/>
      <c r="L491" s="43"/>
      <c r="M491" s="251" t="s">
        <v>1</v>
      </c>
      <c r="N491" s="252" t="s">
        <v>39</v>
      </c>
      <c r="O491" s="90"/>
      <c r="P491" s="253">
        <f>O491*H491</f>
        <v>0</v>
      </c>
      <c r="Q491" s="253">
        <v>0</v>
      </c>
      <c r="R491" s="253">
        <f>Q491*H491</f>
        <v>0</v>
      </c>
      <c r="S491" s="253">
        <v>0</v>
      </c>
      <c r="T491" s="254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55" t="s">
        <v>172</v>
      </c>
      <c r="AT491" s="255" t="s">
        <v>168</v>
      </c>
      <c r="AU491" s="255" t="s">
        <v>86</v>
      </c>
      <c r="AY491" s="16" t="s">
        <v>166</v>
      </c>
      <c r="BE491" s="256">
        <f>IF(N491="základní",J491,0)</f>
        <v>0</v>
      </c>
      <c r="BF491" s="256">
        <f>IF(N491="snížená",J491,0)</f>
        <v>0</v>
      </c>
      <c r="BG491" s="256">
        <f>IF(N491="zákl. přenesená",J491,0)</f>
        <v>0</v>
      </c>
      <c r="BH491" s="256">
        <f>IF(N491="sníž. přenesená",J491,0)</f>
        <v>0</v>
      </c>
      <c r="BI491" s="256">
        <f>IF(N491="nulová",J491,0)</f>
        <v>0</v>
      </c>
      <c r="BJ491" s="16" t="s">
        <v>86</v>
      </c>
      <c r="BK491" s="256">
        <f>ROUND(I491*H491,2)</f>
        <v>0</v>
      </c>
      <c r="BL491" s="16" t="s">
        <v>172</v>
      </c>
      <c r="BM491" s="255" t="s">
        <v>580</v>
      </c>
    </row>
    <row r="492" spans="1:51" s="13" customFormat="1" ht="12">
      <c r="A492" s="13"/>
      <c r="B492" s="257"/>
      <c r="C492" s="258"/>
      <c r="D492" s="259" t="s">
        <v>174</v>
      </c>
      <c r="E492" s="260" t="s">
        <v>1</v>
      </c>
      <c r="F492" s="261" t="s">
        <v>534</v>
      </c>
      <c r="G492" s="258"/>
      <c r="H492" s="260" t="s">
        <v>1</v>
      </c>
      <c r="I492" s="262"/>
      <c r="J492" s="258"/>
      <c r="K492" s="258"/>
      <c r="L492" s="263"/>
      <c r="M492" s="264"/>
      <c r="N492" s="265"/>
      <c r="O492" s="265"/>
      <c r="P492" s="265"/>
      <c r="Q492" s="265"/>
      <c r="R492" s="265"/>
      <c r="S492" s="265"/>
      <c r="T492" s="26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7" t="s">
        <v>174</v>
      </c>
      <c r="AU492" s="267" t="s">
        <v>86</v>
      </c>
      <c r="AV492" s="13" t="s">
        <v>80</v>
      </c>
      <c r="AW492" s="13" t="s">
        <v>30</v>
      </c>
      <c r="AX492" s="13" t="s">
        <v>73</v>
      </c>
      <c r="AY492" s="267" t="s">
        <v>166</v>
      </c>
    </row>
    <row r="493" spans="1:51" s="13" customFormat="1" ht="12">
      <c r="A493" s="13"/>
      <c r="B493" s="257"/>
      <c r="C493" s="258"/>
      <c r="D493" s="259" t="s">
        <v>174</v>
      </c>
      <c r="E493" s="260" t="s">
        <v>1</v>
      </c>
      <c r="F493" s="261" t="s">
        <v>175</v>
      </c>
      <c r="G493" s="258"/>
      <c r="H493" s="260" t="s">
        <v>1</v>
      </c>
      <c r="I493" s="262"/>
      <c r="J493" s="258"/>
      <c r="K493" s="258"/>
      <c r="L493" s="263"/>
      <c r="M493" s="264"/>
      <c r="N493" s="265"/>
      <c r="O493" s="265"/>
      <c r="P493" s="265"/>
      <c r="Q493" s="265"/>
      <c r="R493" s="265"/>
      <c r="S493" s="265"/>
      <c r="T493" s="26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7" t="s">
        <v>174</v>
      </c>
      <c r="AU493" s="267" t="s">
        <v>86</v>
      </c>
      <c r="AV493" s="13" t="s">
        <v>80</v>
      </c>
      <c r="AW493" s="13" t="s">
        <v>30</v>
      </c>
      <c r="AX493" s="13" t="s">
        <v>73</v>
      </c>
      <c r="AY493" s="267" t="s">
        <v>166</v>
      </c>
    </row>
    <row r="494" spans="1:51" s="14" customFormat="1" ht="12">
      <c r="A494" s="14"/>
      <c r="B494" s="268"/>
      <c r="C494" s="269"/>
      <c r="D494" s="259" t="s">
        <v>174</v>
      </c>
      <c r="E494" s="270" t="s">
        <v>1</v>
      </c>
      <c r="F494" s="271" t="s">
        <v>581</v>
      </c>
      <c r="G494" s="269"/>
      <c r="H494" s="272">
        <v>6.88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174</v>
      </c>
      <c r="AU494" s="278" t="s">
        <v>86</v>
      </c>
      <c r="AV494" s="14" t="s">
        <v>86</v>
      </c>
      <c r="AW494" s="14" t="s">
        <v>30</v>
      </c>
      <c r="AX494" s="14" t="s">
        <v>73</v>
      </c>
      <c r="AY494" s="278" t="s">
        <v>166</v>
      </c>
    </row>
    <row r="495" spans="1:51" s="14" customFormat="1" ht="12">
      <c r="A495" s="14"/>
      <c r="B495" s="268"/>
      <c r="C495" s="269"/>
      <c r="D495" s="259" t="s">
        <v>174</v>
      </c>
      <c r="E495" s="270" t="s">
        <v>1</v>
      </c>
      <c r="F495" s="271" t="s">
        <v>582</v>
      </c>
      <c r="G495" s="269"/>
      <c r="H495" s="272">
        <v>11.8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8" t="s">
        <v>174</v>
      </c>
      <c r="AU495" s="278" t="s">
        <v>86</v>
      </c>
      <c r="AV495" s="14" t="s">
        <v>86</v>
      </c>
      <c r="AW495" s="14" t="s">
        <v>30</v>
      </c>
      <c r="AX495" s="14" t="s">
        <v>73</v>
      </c>
      <c r="AY495" s="278" t="s">
        <v>166</v>
      </c>
    </row>
    <row r="496" spans="1:51" s="14" customFormat="1" ht="12">
      <c r="A496" s="14"/>
      <c r="B496" s="268"/>
      <c r="C496" s="269"/>
      <c r="D496" s="259" t="s">
        <v>174</v>
      </c>
      <c r="E496" s="270" t="s">
        <v>1</v>
      </c>
      <c r="F496" s="271" t="s">
        <v>583</v>
      </c>
      <c r="G496" s="269"/>
      <c r="H496" s="272">
        <v>17.36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174</v>
      </c>
      <c r="AU496" s="278" t="s">
        <v>86</v>
      </c>
      <c r="AV496" s="14" t="s">
        <v>86</v>
      </c>
      <c r="AW496" s="14" t="s">
        <v>30</v>
      </c>
      <c r="AX496" s="14" t="s">
        <v>73</v>
      </c>
      <c r="AY496" s="278" t="s">
        <v>166</v>
      </c>
    </row>
    <row r="497" spans="1:51" s="14" customFormat="1" ht="12">
      <c r="A497" s="14"/>
      <c r="B497" s="268"/>
      <c r="C497" s="269"/>
      <c r="D497" s="259" t="s">
        <v>174</v>
      </c>
      <c r="E497" s="270" t="s">
        <v>1</v>
      </c>
      <c r="F497" s="271" t="s">
        <v>584</v>
      </c>
      <c r="G497" s="269"/>
      <c r="H497" s="272">
        <v>8.78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174</v>
      </c>
      <c r="AU497" s="278" t="s">
        <v>86</v>
      </c>
      <c r="AV497" s="14" t="s">
        <v>86</v>
      </c>
      <c r="AW497" s="14" t="s">
        <v>30</v>
      </c>
      <c r="AX497" s="14" t="s">
        <v>73</v>
      </c>
      <c r="AY497" s="278" t="s">
        <v>166</v>
      </c>
    </row>
    <row r="498" spans="1:51" s="14" customFormat="1" ht="12">
      <c r="A498" s="14"/>
      <c r="B498" s="268"/>
      <c r="C498" s="269"/>
      <c r="D498" s="259" t="s">
        <v>174</v>
      </c>
      <c r="E498" s="270" t="s">
        <v>1</v>
      </c>
      <c r="F498" s="271" t="s">
        <v>585</v>
      </c>
      <c r="G498" s="269"/>
      <c r="H498" s="272">
        <v>7.44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174</v>
      </c>
      <c r="AU498" s="278" t="s">
        <v>86</v>
      </c>
      <c r="AV498" s="14" t="s">
        <v>86</v>
      </c>
      <c r="AW498" s="14" t="s">
        <v>30</v>
      </c>
      <c r="AX498" s="14" t="s">
        <v>73</v>
      </c>
      <c r="AY498" s="278" t="s">
        <v>166</v>
      </c>
    </row>
    <row r="499" spans="1:51" s="14" customFormat="1" ht="12">
      <c r="A499" s="14"/>
      <c r="B499" s="268"/>
      <c r="C499" s="269"/>
      <c r="D499" s="259" t="s">
        <v>174</v>
      </c>
      <c r="E499" s="270" t="s">
        <v>1</v>
      </c>
      <c r="F499" s="271" t="s">
        <v>586</v>
      </c>
      <c r="G499" s="269"/>
      <c r="H499" s="272">
        <v>12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174</v>
      </c>
      <c r="AU499" s="278" t="s">
        <v>86</v>
      </c>
      <c r="AV499" s="14" t="s">
        <v>86</v>
      </c>
      <c r="AW499" s="14" t="s">
        <v>30</v>
      </c>
      <c r="AX499" s="14" t="s">
        <v>73</v>
      </c>
      <c r="AY499" s="278" t="s">
        <v>166</v>
      </c>
    </row>
    <row r="500" spans="1:51" s="13" customFormat="1" ht="12">
      <c r="A500" s="13"/>
      <c r="B500" s="257"/>
      <c r="C500" s="258"/>
      <c r="D500" s="259" t="s">
        <v>174</v>
      </c>
      <c r="E500" s="260" t="s">
        <v>1</v>
      </c>
      <c r="F500" s="261" t="s">
        <v>587</v>
      </c>
      <c r="G500" s="258"/>
      <c r="H500" s="260" t="s">
        <v>1</v>
      </c>
      <c r="I500" s="262"/>
      <c r="J500" s="258"/>
      <c r="K500" s="258"/>
      <c r="L500" s="263"/>
      <c r="M500" s="264"/>
      <c r="N500" s="265"/>
      <c r="O500" s="265"/>
      <c r="P500" s="265"/>
      <c r="Q500" s="265"/>
      <c r="R500" s="265"/>
      <c r="S500" s="265"/>
      <c r="T500" s="26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7" t="s">
        <v>174</v>
      </c>
      <c r="AU500" s="267" t="s">
        <v>86</v>
      </c>
      <c r="AV500" s="13" t="s">
        <v>80</v>
      </c>
      <c r="AW500" s="13" t="s">
        <v>30</v>
      </c>
      <c r="AX500" s="13" t="s">
        <v>73</v>
      </c>
      <c r="AY500" s="267" t="s">
        <v>166</v>
      </c>
    </row>
    <row r="501" spans="1:51" s="14" customFormat="1" ht="12">
      <c r="A501" s="14"/>
      <c r="B501" s="268"/>
      <c r="C501" s="269"/>
      <c r="D501" s="259" t="s">
        <v>174</v>
      </c>
      <c r="E501" s="270" t="s">
        <v>1</v>
      </c>
      <c r="F501" s="271" t="s">
        <v>588</v>
      </c>
      <c r="G501" s="269"/>
      <c r="H501" s="272">
        <v>60.96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174</v>
      </c>
      <c r="AU501" s="278" t="s">
        <v>86</v>
      </c>
      <c r="AV501" s="14" t="s">
        <v>86</v>
      </c>
      <c r="AW501" s="14" t="s">
        <v>30</v>
      </c>
      <c r="AX501" s="14" t="s">
        <v>73</v>
      </c>
      <c r="AY501" s="278" t="s">
        <v>166</v>
      </c>
    </row>
    <row r="502" spans="1:51" s="14" customFormat="1" ht="12">
      <c r="A502" s="14"/>
      <c r="B502" s="268"/>
      <c r="C502" s="269"/>
      <c r="D502" s="259" t="s">
        <v>174</v>
      </c>
      <c r="E502" s="270" t="s">
        <v>1</v>
      </c>
      <c r="F502" s="271" t="s">
        <v>589</v>
      </c>
      <c r="G502" s="269"/>
      <c r="H502" s="272">
        <v>24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8" t="s">
        <v>174</v>
      </c>
      <c r="AU502" s="278" t="s">
        <v>86</v>
      </c>
      <c r="AV502" s="14" t="s">
        <v>86</v>
      </c>
      <c r="AW502" s="14" t="s">
        <v>30</v>
      </c>
      <c r="AX502" s="14" t="s">
        <v>73</v>
      </c>
      <c r="AY502" s="278" t="s">
        <v>166</v>
      </c>
    </row>
    <row r="503" spans="1:51" s="14" customFormat="1" ht="12">
      <c r="A503" s="14"/>
      <c r="B503" s="268"/>
      <c r="C503" s="269"/>
      <c r="D503" s="259" t="s">
        <v>174</v>
      </c>
      <c r="E503" s="270" t="s">
        <v>1</v>
      </c>
      <c r="F503" s="271" t="s">
        <v>590</v>
      </c>
      <c r="G503" s="269"/>
      <c r="H503" s="272">
        <v>45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174</v>
      </c>
      <c r="AU503" s="278" t="s">
        <v>86</v>
      </c>
      <c r="AV503" s="14" t="s">
        <v>86</v>
      </c>
      <c r="AW503" s="14" t="s">
        <v>30</v>
      </c>
      <c r="AX503" s="14" t="s">
        <v>73</v>
      </c>
      <c r="AY503" s="278" t="s">
        <v>166</v>
      </c>
    </row>
    <row r="504" spans="1:51" s="14" customFormat="1" ht="12">
      <c r="A504" s="14"/>
      <c r="B504" s="268"/>
      <c r="C504" s="269"/>
      <c r="D504" s="259" t="s">
        <v>174</v>
      </c>
      <c r="E504" s="270" t="s">
        <v>1</v>
      </c>
      <c r="F504" s="271" t="s">
        <v>591</v>
      </c>
      <c r="G504" s="269"/>
      <c r="H504" s="272">
        <v>72.96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174</v>
      </c>
      <c r="AU504" s="278" t="s">
        <v>86</v>
      </c>
      <c r="AV504" s="14" t="s">
        <v>86</v>
      </c>
      <c r="AW504" s="14" t="s">
        <v>30</v>
      </c>
      <c r="AX504" s="14" t="s">
        <v>73</v>
      </c>
      <c r="AY504" s="278" t="s">
        <v>166</v>
      </c>
    </row>
    <row r="505" spans="1:51" s="14" customFormat="1" ht="12">
      <c r="A505" s="14"/>
      <c r="B505" s="268"/>
      <c r="C505" s="269"/>
      <c r="D505" s="259" t="s">
        <v>174</v>
      </c>
      <c r="E505" s="270" t="s">
        <v>1</v>
      </c>
      <c r="F505" s="271" t="s">
        <v>592</v>
      </c>
      <c r="G505" s="269"/>
      <c r="H505" s="272">
        <v>11.3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174</v>
      </c>
      <c r="AU505" s="278" t="s">
        <v>86</v>
      </c>
      <c r="AV505" s="14" t="s">
        <v>86</v>
      </c>
      <c r="AW505" s="14" t="s">
        <v>30</v>
      </c>
      <c r="AX505" s="14" t="s">
        <v>73</v>
      </c>
      <c r="AY505" s="278" t="s">
        <v>166</v>
      </c>
    </row>
    <row r="506" spans="1:51" s="13" customFormat="1" ht="12">
      <c r="A506" s="13"/>
      <c r="B506" s="257"/>
      <c r="C506" s="258"/>
      <c r="D506" s="259" t="s">
        <v>174</v>
      </c>
      <c r="E506" s="260" t="s">
        <v>1</v>
      </c>
      <c r="F506" s="261" t="s">
        <v>593</v>
      </c>
      <c r="G506" s="258"/>
      <c r="H506" s="260" t="s">
        <v>1</v>
      </c>
      <c r="I506" s="262"/>
      <c r="J506" s="258"/>
      <c r="K506" s="258"/>
      <c r="L506" s="263"/>
      <c r="M506" s="264"/>
      <c r="N506" s="265"/>
      <c r="O506" s="265"/>
      <c r="P506" s="265"/>
      <c r="Q506" s="265"/>
      <c r="R506" s="265"/>
      <c r="S506" s="265"/>
      <c r="T506" s="26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7" t="s">
        <v>174</v>
      </c>
      <c r="AU506" s="267" t="s">
        <v>86</v>
      </c>
      <c r="AV506" s="13" t="s">
        <v>80</v>
      </c>
      <c r="AW506" s="13" t="s">
        <v>30</v>
      </c>
      <c r="AX506" s="13" t="s">
        <v>73</v>
      </c>
      <c r="AY506" s="267" t="s">
        <v>166</v>
      </c>
    </row>
    <row r="507" spans="1:51" s="14" customFormat="1" ht="12">
      <c r="A507" s="14"/>
      <c r="B507" s="268"/>
      <c r="C507" s="269"/>
      <c r="D507" s="259" t="s">
        <v>174</v>
      </c>
      <c r="E507" s="270" t="s">
        <v>1</v>
      </c>
      <c r="F507" s="271" t="s">
        <v>594</v>
      </c>
      <c r="G507" s="269"/>
      <c r="H507" s="272">
        <v>81.28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174</v>
      </c>
      <c r="AU507" s="278" t="s">
        <v>86</v>
      </c>
      <c r="AV507" s="14" t="s">
        <v>86</v>
      </c>
      <c r="AW507" s="14" t="s">
        <v>30</v>
      </c>
      <c r="AX507" s="14" t="s">
        <v>73</v>
      </c>
      <c r="AY507" s="278" t="s">
        <v>166</v>
      </c>
    </row>
    <row r="508" spans="1:51" s="14" customFormat="1" ht="12">
      <c r="A508" s="14"/>
      <c r="B508" s="268"/>
      <c r="C508" s="269"/>
      <c r="D508" s="259" t="s">
        <v>174</v>
      </c>
      <c r="E508" s="270" t="s">
        <v>1</v>
      </c>
      <c r="F508" s="271" t="s">
        <v>595</v>
      </c>
      <c r="G508" s="269"/>
      <c r="H508" s="272">
        <v>74.4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174</v>
      </c>
      <c r="AU508" s="278" t="s">
        <v>86</v>
      </c>
      <c r="AV508" s="14" t="s">
        <v>86</v>
      </c>
      <c r="AW508" s="14" t="s">
        <v>30</v>
      </c>
      <c r="AX508" s="14" t="s">
        <v>73</v>
      </c>
      <c r="AY508" s="278" t="s">
        <v>166</v>
      </c>
    </row>
    <row r="509" spans="1:51" s="14" customFormat="1" ht="12">
      <c r="A509" s="14"/>
      <c r="B509" s="268"/>
      <c r="C509" s="269"/>
      <c r="D509" s="259" t="s">
        <v>174</v>
      </c>
      <c r="E509" s="270" t="s">
        <v>1</v>
      </c>
      <c r="F509" s="271" t="s">
        <v>596</v>
      </c>
      <c r="G509" s="269"/>
      <c r="H509" s="272">
        <v>29.1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174</v>
      </c>
      <c r="AU509" s="278" t="s">
        <v>86</v>
      </c>
      <c r="AV509" s="14" t="s">
        <v>86</v>
      </c>
      <c r="AW509" s="14" t="s">
        <v>30</v>
      </c>
      <c r="AX509" s="14" t="s">
        <v>73</v>
      </c>
      <c r="AY509" s="278" t="s">
        <v>166</v>
      </c>
    </row>
    <row r="510" spans="1:51" s="14" customFormat="1" ht="12">
      <c r="A510" s="14"/>
      <c r="B510" s="268"/>
      <c r="C510" s="269"/>
      <c r="D510" s="259" t="s">
        <v>174</v>
      </c>
      <c r="E510" s="270" t="s">
        <v>1</v>
      </c>
      <c r="F510" s="271" t="s">
        <v>590</v>
      </c>
      <c r="G510" s="269"/>
      <c r="H510" s="272">
        <v>45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174</v>
      </c>
      <c r="AU510" s="278" t="s">
        <v>86</v>
      </c>
      <c r="AV510" s="14" t="s">
        <v>86</v>
      </c>
      <c r="AW510" s="14" t="s">
        <v>30</v>
      </c>
      <c r="AX510" s="14" t="s">
        <v>73</v>
      </c>
      <c r="AY510" s="278" t="s">
        <v>166</v>
      </c>
    </row>
    <row r="511" spans="1:51" s="14" customFormat="1" ht="12">
      <c r="A511" s="14"/>
      <c r="B511" s="268"/>
      <c r="C511" s="269"/>
      <c r="D511" s="259" t="s">
        <v>174</v>
      </c>
      <c r="E511" s="270" t="s">
        <v>1</v>
      </c>
      <c r="F511" s="271" t="s">
        <v>597</v>
      </c>
      <c r="G511" s="269"/>
      <c r="H511" s="272">
        <v>46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8" t="s">
        <v>174</v>
      </c>
      <c r="AU511" s="278" t="s">
        <v>86</v>
      </c>
      <c r="AV511" s="14" t="s">
        <v>86</v>
      </c>
      <c r="AW511" s="14" t="s">
        <v>30</v>
      </c>
      <c r="AX511" s="14" t="s">
        <v>73</v>
      </c>
      <c r="AY511" s="278" t="s">
        <v>166</v>
      </c>
    </row>
    <row r="512" spans="1:51" s="14" customFormat="1" ht="12">
      <c r="A512" s="14"/>
      <c r="B512" s="268"/>
      <c r="C512" s="269"/>
      <c r="D512" s="259" t="s">
        <v>174</v>
      </c>
      <c r="E512" s="270" t="s">
        <v>1</v>
      </c>
      <c r="F512" s="271" t="s">
        <v>598</v>
      </c>
      <c r="G512" s="269"/>
      <c r="H512" s="272">
        <v>69.6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174</v>
      </c>
      <c r="AU512" s="278" t="s">
        <v>86</v>
      </c>
      <c r="AV512" s="14" t="s">
        <v>86</v>
      </c>
      <c r="AW512" s="14" t="s">
        <v>30</v>
      </c>
      <c r="AX512" s="14" t="s">
        <v>73</v>
      </c>
      <c r="AY512" s="278" t="s">
        <v>166</v>
      </c>
    </row>
    <row r="513" spans="1:65" s="2" customFormat="1" ht="16.5" customHeight="1">
      <c r="A513" s="37"/>
      <c r="B513" s="38"/>
      <c r="C513" s="279" t="s">
        <v>395</v>
      </c>
      <c r="D513" s="279" t="s">
        <v>243</v>
      </c>
      <c r="E513" s="280" t="s">
        <v>599</v>
      </c>
      <c r="F513" s="281" t="s">
        <v>600</v>
      </c>
      <c r="G513" s="282" t="s">
        <v>290</v>
      </c>
      <c r="H513" s="283">
        <v>655.053</v>
      </c>
      <c r="I513" s="284"/>
      <c r="J513" s="285">
        <f>ROUND(I513*H513,2)</f>
        <v>0</v>
      </c>
      <c r="K513" s="286"/>
      <c r="L513" s="287"/>
      <c r="M513" s="288" t="s">
        <v>1</v>
      </c>
      <c r="N513" s="289" t="s">
        <v>39</v>
      </c>
      <c r="O513" s="90"/>
      <c r="P513" s="253">
        <f>O513*H513</f>
        <v>0</v>
      </c>
      <c r="Q513" s="253">
        <v>3E-05</v>
      </c>
      <c r="R513" s="253">
        <f>Q513*H513</f>
        <v>0.01965159</v>
      </c>
      <c r="S513" s="253">
        <v>0</v>
      </c>
      <c r="T513" s="254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55" t="s">
        <v>212</v>
      </c>
      <c r="AT513" s="255" t="s">
        <v>243</v>
      </c>
      <c r="AU513" s="255" t="s">
        <v>86</v>
      </c>
      <c r="AY513" s="16" t="s">
        <v>166</v>
      </c>
      <c r="BE513" s="256">
        <f>IF(N513="základní",J513,0)</f>
        <v>0</v>
      </c>
      <c r="BF513" s="256">
        <f>IF(N513="snížená",J513,0)</f>
        <v>0</v>
      </c>
      <c r="BG513" s="256">
        <f>IF(N513="zákl. přenesená",J513,0)</f>
        <v>0</v>
      </c>
      <c r="BH513" s="256">
        <f>IF(N513="sníž. přenesená",J513,0)</f>
        <v>0</v>
      </c>
      <c r="BI513" s="256">
        <f>IF(N513="nulová",J513,0)</f>
        <v>0</v>
      </c>
      <c r="BJ513" s="16" t="s">
        <v>86</v>
      </c>
      <c r="BK513" s="256">
        <f>ROUND(I513*H513,2)</f>
        <v>0</v>
      </c>
      <c r="BL513" s="16" t="s">
        <v>172</v>
      </c>
      <c r="BM513" s="255" t="s">
        <v>601</v>
      </c>
    </row>
    <row r="514" spans="1:47" s="2" customFormat="1" ht="12">
      <c r="A514" s="37"/>
      <c r="B514" s="38"/>
      <c r="C514" s="39"/>
      <c r="D514" s="259" t="s">
        <v>496</v>
      </c>
      <c r="E514" s="39"/>
      <c r="F514" s="290" t="s">
        <v>602</v>
      </c>
      <c r="G514" s="39"/>
      <c r="H514" s="39"/>
      <c r="I514" s="153"/>
      <c r="J514" s="39"/>
      <c r="K514" s="39"/>
      <c r="L514" s="43"/>
      <c r="M514" s="291"/>
      <c r="N514" s="292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496</v>
      </c>
      <c r="AU514" s="16" t="s">
        <v>86</v>
      </c>
    </row>
    <row r="515" spans="1:51" s="14" customFormat="1" ht="12">
      <c r="A515" s="14"/>
      <c r="B515" s="268"/>
      <c r="C515" s="269"/>
      <c r="D515" s="259" t="s">
        <v>174</v>
      </c>
      <c r="E515" s="269"/>
      <c r="F515" s="271" t="s">
        <v>603</v>
      </c>
      <c r="G515" s="269"/>
      <c r="H515" s="272">
        <v>655.053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174</v>
      </c>
      <c r="AU515" s="278" t="s">
        <v>86</v>
      </c>
      <c r="AV515" s="14" t="s">
        <v>86</v>
      </c>
      <c r="AW515" s="14" t="s">
        <v>4</v>
      </c>
      <c r="AX515" s="14" t="s">
        <v>80</v>
      </c>
      <c r="AY515" s="278" t="s">
        <v>166</v>
      </c>
    </row>
    <row r="516" spans="1:65" s="2" customFormat="1" ht="21.75" customHeight="1">
      <c r="A516" s="37"/>
      <c r="B516" s="38"/>
      <c r="C516" s="243" t="s">
        <v>467</v>
      </c>
      <c r="D516" s="243" t="s">
        <v>168</v>
      </c>
      <c r="E516" s="244" t="s">
        <v>604</v>
      </c>
      <c r="F516" s="245" t="s">
        <v>605</v>
      </c>
      <c r="G516" s="246" t="s">
        <v>171</v>
      </c>
      <c r="H516" s="247">
        <v>120.2</v>
      </c>
      <c r="I516" s="248"/>
      <c r="J516" s="249">
        <f>ROUND(I516*H516,2)</f>
        <v>0</v>
      </c>
      <c r="K516" s="250"/>
      <c r="L516" s="43"/>
      <c r="M516" s="251" t="s">
        <v>1</v>
      </c>
      <c r="N516" s="252" t="s">
        <v>39</v>
      </c>
      <c r="O516" s="90"/>
      <c r="P516" s="253">
        <f>O516*H516</f>
        <v>0</v>
      </c>
      <c r="Q516" s="253">
        <v>0.00825</v>
      </c>
      <c r="R516" s="253">
        <f>Q516*H516</f>
        <v>0.99165</v>
      </c>
      <c r="S516" s="253">
        <v>0</v>
      </c>
      <c r="T516" s="254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55" t="s">
        <v>172</v>
      </c>
      <c r="AT516" s="255" t="s">
        <v>168</v>
      </c>
      <c r="AU516" s="255" t="s">
        <v>86</v>
      </c>
      <c r="AY516" s="16" t="s">
        <v>166</v>
      </c>
      <c r="BE516" s="256">
        <f>IF(N516="základní",J516,0)</f>
        <v>0</v>
      </c>
      <c r="BF516" s="256">
        <f>IF(N516="snížená",J516,0)</f>
        <v>0</v>
      </c>
      <c r="BG516" s="256">
        <f>IF(N516="zákl. přenesená",J516,0)</f>
        <v>0</v>
      </c>
      <c r="BH516" s="256">
        <f>IF(N516="sníž. přenesená",J516,0)</f>
        <v>0</v>
      </c>
      <c r="BI516" s="256">
        <f>IF(N516="nulová",J516,0)</f>
        <v>0</v>
      </c>
      <c r="BJ516" s="16" t="s">
        <v>86</v>
      </c>
      <c r="BK516" s="256">
        <f>ROUND(I516*H516,2)</f>
        <v>0</v>
      </c>
      <c r="BL516" s="16" t="s">
        <v>172</v>
      </c>
      <c r="BM516" s="255" t="s">
        <v>606</v>
      </c>
    </row>
    <row r="517" spans="1:51" s="13" customFormat="1" ht="12">
      <c r="A517" s="13"/>
      <c r="B517" s="257"/>
      <c r="C517" s="258"/>
      <c r="D517" s="259" t="s">
        <v>174</v>
      </c>
      <c r="E517" s="260" t="s">
        <v>1</v>
      </c>
      <c r="F517" s="261" t="s">
        <v>607</v>
      </c>
      <c r="G517" s="258"/>
      <c r="H517" s="260" t="s">
        <v>1</v>
      </c>
      <c r="I517" s="262"/>
      <c r="J517" s="258"/>
      <c r="K517" s="258"/>
      <c r="L517" s="263"/>
      <c r="M517" s="264"/>
      <c r="N517" s="265"/>
      <c r="O517" s="265"/>
      <c r="P517" s="265"/>
      <c r="Q517" s="265"/>
      <c r="R517" s="265"/>
      <c r="S517" s="265"/>
      <c r="T517" s="26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7" t="s">
        <v>174</v>
      </c>
      <c r="AU517" s="267" t="s">
        <v>86</v>
      </c>
      <c r="AV517" s="13" t="s">
        <v>80</v>
      </c>
      <c r="AW517" s="13" t="s">
        <v>30</v>
      </c>
      <c r="AX517" s="13" t="s">
        <v>73</v>
      </c>
      <c r="AY517" s="267" t="s">
        <v>166</v>
      </c>
    </row>
    <row r="518" spans="1:51" s="14" customFormat="1" ht="12">
      <c r="A518" s="14"/>
      <c r="B518" s="268"/>
      <c r="C518" s="269"/>
      <c r="D518" s="259" t="s">
        <v>174</v>
      </c>
      <c r="E518" s="270" t="s">
        <v>1</v>
      </c>
      <c r="F518" s="271" t="s">
        <v>608</v>
      </c>
      <c r="G518" s="269"/>
      <c r="H518" s="272">
        <v>120.2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174</v>
      </c>
      <c r="AU518" s="278" t="s">
        <v>86</v>
      </c>
      <c r="AV518" s="14" t="s">
        <v>86</v>
      </c>
      <c r="AW518" s="14" t="s">
        <v>30</v>
      </c>
      <c r="AX518" s="14" t="s">
        <v>73</v>
      </c>
      <c r="AY518" s="278" t="s">
        <v>166</v>
      </c>
    </row>
    <row r="519" spans="1:65" s="2" customFormat="1" ht="21.75" customHeight="1">
      <c r="A519" s="37"/>
      <c r="B519" s="38"/>
      <c r="C519" s="279" t="s">
        <v>609</v>
      </c>
      <c r="D519" s="279" t="s">
        <v>243</v>
      </c>
      <c r="E519" s="280" t="s">
        <v>610</v>
      </c>
      <c r="F519" s="281" t="s">
        <v>611</v>
      </c>
      <c r="G519" s="282" t="s">
        <v>171</v>
      </c>
      <c r="H519" s="283">
        <v>138.23</v>
      </c>
      <c r="I519" s="284"/>
      <c r="J519" s="285">
        <f>ROUND(I519*H519,2)</f>
        <v>0</v>
      </c>
      <c r="K519" s="286"/>
      <c r="L519" s="287"/>
      <c r="M519" s="288" t="s">
        <v>1</v>
      </c>
      <c r="N519" s="289" t="s">
        <v>39</v>
      </c>
      <c r="O519" s="90"/>
      <c r="P519" s="253">
        <f>O519*H519</f>
        <v>0</v>
      </c>
      <c r="Q519" s="253">
        <v>0.0014</v>
      </c>
      <c r="R519" s="253">
        <f>Q519*H519</f>
        <v>0.19352199999999997</v>
      </c>
      <c r="S519" s="253">
        <v>0</v>
      </c>
      <c r="T519" s="254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55" t="s">
        <v>212</v>
      </c>
      <c r="AT519" s="255" t="s">
        <v>243</v>
      </c>
      <c r="AU519" s="255" t="s">
        <v>86</v>
      </c>
      <c r="AY519" s="16" t="s">
        <v>166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6" t="s">
        <v>86</v>
      </c>
      <c r="BK519" s="256">
        <f>ROUND(I519*H519,2)</f>
        <v>0</v>
      </c>
      <c r="BL519" s="16" t="s">
        <v>172</v>
      </c>
      <c r="BM519" s="255" t="s">
        <v>612</v>
      </c>
    </row>
    <row r="520" spans="1:47" s="2" customFormat="1" ht="12">
      <c r="A520" s="37"/>
      <c r="B520" s="38"/>
      <c r="C520" s="39"/>
      <c r="D520" s="259" t="s">
        <v>496</v>
      </c>
      <c r="E520" s="39"/>
      <c r="F520" s="290" t="s">
        <v>613</v>
      </c>
      <c r="G520" s="39"/>
      <c r="H520" s="39"/>
      <c r="I520" s="153"/>
      <c r="J520" s="39"/>
      <c r="K520" s="39"/>
      <c r="L520" s="43"/>
      <c r="M520" s="291"/>
      <c r="N520" s="292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6" t="s">
        <v>496</v>
      </c>
      <c r="AU520" s="16" t="s">
        <v>86</v>
      </c>
    </row>
    <row r="521" spans="1:51" s="14" customFormat="1" ht="12">
      <c r="A521" s="14"/>
      <c r="B521" s="268"/>
      <c r="C521" s="269"/>
      <c r="D521" s="259" t="s">
        <v>174</v>
      </c>
      <c r="E521" s="269"/>
      <c r="F521" s="271" t="s">
        <v>614</v>
      </c>
      <c r="G521" s="269"/>
      <c r="H521" s="272">
        <v>138.23</v>
      </c>
      <c r="I521" s="273"/>
      <c r="J521" s="269"/>
      <c r="K521" s="269"/>
      <c r="L521" s="274"/>
      <c r="M521" s="275"/>
      <c r="N521" s="276"/>
      <c r="O521" s="276"/>
      <c r="P521" s="276"/>
      <c r="Q521" s="276"/>
      <c r="R521" s="276"/>
      <c r="S521" s="276"/>
      <c r="T521" s="27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8" t="s">
        <v>174</v>
      </c>
      <c r="AU521" s="278" t="s">
        <v>86</v>
      </c>
      <c r="AV521" s="14" t="s">
        <v>86</v>
      </c>
      <c r="AW521" s="14" t="s">
        <v>4</v>
      </c>
      <c r="AX521" s="14" t="s">
        <v>80</v>
      </c>
      <c r="AY521" s="278" t="s">
        <v>166</v>
      </c>
    </row>
    <row r="522" spans="1:65" s="2" customFormat="1" ht="21.75" customHeight="1">
      <c r="A522" s="37"/>
      <c r="B522" s="38"/>
      <c r="C522" s="243" t="s">
        <v>615</v>
      </c>
      <c r="D522" s="243" t="s">
        <v>168</v>
      </c>
      <c r="E522" s="244" t="s">
        <v>616</v>
      </c>
      <c r="F522" s="245" t="s">
        <v>617</v>
      </c>
      <c r="G522" s="246" t="s">
        <v>171</v>
      </c>
      <c r="H522" s="247">
        <v>153.48</v>
      </c>
      <c r="I522" s="248"/>
      <c r="J522" s="249">
        <f>ROUND(I522*H522,2)</f>
        <v>0</v>
      </c>
      <c r="K522" s="250"/>
      <c r="L522" s="43"/>
      <c r="M522" s="251" t="s">
        <v>1</v>
      </c>
      <c r="N522" s="252" t="s">
        <v>39</v>
      </c>
      <c r="O522" s="90"/>
      <c r="P522" s="253">
        <f>O522*H522</f>
        <v>0</v>
      </c>
      <c r="Q522" s="253">
        <v>0.00825</v>
      </c>
      <c r="R522" s="253">
        <f>Q522*H522</f>
        <v>1.26621</v>
      </c>
      <c r="S522" s="253">
        <v>0</v>
      </c>
      <c r="T522" s="254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55" t="s">
        <v>172</v>
      </c>
      <c r="AT522" s="255" t="s">
        <v>168</v>
      </c>
      <c r="AU522" s="255" t="s">
        <v>86</v>
      </c>
      <c r="AY522" s="16" t="s">
        <v>166</v>
      </c>
      <c r="BE522" s="256">
        <f>IF(N522="základní",J522,0)</f>
        <v>0</v>
      </c>
      <c r="BF522" s="256">
        <f>IF(N522="snížená",J522,0)</f>
        <v>0</v>
      </c>
      <c r="BG522" s="256">
        <f>IF(N522="zákl. přenesená",J522,0)</f>
        <v>0</v>
      </c>
      <c r="BH522" s="256">
        <f>IF(N522="sníž. přenesená",J522,0)</f>
        <v>0</v>
      </c>
      <c r="BI522" s="256">
        <f>IF(N522="nulová",J522,0)</f>
        <v>0</v>
      </c>
      <c r="BJ522" s="16" t="s">
        <v>86</v>
      </c>
      <c r="BK522" s="256">
        <f>ROUND(I522*H522,2)</f>
        <v>0</v>
      </c>
      <c r="BL522" s="16" t="s">
        <v>172</v>
      </c>
      <c r="BM522" s="255" t="s">
        <v>618</v>
      </c>
    </row>
    <row r="523" spans="1:51" s="13" customFormat="1" ht="12">
      <c r="A523" s="13"/>
      <c r="B523" s="257"/>
      <c r="C523" s="258"/>
      <c r="D523" s="259" t="s">
        <v>174</v>
      </c>
      <c r="E523" s="260" t="s">
        <v>1</v>
      </c>
      <c r="F523" s="261" t="s">
        <v>619</v>
      </c>
      <c r="G523" s="258"/>
      <c r="H523" s="260" t="s">
        <v>1</v>
      </c>
      <c r="I523" s="262"/>
      <c r="J523" s="258"/>
      <c r="K523" s="258"/>
      <c r="L523" s="263"/>
      <c r="M523" s="264"/>
      <c r="N523" s="265"/>
      <c r="O523" s="265"/>
      <c r="P523" s="265"/>
      <c r="Q523" s="265"/>
      <c r="R523" s="265"/>
      <c r="S523" s="265"/>
      <c r="T523" s="26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7" t="s">
        <v>174</v>
      </c>
      <c r="AU523" s="267" t="s">
        <v>86</v>
      </c>
      <c r="AV523" s="13" t="s">
        <v>80</v>
      </c>
      <c r="AW523" s="13" t="s">
        <v>30</v>
      </c>
      <c r="AX523" s="13" t="s">
        <v>73</v>
      </c>
      <c r="AY523" s="267" t="s">
        <v>166</v>
      </c>
    </row>
    <row r="524" spans="1:51" s="13" customFormat="1" ht="12">
      <c r="A524" s="13"/>
      <c r="B524" s="257"/>
      <c r="C524" s="258"/>
      <c r="D524" s="259" t="s">
        <v>174</v>
      </c>
      <c r="E524" s="260" t="s">
        <v>1</v>
      </c>
      <c r="F524" s="261" t="s">
        <v>175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174</v>
      </c>
      <c r="AU524" s="267" t="s">
        <v>86</v>
      </c>
      <c r="AV524" s="13" t="s">
        <v>80</v>
      </c>
      <c r="AW524" s="13" t="s">
        <v>30</v>
      </c>
      <c r="AX524" s="13" t="s">
        <v>73</v>
      </c>
      <c r="AY524" s="267" t="s">
        <v>166</v>
      </c>
    </row>
    <row r="525" spans="1:51" s="14" customFormat="1" ht="12">
      <c r="A525" s="14"/>
      <c r="B525" s="268"/>
      <c r="C525" s="269"/>
      <c r="D525" s="259" t="s">
        <v>174</v>
      </c>
      <c r="E525" s="270" t="s">
        <v>1</v>
      </c>
      <c r="F525" s="271" t="s">
        <v>620</v>
      </c>
      <c r="G525" s="269"/>
      <c r="H525" s="272">
        <v>8.64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174</v>
      </c>
      <c r="AU525" s="278" t="s">
        <v>86</v>
      </c>
      <c r="AV525" s="14" t="s">
        <v>86</v>
      </c>
      <c r="AW525" s="14" t="s">
        <v>30</v>
      </c>
      <c r="AX525" s="14" t="s">
        <v>73</v>
      </c>
      <c r="AY525" s="278" t="s">
        <v>166</v>
      </c>
    </row>
    <row r="526" spans="1:51" s="14" customFormat="1" ht="12">
      <c r="A526" s="14"/>
      <c r="B526" s="268"/>
      <c r="C526" s="269"/>
      <c r="D526" s="259" t="s">
        <v>174</v>
      </c>
      <c r="E526" s="270" t="s">
        <v>1</v>
      </c>
      <c r="F526" s="271" t="s">
        <v>621</v>
      </c>
      <c r="G526" s="269"/>
      <c r="H526" s="272">
        <v>10.02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174</v>
      </c>
      <c r="AU526" s="278" t="s">
        <v>86</v>
      </c>
      <c r="AV526" s="14" t="s">
        <v>86</v>
      </c>
      <c r="AW526" s="14" t="s">
        <v>30</v>
      </c>
      <c r="AX526" s="14" t="s">
        <v>73</v>
      </c>
      <c r="AY526" s="278" t="s">
        <v>166</v>
      </c>
    </row>
    <row r="527" spans="1:51" s="14" customFormat="1" ht="12">
      <c r="A527" s="14"/>
      <c r="B527" s="268"/>
      <c r="C527" s="269"/>
      <c r="D527" s="259" t="s">
        <v>174</v>
      </c>
      <c r="E527" s="270" t="s">
        <v>1</v>
      </c>
      <c r="F527" s="271" t="s">
        <v>622</v>
      </c>
      <c r="G527" s="269"/>
      <c r="H527" s="272">
        <v>13.98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174</v>
      </c>
      <c r="AU527" s="278" t="s">
        <v>86</v>
      </c>
      <c r="AV527" s="14" t="s">
        <v>86</v>
      </c>
      <c r="AW527" s="14" t="s">
        <v>30</v>
      </c>
      <c r="AX527" s="14" t="s">
        <v>73</v>
      </c>
      <c r="AY527" s="278" t="s">
        <v>166</v>
      </c>
    </row>
    <row r="528" spans="1:51" s="14" customFormat="1" ht="12">
      <c r="A528" s="14"/>
      <c r="B528" s="268"/>
      <c r="C528" s="269"/>
      <c r="D528" s="259" t="s">
        <v>174</v>
      </c>
      <c r="E528" s="270" t="s">
        <v>1</v>
      </c>
      <c r="F528" s="271" t="s">
        <v>623</v>
      </c>
      <c r="G528" s="269"/>
      <c r="H528" s="272">
        <v>13.38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174</v>
      </c>
      <c r="AU528" s="278" t="s">
        <v>86</v>
      </c>
      <c r="AV528" s="14" t="s">
        <v>86</v>
      </c>
      <c r="AW528" s="14" t="s">
        <v>30</v>
      </c>
      <c r="AX528" s="14" t="s">
        <v>73</v>
      </c>
      <c r="AY528" s="278" t="s">
        <v>166</v>
      </c>
    </row>
    <row r="529" spans="1:51" s="14" customFormat="1" ht="12">
      <c r="A529" s="14"/>
      <c r="B529" s="268"/>
      <c r="C529" s="269"/>
      <c r="D529" s="259" t="s">
        <v>174</v>
      </c>
      <c r="E529" s="270" t="s">
        <v>1</v>
      </c>
      <c r="F529" s="271" t="s">
        <v>624</v>
      </c>
      <c r="G529" s="269"/>
      <c r="H529" s="272">
        <v>14.58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174</v>
      </c>
      <c r="AU529" s="278" t="s">
        <v>86</v>
      </c>
      <c r="AV529" s="14" t="s">
        <v>86</v>
      </c>
      <c r="AW529" s="14" t="s">
        <v>30</v>
      </c>
      <c r="AX529" s="14" t="s">
        <v>73</v>
      </c>
      <c r="AY529" s="278" t="s">
        <v>166</v>
      </c>
    </row>
    <row r="530" spans="1:51" s="14" customFormat="1" ht="12">
      <c r="A530" s="14"/>
      <c r="B530" s="268"/>
      <c r="C530" s="269"/>
      <c r="D530" s="259" t="s">
        <v>174</v>
      </c>
      <c r="E530" s="270" t="s">
        <v>1</v>
      </c>
      <c r="F530" s="271" t="s">
        <v>625</v>
      </c>
      <c r="G530" s="269"/>
      <c r="H530" s="272">
        <v>13.14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174</v>
      </c>
      <c r="AU530" s="278" t="s">
        <v>86</v>
      </c>
      <c r="AV530" s="14" t="s">
        <v>86</v>
      </c>
      <c r="AW530" s="14" t="s">
        <v>30</v>
      </c>
      <c r="AX530" s="14" t="s">
        <v>73</v>
      </c>
      <c r="AY530" s="278" t="s">
        <v>166</v>
      </c>
    </row>
    <row r="531" spans="1:51" s="14" customFormat="1" ht="12">
      <c r="A531" s="14"/>
      <c r="B531" s="268"/>
      <c r="C531" s="269"/>
      <c r="D531" s="259" t="s">
        <v>174</v>
      </c>
      <c r="E531" s="270" t="s">
        <v>1</v>
      </c>
      <c r="F531" s="271" t="s">
        <v>626</v>
      </c>
      <c r="G531" s="269"/>
      <c r="H531" s="272">
        <v>12.66</v>
      </c>
      <c r="I531" s="273"/>
      <c r="J531" s="269"/>
      <c r="K531" s="269"/>
      <c r="L531" s="274"/>
      <c r="M531" s="275"/>
      <c r="N531" s="276"/>
      <c r="O531" s="276"/>
      <c r="P531" s="276"/>
      <c r="Q531" s="276"/>
      <c r="R531" s="276"/>
      <c r="S531" s="276"/>
      <c r="T531" s="27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8" t="s">
        <v>174</v>
      </c>
      <c r="AU531" s="278" t="s">
        <v>86</v>
      </c>
      <c r="AV531" s="14" t="s">
        <v>86</v>
      </c>
      <c r="AW531" s="14" t="s">
        <v>30</v>
      </c>
      <c r="AX531" s="14" t="s">
        <v>73</v>
      </c>
      <c r="AY531" s="278" t="s">
        <v>166</v>
      </c>
    </row>
    <row r="532" spans="1:51" s="14" customFormat="1" ht="12">
      <c r="A532" s="14"/>
      <c r="B532" s="268"/>
      <c r="C532" s="269"/>
      <c r="D532" s="259" t="s">
        <v>174</v>
      </c>
      <c r="E532" s="270" t="s">
        <v>1</v>
      </c>
      <c r="F532" s="271" t="s">
        <v>627</v>
      </c>
      <c r="G532" s="269"/>
      <c r="H532" s="272">
        <v>7.08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174</v>
      </c>
      <c r="AU532" s="278" t="s">
        <v>86</v>
      </c>
      <c r="AV532" s="14" t="s">
        <v>86</v>
      </c>
      <c r="AW532" s="14" t="s">
        <v>30</v>
      </c>
      <c r="AX532" s="14" t="s">
        <v>73</v>
      </c>
      <c r="AY532" s="278" t="s">
        <v>166</v>
      </c>
    </row>
    <row r="533" spans="1:51" s="14" customFormat="1" ht="12">
      <c r="A533" s="14"/>
      <c r="B533" s="268"/>
      <c r="C533" s="269"/>
      <c r="D533" s="259" t="s">
        <v>174</v>
      </c>
      <c r="E533" s="270" t="s">
        <v>1</v>
      </c>
      <c r="F533" s="271" t="s">
        <v>628</v>
      </c>
      <c r="G533" s="269"/>
      <c r="H533" s="272">
        <v>11.1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174</v>
      </c>
      <c r="AU533" s="278" t="s">
        <v>86</v>
      </c>
      <c r="AV533" s="14" t="s">
        <v>86</v>
      </c>
      <c r="AW533" s="14" t="s">
        <v>30</v>
      </c>
      <c r="AX533" s="14" t="s">
        <v>73</v>
      </c>
      <c r="AY533" s="278" t="s">
        <v>166</v>
      </c>
    </row>
    <row r="534" spans="1:51" s="14" customFormat="1" ht="12">
      <c r="A534" s="14"/>
      <c r="B534" s="268"/>
      <c r="C534" s="269"/>
      <c r="D534" s="259" t="s">
        <v>174</v>
      </c>
      <c r="E534" s="270" t="s">
        <v>1</v>
      </c>
      <c r="F534" s="271" t="s">
        <v>629</v>
      </c>
      <c r="G534" s="269"/>
      <c r="H534" s="272">
        <v>7.74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174</v>
      </c>
      <c r="AU534" s="278" t="s">
        <v>86</v>
      </c>
      <c r="AV534" s="14" t="s">
        <v>86</v>
      </c>
      <c r="AW534" s="14" t="s">
        <v>30</v>
      </c>
      <c r="AX534" s="14" t="s">
        <v>73</v>
      </c>
      <c r="AY534" s="278" t="s">
        <v>166</v>
      </c>
    </row>
    <row r="535" spans="1:51" s="14" customFormat="1" ht="12">
      <c r="A535" s="14"/>
      <c r="B535" s="268"/>
      <c r="C535" s="269"/>
      <c r="D535" s="259" t="s">
        <v>174</v>
      </c>
      <c r="E535" s="270" t="s">
        <v>1</v>
      </c>
      <c r="F535" s="271" t="s">
        <v>630</v>
      </c>
      <c r="G535" s="269"/>
      <c r="H535" s="272">
        <v>8.22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174</v>
      </c>
      <c r="AU535" s="278" t="s">
        <v>86</v>
      </c>
      <c r="AV535" s="14" t="s">
        <v>86</v>
      </c>
      <c r="AW535" s="14" t="s">
        <v>30</v>
      </c>
      <c r="AX535" s="14" t="s">
        <v>73</v>
      </c>
      <c r="AY535" s="278" t="s">
        <v>166</v>
      </c>
    </row>
    <row r="536" spans="1:51" s="14" customFormat="1" ht="12">
      <c r="A536" s="14"/>
      <c r="B536" s="268"/>
      <c r="C536" s="269"/>
      <c r="D536" s="259" t="s">
        <v>174</v>
      </c>
      <c r="E536" s="270" t="s">
        <v>1</v>
      </c>
      <c r="F536" s="271" t="s">
        <v>631</v>
      </c>
      <c r="G536" s="269"/>
      <c r="H536" s="272">
        <v>8.46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174</v>
      </c>
      <c r="AU536" s="278" t="s">
        <v>86</v>
      </c>
      <c r="AV536" s="14" t="s">
        <v>86</v>
      </c>
      <c r="AW536" s="14" t="s">
        <v>30</v>
      </c>
      <c r="AX536" s="14" t="s">
        <v>73</v>
      </c>
      <c r="AY536" s="278" t="s">
        <v>166</v>
      </c>
    </row>
    <row r="537" spans="1:51" s="14" customFormat="1" ht="12">
      <c r="A537" s="14"/>
      <c r="B537" s="268"/>
      <c r="C537" s="269"/>
      <c r="D537" s="259" t="s">
        <v>174</v>
      </c>
      <c r="E537" s="270" t="s">
        <v>1</v>
      </c>
      <c r="F537" s="271" t="s">
        <v>632</v>
      </c>
      <c r="G537" s="269"/>
      <c r="H537" s="272">
        <v>7.5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174</v>
      </c>
      <c r="AU537" s="278" t="s">
        <v>86</v>
      </c>
      <c r="AV537" s="14" t="s">
        <v>86</v>
      </c>
      <c r="AW537" s="14" t="s">
        <v>30</v>
      </c>
      <c r="AX537" s="14" t="s">
        <v>73</v>
      </c>
      <c r="AY537" s="278" t="s">
        <v>166</v>
      </c>
    </row>
    <row r="538" spans="1:51" s="14" customFormat="1" ht="12">
      <c r="A538" s="14"/>
      <c r="B538" s="268"/>
      <c r="C538" s="269"/>
      <c r="D538" s="259" t="s">
        <v>174</v>
      </c>
      <c r="E538" s="270" t="s">
        <v>1</v>
      </c>
      <c r="F538" s="271" t="s">
        <v>633</v>
      </c>
      <c r="G538" s="269"/>
      <c r="H538" s="272">
        <v>16.98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174</v>
      </c>
      <c r="AU538" s="278" t="s">
        <v>86</v>
      </c>
      <c r="AV538" s="14" t="s">
        <v>86</v>
      </c>
      <c r="AW538" s="14" t="s">
        <v>30</v>
      </c>
      <c r="AX538" s="14" t="s">
        <v>73</v>
      </c>
      <c r="AY538" s="278" t="s">
        <v>166</v>
      </c>
    </row>
    <row r="539" spans="1:65" s="2" customFormat="1" ht="21.75" customHeight="1">
      <c r="A539" s="37"/>
      <c r="B539" s="38"/>
      <c r="C539" s="279" t="s">
        <v>634</v>
      </c>
      <c r="D539" s="279" t="s">
        <v>243</v>
      </c>
      <c r="E539" s="280" t="s">
        <v>635</v>
      </c>
      <c r="F539" s="281" t="s">
        <v>636</v>
      </c>
      <c r="G539" s="282" t="s">
        <v>171</v>
      </c>
      <c r="H539" s="283">
        <v>164.224</v>
      </c>
      <c r="I539" s="284"/>
      <c r="J539" s="285">
        <f>ROUND(I539*H539,2)</f>
        <v>0</v>
      </c>
      <c r="K539" s="286"/>
      <c r="L539" s="287"/>
      <c r="M539" s="288" t="s">
        <v>1</v>
      </c>
      <c r="N539" s="289" t="s">
        <v>39</v>
      </c>
      <c r="O539" s="90"/>
      <c r="P539" s="253">
        <f>O539*H539</f>
        <v>0</v>
      </c>
      <c r="Q539" s="253">
        <v>0.0009</v>
      </c>
      <c r="R539" s="253">
        <f>Q539*H539</f>
        <v>0.14780159999999998</v>
      </c>
      <c r="S539" s="253">
        <v>0</v>
      </c>
      <c r="T539" s="254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55" t="s">
        <v>212</v>
      </c>
      <c r="AT539" s="255" t="s">
        <v>243</v>
      </c>
      <c r="AU539" s="255" t="s">
        <v>86</v>
      </c>
      <c r="AY539" s="16" t="s">
        <v>166</v>
      </c>
      <c r="BE539" s="256">
        <f>IF(N539="základní",J539,0)</f>
        <v>0</v>
      </c>
      <c r="BF539" s="256">
        <f>IF(N539="snížená",J539,0)</f>
        <v>0</v>
      </c>
      <c r="BG539" s="256">
        <f>IF(N539="zákl. přenesená",J539,0)</f>
        <v>0</v>
      </c>
      <c r="BH539" s="256">
        <f>IF(N539="sníž. přenesená",J539,0)</f>
        <v>0</v>
      </c>
      <c r="BI539" s="256">
        <f>IF(N539="nulová",J539,0)</f>
        <v>0</v>
      </c>
      <c r="BJ539" s="16" t="s">
        <v>86</v>
      </c>
      <c r="BK539" s="256">
        <f>ROUND(I539*H539,2)</f>
        <v>0</v>
      </c>
      <c r="BL539" s="16" t="s">
        <v>172</v>
      </c>
      <c r="BM539" s="255" t="s">
        <v>637</v>
      </c>
    </row>
    <row r="540" spans="1:47" s="2" customFormat="1" ht="12">
      <c r="A540" s="37"/>
      <c r="B540" s="38"/>
      <c r="C540" s="39"/>
      <c r="D540" s="259" t="s">
        <v>496</v>
      </c>
      <c r="E540" s="39"/>
      <c r="F540" s="290" t="s">
        <v>638</v>
      </c>
      <c r="G540" s="39"/>
      <c r="H540" s="39"/>
      <c r="I540" s="153"/>
      <c r="J540" s="39"/>
      <c r="K540" s="39"/>
      <c r="L540" s="43"/>
      <c r="M540" s="291"/>
      <c r="N540" s="292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6" t="s">
        <v>496</v>
      </c>
      <c r="AU540" s="16" t="s">
        <v>86</v>
      </c>
    </row>
    <row r="541" spans="1:51" s="14" customFormat="1" ht="12">
      <c r="A541" s="14"/>
      <c r="B541" s="268"/>
      <c r="C541" s="269"/>
      <c r="D541" s="259" t="s">
        <v>174</v>
      </c>
      <c r="E541" s="269"/>
      <c r="F541" s="271" t="s">
        <v>639</v>
      </c>
      <c r="G541" s="269"/>
      <c r="H541" s="272">
        <v>164.224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174</v>
      </c>
      <c r="AU541" s="278" t="s">
        <v>86</v>
      </c>
      <c r="AV541" s="14" t="s">
        <v>86</v>
      </c>
      <c r="AW541" s="14" t="s">
        <v>4</v>
      </c>
      <c r="AX541" s="14" t="s">
        <v>80</v>
      </c>
      <c r="AY541" s="278" t="s">
        <v>166</v>
      </c>
    </row>
    <row r="542" spans="1:65" s="2" customFormat="1" ht="21.75" customHeight="1">
      <c r="A542" s="37"/>
      <c r="B542" s="38"/>
      <c r="C542" s="243" t="s">
        <v>640</v>
      </c>
      <c r="D542" s="243" t="s">
        <v>168</v>
      </c>
      <c r="E542" s="244" t="s">
        <v>641</v>
      </c>
      <c r="F542" s="245" t="s">
        <v>642</v>
      </c>
      <c r="G542" s="246" t="s">
        <v>171</v>
      </c>
      <c r="H542" s="247">
        <v>252.328</v>
      </c>
      <c r="I542" s="248"/>
      <c r="J542" s="249">
        <f>ROUND(I542*H542,2)</f>
        <v>0</v>
      </c>
      <c r="K542" s="250"/>
      <c r="L542" s="43"/>
      <c r="M542" s="251" t="s">
        <v>1</v>
      </c>
      <c r="N542" s="252" t="s">
        <v>39</v>
      </c>
      <c r="O542" s="90"/>
      <c r="P542" s="253">
        <f>O542*H542</f>
        <v>0</v>
      </c>
      <c r="Q542" s="253">
        <v>0.00832</v>
      </c>
      <c r="R542" s="253">
        <f>Q542*H542</f>
        <v>2.09936896</v>
      </c>
      <c r="S542" s="253">
        <v>0</v>
      </c>
      <c r="T542" s="254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55" t="s">
        <v>172</v>
      </c>
      <c r="AT542" s="255" t="s">
        <v>168</v>
      </c>
      <c r="AU542" s="255" t="s">
        <v>86</v>
      </c>
      <c r="AY542" s="16" t="s">
        <v>166</v>
      </c>
      <c r="BE542" s="256">
        <f>IF(N542="základní",J542,0)</f>
        <v>0</v>
      </c>
      <c r="BF542" s="256">
        <f>IF(N542="snížená",J542,0)</f>
        <v>0</v>
      </c>
      <c r="BG542" s="256">
        <f>IF(N542="zákl. přenesená",J542,0)</f>
        <v>0</v>
      </c>
      <c r="BH542" s="256">
        <f>IF(N542="sníž. přenesená",J542,0)</f>
        <v>0</v>
      </c>
      <c r="BI542" s="256">
        <f>IF(N542="nulová",J542,0)</f>
        <v>0</v>
      </c>
      <c r="BJ542" s="16" t="s">
        <v>86</v>
      </c>
      <c r="BK542" s="256">
        <f>ROUND(I542*H542,2)</f>
        <v>0</v>
      </c>
      <c r="BL542" s="16" t="s">
        <v>172</v>
      </c>
      <c r="BM542" s="255" t="s">
        <v>643</v>
      </c>
    </row>
    <row r="543" spans="1:51" s="13" customFormat="1" ht="12">
      <c r="A543" s="13"/>
      <c r="B543" s="257"/>
      <c r="C543" s="258"/>
      <c r="D543" s="259" t="s">
        <v>174</v>
      </c>
      <c r="E543" s="260" t="s">
        <v>1</v>
      </c>
      <c r="F543" s="261" t="s">
        <v>644</v>
      </c>
      <c r="G543" s="258"/>
      <c r="H543" s="260" t="s">
        <v>1</v>
      </c>
      <c r="I543" s="262"/>
      <c r="J543" s="258"/>
      <c r="K543" s="258"/>
      <c r="L543" s="263"/>
      <c r="M543" s="264"/>
      <c r="N543" s="265"/>
      <c r="O543" s="265"/>
      <c r="P543" s="265"/>
      <c r="Q543" s="265"/>
      <c r="R543" s="265"/>
      <c r="S543" s="265"/>
      <c r="T543" s="26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7" t="s">
        <v>174</v>
      </c>
      <c r="AU543" s="267" t="s">
        <v>86</v>
      </c>
      <c r="AV543" s="13" t="s">
        <v>80</v>
      </c>
      <c r="AW543" s="13" t="s">
        <v>30</v>
      </c>
      <c r="AX543" s="13" t="s">
        <v>73</v>
      </c>
      <c r="AY543" s="267" t="s">
        <v>166</v>
      </c>
    </row>
    <row r="544" spans="1:51" s="14" customFormat="1" ht="12">
      <c r="A544" s="14"/>
      <c r="B544" s="268"/>
      <c r="C544" s="269"/>
      <c r="D544" s="259" t="s">
        <v>174</v>
      </c>
      <c r="E544" s="270" t="s">
        <v>1</v>
      </c>
      <c r="F544" s="271" t="s">
        <v>645</v>
      </c>
      <c r="G544" s="269"/>
      <c r="H544" s="272">
        <v>121.005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174</v>
      </c>
      <c r="AU544" s="278" t="s">
        <v>86</v>
      </c>
      <c r="AV544" s="14" t="s">
        <v>86</v>
      </c>
      <c r="AW544" s="14" t="s">
        <v>30</v>
      </c>
      <c r="AX544" s="14" t="s">
        <v>73</v>
      </c>
      <c r="AY544" s="278" t="s">
        <v>166</v>
      </c>
    </row>
    <row r="545" spans="1:51" s="14" customFormat="1" ht="12">
      <c r="A545" s="14"/>
      <c r="B545" s="268"/>
      <c r="C545" s="269"/>
      <c r="D545" s="259" t="s">
        <v>174</v>
      </c>
      <c r="E545" s="270" t="s">
        <v>1</v>
      </c>
      <c r="F545" s="271" t="s">
        <v>646</v>
      </c>
      <c r="G545" s="269"/>
      <c r="H545" s="272">
        <v>12.24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174</v>
      </c>
      <c r="AU545" s="278" t="s">
        <v>86</v>
      </c>
      <c r="AV545" s="14" t="s">
        <v>86</v>
      </c>
      <c r="AW545" s="14" t="s">
        <v>30</v>
      </c>
      <c r="AX545" s="14" t="s">
        <v>73</v>
      </c>
      <c r="AY545" s="278" t="s">
        <v>166</v>
      </c>
    </row>
    <row r="546" spans="1:51" s="14" customFormat="1" ht="12">
      <c r="A546" s="14"/>
      <c r="B546" s="268"/>
      <c r="C546" s="269"/>
      <c r="D546" s="259" t="s">
        <v>174</v>
      </c>
      <c r="E546" s="270" t="s">
        <v>1</v>
      </c>
      <c r="F546" s="271" t="s">
        <v>647</v>
      </c>
      <c r="G546" s="269"/>
      <c r="H546" s="272">
        <v>117.255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174</v>
      </c>
      <c r="AU546" s="278" t="s">
        <v>86</v>
      </c>
      <c r="AV546" s="14" t="s">
        <v>86</v>
      </c>
      <c r="AW546" s="14" t="s">
        <v>30</v>
      </c>
      <c r="AX546" s="14" t="s">
        <v>73</v>
      </c>
      <c r="AY546" s="278" t="s">
        <v>166</v>
      </c>
    </row>
    <row r="547" spans="1:51" s="14" customFormat="1" ht="12">
      <c r="A547" s="14"/>
      <c r="B547" s="268"/>
      <c r="C547" s="269"/>
      <c r="D547" s="259" t="s">
        <v>174</v>
      </c>
      <c r="E547" s="270" t="s">
        <v>1</v>
      </c>
      <c r="F547" s="271" t="s">
        <v>648</v>
      </c>
      <c r="G547" s="269"/>
      <c r="H547" s="272">
        <v>12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174</v>
      </c>
      <c r="AU547" s="278" t="s">
        <v>86</v>
      </c>
      <c r="AV547" s="14" t="s">
        <v>86</v>
      </c>
      <c r="AW547" s="14" t="s">
        <v>30</v>
      </c>
      <c r="AX547" s="14" t="s">
        <v>73</v>
      </c>
      <c r="AY547" s="278" t="s">
        <v>166</v>
      </c>
    </row>
    <row r="548" spans="1:51" s="13" customFormat="1" ht="12">
      <c r="A548" s="13"/>
      <c r="B548" s="257"/>
      <c r="C548" s="258"/>
      <c r="D548" s="259" t="s">
        <v>174</v>
      </c>
      <c r="E548" s="260" t="s">
        <v>1</v>
      </c>
      <c r="F548" s="261" t="s">
        <v>649</v>
      </c>
      <c r="G548" s="258"/>
      <c r="H548" s="260" t="s">
        <v>1</v>
      </c>
      <c r="I548" s="262"/>
      <c r="J548" s="258"/>
      <c r="K548" s="258"/>
      <c r="L548" s="263"/>
      <c r="M548" s="264"/>
      <c r="N548" s="265"/>
      <c r="O548" s="265"/>
      <c r="P548" s="265"/>
      <c r="Q548" s="265"/>
      <c r="R548" s="265"/>
      <c r="S548" s="265"/>
      <c r="T548" s="26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7" t="s">
        <v>174</v>
      </c>
      <c r="AU548" s="267" t="s">
        <v>86</v>
      </c>
      <c r="AV548" s="13" t="s">
        <v>80</v>
      </c>
      <c r="AW548" s="13" t="s">
        <v>30</v>
      </c>
      <c r="AX548" s="13" t="s">
        <v>73</v>
      </c>
      <c r="AY548" s="267" t="s">
        <v>166</v>
      </c>
    </row>
    <row r="549" spans="1:51" s="14" customFormat="1" ht="12">
      <c r="A549" s="14"/>
      <c r="B549" s="268"/>
      <c r="C549" s="269"/>
      <c r="D549" s="259" t="s">
        <v>174</v>
      </c>
      <c r="E549" s="270" t="s">
        <v>1</v>
      </c>
      <c r="F549" s="271" t="s">
        <v>650</v>
      </c>
      <c r="G549" s="269"/>
      <c r="H549" s="272">
        <v>-1.322</v>
      </c>
      <c r="I549" s="273"/>
      <c r="J549" s="269"/>
      <c r="K549" s="269"/>
      <c r="L549" s="274"/>
      <c r="M549" s="275"/>
      <c r="N549" s="276"/>
      <c r="O549" s="276"/>
      <c r="P549" s="276"/>
      <c r="Q549" s="276"/>
      <c r="R549" s="276"/>
      <c r="S549" s="276"/>
      <c r="T549" s="27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8" t="s">
        <v>174</v>
      </c>
      <c r="AU549" s="278" t="s">
        <v>86</v>
      </c>
      <c r="AV549" s="14" t="s">
        <v>86</v>
      </c>
      <c r="AW549" s="14" t="s">
        <v>30</v>
      </c>
      <c r="AX549" s="14" t="s">
        <v>73</v>
      </c>
      <c r="AY549" s="278" t="s">
        <v>166</v>
      </c>
    </row>
    <row r="550" spans="1:51" s="14" customFormat="1" ht="12">
      <c r="A550" s="14"/>
      <c r="B550" s="268"/>
      <c r="C550" s="269"/>
      <c r="D550" s="259" t="s">
        <v>174</v>
      </c>
      <c r="E550" s="270" t="s">
        <v>1</v>
      </c>
      <c r="F550" s="271" t="s">
        <v>651</v>
      </c>
      <c r="G550" s="269"/>
      <c r="H550" s="272">
        <v>-3.481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174</v>
      </c>
      <c r="AU550" s="278" t="s">
        <v>86</v>
      </c>
      <c r="AV550" s="14" t="s">
        <v>86</v>
      </c>
      <c r="AW550" s="14" t="s">
        <v>30</v>
      </c>
      <c r="AX550" s="14" t="s">
        <v>73</v>
      </c>
      <c r="AY550" s="278" t="s">
        <v>166</v>
      </c>
    </row>
    <row r="551" spans="1:51" s="14" customFormat="1" ht="12">
      <c r="A551" s="14"/>
      <c r="B551" s="268"/>
      <c r="C551" s="269"/>
      <c r="D551" s="259" t="s">
        <v>174</v>
      </c>
      <c r="E551" s="270" t="s">
        <v>1</v>
      </c>
      <c r="F551" s="271" t="s">
        <v>652</v>
      </c>
      <c r="G551" s="269"/>
      <c r="H551" s="272">
        <v>-5.369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174</v>
      </c>
      <c r="AU551" s="278" t="s">
        <v>86</v>
      </c>
      <c r="AV551" s="14" t="s">
        <v>86</v>
      </c>
      <c r="AW551" s="14" t="s">
        <v>30</v>
      </c>
      <c r="AX551" s="14" t="s">
        <v>73</v>
      </c>
      <c r="AY551" s="278" t="s">
        <v>166</v>
      </c>
    </row>
    <row r="552" spans="1:65" s="2" customFormat="1" ht="21.75" customHeight="1">
      <c r="A552" s="37"/>
      <c r="B552" s="38"/>
      <c r="C552" s="279" t="s">
        <v>653</v>
      </c>
      <c r="D552" s="279" t="s">
        <v>243</v>
      </c>
      <c r="E552" s="280" t="s">
        <v>654</v>
      </c>
      <c r="F552" s="281" t="s">
        <v>655</v>
      </c>
      <c r="G552" s="282" t="s">
        <v>171</v>
      </c>
      <c r="H552" s="283">
        <v>269.991</v>
      </c>
      <c r="I552" s="284"/>
      <c r="J552" s="285">
        <f>ROUND(I552*H552,2)</f>
        <v>0</v>
      </c>
      <c r="K552" s="286"/>
      <c r="L552" s="287"/>
      <c r="M552" s="288" t="s">
        <v>1</v>
      </c>
      <c r="N552" s="289" t="s">
        <v>39</v>
      </c>
      <c r="O552" s="90"/>
      <c r="P552" s="253">
        <f>O552*H552</f>
        <v>0</v>
      </c>
      <c r="Q552" s="253">
        <v>0.0035</v>
      </c>
      <c r="R552" s="253">
        <f>Q552*H552</f>
        <v>0.9449685</v>
      </c>
      <c r="S552" s="253">
        <v>0</v>
      </c>
      <c r="T552" s="25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55" t="s">
        <v>212</v>
      </c>
      <c r="AT552" s="255" t="s">
        <v>243</v>
      </c>
      <c r="AU552" s="255" t="s">
        <v>86</v>
      </c>
      <c r="AY552" s="16" t="s">
        <v>166</v>
      </c>
      <c r="BE552" s="256">
        <f>IF(N552="základní",J552,0)</f>
        <v>0</v>
      </c>
      <c r="BF552" s="256">
        <f>IF(N552="snížená",J552,0)</f>
        <v>0</v>
      </c>
      <c r="BG552" s="256">
        <f>IF(N552="zákl. přenesená",J552,0)</f>
        <v>0</v>
      </c>
      <c r="BH552" s="256">
        <f>IF(N552="sníž. přenesená",J552,0)</f>
        <v>0</v>
      </c>
      <c r="BI552" s="256">
        <f>IF(N552="nulová",J552,0)</f>
        <v>0</v>
      </c>
      <c r="BJ552" s="16" t="s">
        <v>86</v>
      </c>
      <c r="BK552" s="256">
        <f>ROUND(I552*H552,2)</f>
        <v>0</v>
      </c>
      <c r="BL552" s="16" t="s">
        <v>172</v>
      </c>
      <c r="BM552" s="255" t="s">
        <v>656</v>
      </c>
    </row>
    <row r="553" spans="1:47" s="2" customFormat="1" ht="12">
      <c r="A553" s="37"/>
      <c r="B553" s="38"/>
      <c r="C553" s="39"/>
      <c r="D553" s="259" t="s">
        <v>496</v>
      </c>
      <c r="E553" s="39"/>
      <c r="F553" s="290" t="s">
        <v>657</v>
      </c>
      <c r="G553" s="39"/>
      <c r="H553" s="39"/>
      <c r="I553" s="153"/>
      <c r="J553" s="39"/>
      <c r="K553" s="39"/>
      <c r="L553" s="43"/>
      <c r="M553" s="291"/>
      <c r="N553" s="292"/>
      <c r="O553" s="90"/>
      <c r="P553" s="90"/>
      <c r="Q553" s="90"/>
      <c r="R553" s="90"/>
      <c r="S553" s="90"/>
      <c r="T553" s="91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6" t="s">
        <v>496</v>
      </c>
      <c r="AU553" s="16" t="s">
        <v>86</v>
      </c>
    </row>
    <row r="554" spans="1:51" s="14" customFormat="1" ht="12">
      <c r="A554" s="14"/>
      <c r="B554" s="268"/>
      <c r="C554" s="269"/>
      <c r="D554" s="259" t="s">
        <v>174</v>
      </c>
      <c r="E554" s="269"/>
      <c r="F554" s="271" t="s">
        <v>658</v>
      </c>
      <c r="G554" s="269"/>
      <c r="H554" s="272">
        <v>269.991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174</v>
      </c>
      <c r="AU554" s="278" t="s">
        <v>86</v>
      </c>
      <c r="AV554" s="14" t="s">
        <v>86</v>
      </c>
      <c r="AW554" s="14" t="s">
        <v>4</v>
      </c>
      <c r="AX554" s="14" t="s">
        <v>80</v>
      </c>
      <c r="AY554" s="278" t="s">
        <v>166</v>
      </c>
    </row>
    <row r="555" spans="1:65" s="2" customFormat="1" ht="21.75" customHeight="1">
      <c r="A555" s="37"/>
      <c r="B555" s="38"/>
      <c r="C555" s="243" t="s">
        <v>659</v>
      </c>
      <c r="D555" s="243" t="s">
        <v>168</v>
      </c>
      <c r="E555" s="244" t="s">
        <v>660</v>
      </c>
      <c r="F555" s="245" t="s">
        <v>661</v>
      </c>
      <c r="G555" s="246" t="s">
        <v>171</v>
      </c>
      <c r="H555" s="247">
        <v>109.272</v>
      </c>
      <c r="I555" s="248"/>
      <c r="J555" s="249">
        <f>ROUND(I555*H555,2)</f>
        <v>0</v>
      </c>
      <c r="K555" s="250"/>
      <c r="L555" s="43"/>
      <c r="M555" s="251" t="s">
        <v>1</v>
      </c>
      <c r="N555" s="252" t="s">
        <v>39</v>
      </c>
      <c r="O555" s="90"/>
      <c r="P555" s="253">
        <f>O555*H555</f>
        <v>0</v>
      </c>
      <c r="Q555" s="253">
        <v>0.0085</v>
      </c>
      <c r="R555" s="253">
        <f>Q555*H555</f>
        <v>0.9288120000000001</v>
      </c>
      <c r="S555" s="253">
        <v>0</v>
      </c>
      <c r="T555" s="254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55" t="s">
        <v>172</v>
      </c>
      <c r="AT555" s="255" t="s">
        <v>168</v>
      </c>
      <c r="AU555" s="255" t="s">
        <v>86</v>
      </c>
      <c r="AY555" s="16" t="s">
        <v>166</v>
      </c>
      <c r="BE555" s="256">
        <f>IF(N555="základní",J555,0)</f>
        <v>0</v>
      </c>
      <c r="BF555" s="256">
        <f>IF(N555="snížená",J555,0)</f>
        <v>0</v>
      </c>
      <c r="BG555" s="256">
        <f>IF(N555="zákl. přenesená",J555,0)</f>
        <v>0</v>
      </c>
      <c r="BH555" s="256">
        <f>IF(N555="sníž. přenesená",J555,0)</f>
        <v>0</v>
      </c>
      <c r="BI555" s="256">
        <f>IF(N555="nulová",J555,0)</f>
        <v>0</v>
      </c>
      <c r="BJ555" s="16" t="s">
        <v>86</v>
      </c>
      <c r="BK555" s="256">
        <f>ROUND(I555*H555,2)</f>
        <v>0</v>
      </c>
      <c r="BL555" s="16" t="s">
        <v>172</v>
      </c>
      <c r="BM555" s="255" t="s">
        <v>662</v>
      </c>
    </row>
    <row r="556" spans="1:51" s="13" customFormat="1" ht="12">
      <c r="A556" s="13"/>
      <c r="B556" s="257"/>
      <c r="C556" s="258"/>
      <c r="D556" s="259" t="s">
        <v>174</v>
      </c>
      <c r="E556" s="260" t="s">
        <v>1</v>
      </c>
      <c r="F556" s="261" t="s">
        <v>663</v>
      </c>
      <c r="G556" s="258"/>
      <c r="H556" s="260" t="s">
        <v>1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7" t="s">
        <v>174</v>
      </c>
      <c r="AU556" s="267" t="s">
        <v>86</v>
      </c>
      <c r="AV556" s="13" t="s">
        <v>80</v>
      </c>
      <c r="AW556" s="13" t="s">
        <v>30</v>
      </c>
      <c r="AX556" s="13" t="s">
        <v>73</v>
      </c>
      <c r="AY556" s="267" t="s">
        <v>166</v>
      </c>
    </row>
    <row r="557" spans="1:51" s="14" customFormat="1" ht="12">
      <c r="A557" s="14"/>
      <c r="B557" s="268"/>
      <c r="C557" s="269"/>
      <c r="D557" s="259" t="s">
        <v>174</v>
      </c>
      <c r="E557" s="270" t="s">
        <v>1</v>
      </c>
      <c r="F557" s="271" t="s">
        <v>664</v>
      </c>
      <c r="G557" s="269"/>
      <c r="H557" s="272">
        <v>109.272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174</v>
      </c>
      <c r="AU557" s="278" t="s">
        <v>86</v>
      </c>
      <c r="AV557" s="14" t="s">
        <v>86</v>
      </c>
      <c r="AW557" s="14" t="s">
        <v>30</v>
      </c>
      <c r="AX557" s="14" t="s">
        <v>73</v>
      </c>
      <c r="AY557" s="278" t="s">
        <v>166</v>
      </c>
    </row>
    <row r="558" spans="1:65" s="2" customFormat="1" ht="21.75" customHeight="1">
      <c r="A558" s="37"/>
      <c r="B558" s="38"/>
      <c r="C558" s="279" t="s">
        <v>665</v>
      </c>
      <c r="D558" s="279" t="s">
        <v>243</v>
      </c>
      <c r="E558" s="280" t="s">
        <v>666</v>
      </c>
      <c r="F558" s="281" t="s">
        <v>667</v>
      </c>
      <c r="G558" s="282" t="s">
        <v>171</v>
      </c>
      <c r="H558" s="283">
        <v>116.921</v>
      </c>
      <c r="I558" s="284"/>
      <c r="J558" s="285">
        <f>ROUND(I558*H558,2)</f>
        <v>0</v>
      </c>
      <c r="K558" s="286"/>
      <c r="L558" s="287"/>
      <c r="M558" s="288" t="s">
        <v>1</v>
      </c>
      <c r="N558" s="289" t="s">
        <v>39</v>
      </c>
      <c r="O558" s="90"/>
      <c r="P558" s="253">
        <f>O558*H558</f>
        <v>0</v>
      </c>
      <c r="Q558" s="253">
        <v>0.0021</v>
      </c>
      <c r="R558" s="253">
        <f>Q558*H558</f>
        <v>0.2455341</v>
      </c>
      <c r="S558" s="253">
        <v>0</v>
      </c>
      <c r="T558" s="25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55" t="s">
        <v>212</v>
      </c>
      <c r="AT558" s="255" t="s">
        <v>243</v>
      </c>
      <c r="AU558" s="255" t="s">
        <v>86</v>
      </c>
      <c r="AY558" s="16" t="s">
        <v>166</v>
      </c>
      <c r="BE558" s="256">
        <f>IF(N558="základní",J558,0)</f>
        <v>0</v>
      </c>
      <c r="BF558" s="256">
        <f>IF(N558="snížená",J558,0)</f>
        <v>0</v>
      </c>
      <c r="BG558" s="256">
        <f>IF(N558="zákl. přenesená",J558,0)</f>
        <v>0</v>
      </c>
      <c r="BH558" s="256">
        <f>IF(N558="sníž. přenesená",J558,0)</f>
        <v>0</v>
      </c>
      <c r="BI558" s="256">
        <f>IF(N558="nulová",J558,0)</f>
        <v>0</v>
      </c>
      <c r="BJ558" s="16" t="s">
        <v>86</v>
      </c>
      <c r="BK558" s="256">
        <f>ROUND(I558*H558,2)</f>
        <v>0</v>
      </c>
      <c r="BL558" s="16" t="s">
        <v>172</v>
      </c>
      <c r="BM558" s="255" t="s">
        <v>668</v>
      </c>
    </row>
    <row r="559" spans="1:47" s="2" customFormat="1" ht="12">
      <c r="A559" s="37"/>
      <c r="B559" s="38"/>
      <c r="C559" s="39"/>
      <c r="D559" s="259" t="s">
        <v>496</v>
      </c>
      <c r="E559" s="39"/>
      <c r="F559" s="290" t="s">
        <v>638</v>
      </c>
      <c r="G559" s="39"/>
      <c r="H559" s="39"/>
      <c r="I559" s="153"/>
      <c r="J559" s="39"/>
      <c r="K559" s="39"/>
      <c r="L559" s="43"/>
      <c r="M559" s="291"/>
      <c r="N559" s="292"/>
      <c r="O559" s="90"/>
      <c r="P559" s="90"/>
      <c r="Q559" s="90"/>
      <c r="R559" s="90"/>
      <c r="S559" s="90"/>
      <c r="T559" s="91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16" t="s">
        <v>496</v>
      </c>
      <c r="AU559" s="16" t="s">
        <v>86</v>
      </c>
    </row>
    <row r="560" spans="1:51" s="14" customFormat="1" ht="12">
      <c r="A560" s="14"/>
      <c r="B560" s="268"/>
      <c r="C560" s="269"/>
      <c r="D560" s="259" t="s">
        <v>174</v>
      </c>
      <c r="E560" s="269"/>
      <c r="F560" s="271" t="s">
        <v>669</v>
      </c>
      <c r="G560" s="269"/>
      <c r="H560" s="272">
        <v>116.921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174</v>
      </c>
      <c r="AU560" s="278" t="s">
        <v>86</v>
      </c>
      <c r="AV560" s="14" t="s">
        <v>86</v>
      </c>
      <c r="AW560" s="14" t="s">
        <v>4</v>
      </c>
      <c r="AX560" s="14" t="s">
        <v>80</v>
      </c>
      <c r="AY560" s="278" t="s">
        <v>166</v>
      </c>
    </row>
    <row r="561" spans="1:65" s="2" customFormat="1" ht="21.75" customHeight="1">
      <c r="A561" s="37"/>
      <c r="B561" s="38"/>
      <c r="C561" s="243" t="s">
        <v>670</v>
      </c>
      <c r="D561" s="243" t="s">
        <v>168</v>
      </c>
      <c r="E561" s="244" t="s">
        <v>671</v>
      </c>
      <c r="F561" s="245" t="s">
        <v>672</v>
      </c>
      <c r="G561" s="246" t="s">
        <v>171</v>
      </c>
      <c r="H561" s="247">
        <v>692.739</v>
      </c>
      <c r="I561" s="248"/>
      <c r="J561" s="249">
        <f>ROUND(I561*H561,2)</f>
        <v>0</v>
      </c>
      <c r="K561" s="250"/>
      <c r="L561" s="43"/>
      <c r="M561" s="251" t="s">
        <v>1</v>
      </c>
      <c r="N561" s="252" t="s">
        <v>39</v>
      </c>
      <c r="O561" s="90"/>
      <c r="P561" s="253">
        <f>O561*H561</f>
        <v>0</v>
      </c>
      <c r="Q561" s="253">
        <v>0.0085</v>
      </c>
      <c r="R561" s="253">
        <f>Q561*H561</f>
        <v>5.888281500000001</v>
      </c>
      <c r="S561" s="253">
        <v>0</v>
      </c>
      <c r="T561" s="254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55" t="s">
        <v>172</v>
      </c>
      <c r="AT561" s="255" t="s">
        <v>168</v>
      </c>
      <c r="AU561" s="255" t="s">
        <v>86</v>
      </c>
      <c r="AY561" s="16" t="s">
        <v>166</v>
      </c>
      <c r="BE561" s="256">
        <f>IF(N561="základní",J561,0)</f>
        <v>0</v>
      </c>
      <c r="BF561" s="256">
        <f>IF(N561="snížená",J561,0)</f>
        <v>0</v>
      </c>
      <c r="BG561" s="256">
        <f>IF(N561="zákl. přenesená",J561,0)</f>
        <v>0</v>
      </c>
      <c r="BH561" s="256">
        <f>IF(N561="sníž. přenesená",J561,0)</f>
        <v>0</v>
      </c>
      <c r="BI561" s="256">
        <f>IF(N561="nulová",J561,0)</f>
        <v>0</v>
      </c>
      <c r="BJ561" s="16" t="s">
        <v>86</v>
      </c>
      <c r="BK561" s="256">
        <f>ROUND(I561*H561,2)</f>
        <v>0</v>
      </c>
      <c r="BL561" s="16" t="s">
        <v>172</v>
      </c>
      <c r="BM561" s="255" t="s">
        <v>673</v>
      </c>
    </row>
    <row r="562" spans="1:51" s="13" customFormat="1" ht="12">
      <c r="A562" s="13"/>
      <c r="B562" s="257"/>
      <c r="C562" s="258"/>
      <c r="D562" s="259" t="s">
        <v>174</v>
      </c>
      <c r="E562" s="260" t="s">
        <v>1</v>
      </c>
      <c r="F562" s="261" t="s">
        <v>663</v>
      </c>
      <c r="G562" s="258"/>
      <c r="H562" s="260" t="s">
        <v>1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7" t="s">
        <v>174</v>
      </c>
      <c r="AU562" s="267" t="s">
        <v>86</v>
      </c>
      <c r="AV562" s="13" t="s">
        <v>80</v>
      </c>
      <c r="AW562" s="13" t="s">
        <v>30</v>
      </c>
      <c r="AX562" s="13" t="s">
        <v>73</v>
      </c>
      <c r="AY562" s="267" t="s">
        <v>166</v>
      </c>
    </row>
    <row r="563" spans="1:51" s="14" customFormat="1" ht="12">
      <c r="A563" s="14"/>
      <c r="B563" s="268"/>
      <c r="C563" s="269"/>
      <c r="D563" s="259" t="s">
        <v>174</v>
      </c>
      <c r="E563" s="270" t="s">
        <v>1</v>
      </c>
      <c r="F563" s="271" t="s">
        <v>674</v>
      </c>
      <c r="G563" s="269"/>
      <c r="H563" s="272">
        <v>27.42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174</v>
      </c>
      <c r="AU563" s="278" t="s">
        <v>86</v>
      </c>
      <c r="AV563" s="14" t="s">
        <v>86</v>
      </c>
      <c r="AW563" s="14" t="s">
        <v>30</v>
      </c>
      <c r="AX563" s="14" t="s">
        <v>73</v>
      </c>
      <c r="AY563" s="278" t="s">
        <v>166</v>
      </c>
    </row>
    <row r="564" spans="1:51" s="13" customFormat="1" ht="12">
      <c r="A564" s="13"/>
      <c r="B564" s="257"/>
      <c r="C564" s="258"/>
      <c r="D564" s="259" t="s">
        <v>174</v>
      </c>
      <c r="E564" s="260" t="s">
        <v>1</v>
      </c>
      <c r="F564" s="261" t="s">
        <v>675</v>
      </c>
      <c r="G564" s="258"/>
      <c r="H564" s="260" t="s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7" t="s">
        <v>174</v>
      </c>
      <c r="AU564" s="267" t="s">
        <v>86</v>
      </c>
      <c r="AV564" s="13" t="s">
        <v>80</v>
      </c>
      <c r="AW564" s="13" t="s">
        <v>30</v>
      </c>
      <c r="AX564" s="13" t="s">
        <v>73</v>
      </c>
      <c r="AY564" s="267" t="s">
        <v>166</v>
      </c>
    </row>
    <row r="565" spans="1:51" s="14" customFormat="1" ht="12">
      <c r="A565" s="14"/>
      <c r="B565" s="268"/>
      <c r="C565" s="269"/>
      <c r="D565" s="259" t="s">
        <v>174</v>
      </c>
      <c r="E565" s="270" t="s">
        <v>1</v>
      </c>
      <c r="F565" s="271" t="s">
        <v>676</v>
      </c>
      <c r="G565" s="269"/>
      <c r="H565" s="272">
        <v>819.08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174</v>
      </c>
      <c r="AU565" s="278" t="s">
        <v>86</v>
      </c>
      <c r="AV565" s="14" t="s">
        <v>86</v>
      </c>
      <c r="AW565" s="14" t="s">
        <v>30</v>
      </c>
      <c r="AX565" s="14" t="s">
        <v>73</v>
      </c>
      <c r="AY565" s="278" t="s">
        <v>166</v>
      </c>
    </row>
    <row r="566" spans="1:51" s="14" customFormat="1" ht="12">
      <c r="A566" s="14"/>
      <c r="B566" s="268"/>
      <c r="C566" s="269"/>
      <c r="D566" s="259" t="s">
        <v>174</v>
      </c>
      <c r="E566" s="270" t="s">
        <v>1</v>
      </c>
      <c r="F566" s="271" t="s">
        <v>677</v>
      </c>
      <c r="G566" s="269"/>
      <c r="H566" s="272">
        <v>-40.71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174</v>
      </c>
      <c r="AU566" s="278" t="s">
        <v>86</v>
      </c>
      <c r="AV566" s="14" t="s">
        <v>86</v>
      </c>
      <c r="AW566" s="14" t="s">
        <v>30</v>
      </c>
      <c r="AX566" s="14" t="s">
        <v>73</v>
      </c>
      <c r="AY566" s="278" t="s">
        <v>166</v>
      </c>
    </row>
    <row r="567" spans="1:51" s="13" customFormat="1" ht="12">
      <c r="A567" s="13"/>
      <c r="B567" s="257"/>
      <c r="C567" s="258"/>
      <c r="D567" s="259" t="s">
        <v>174</v>
      </c>
      <c r="E567" s="260" t="s">
        <v>1</v>
      </c>
      <c r="F567" s="261" t="s">
        <v>678</v>
      </c>
      <c r="G567" s="258"/>
      <c r="H567" s="260" t="s">
        <v>1</v>
      </c>
      <c r="I567" s="262"/>
      <c r="J567" s="258"/>
      <c r="K567" s="258"/>
      <c r="L567" s="263"/>
      <c r="M567" s="264"/>
      <c r="N567" s="265"/>
      <c r="O567" s="265"/>
      <c r="P567" s="265"/>
      <c r="Q567" s="265"/>
      <c r="R567" s="265"/>
      <c r="S567" s="265"/>
      <c r="T567" s="26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7" t="s">
        <v>174</v>
      </c>
      <c r="AU567" s="267" t="s">
        <v>86</v>
      </c>
      <c r="AV567" s="13" t="s">
        <v>80</v>
      </c>
      <c r="AW567" s="13" t="s">
        <v>30</v>
      </c>
      <c r="AX567" s="13" t="s">
        <v>73</v>
      </c>
      <c r="AY567" s="267" t="s">
        <v>166</v>
      </c>
    </row>
    <row r="568" spans="1:51" s="13" customFormat="1" ht="12">
      <c r="A568" s="13"/>
      <c r="B568" s="257"/>
      <c r="C568" s="258"/>
      <c r="D568" s="259" t="s">
        <v>174</v>
      </c>
      <c r="E568" s="260" t="s">
        <v>1</v>
      </c>
      <c r="F568" s="261" t="s">
        <v>175</v>
      </c>
      <c r="G568" s="258"/>
      <c r="H568" s="260" t="s">
        <v>1</v>
      </c>
      <c r="I568" s="262"/>
      <c r="J568" s="258"/>
      <c r="K568" s="258"/>
      <c r="L568" s="263"/>
      <c r="M568" s="264"/>
      <c r="N568" s="265"/>
      <c r="O568" s="265"/>
      <c r="P568" s="265"/>
      <c r="Q568" s="265"/>
      <c r="R568" s="265"/>
      <c r="S568" s="265"/>
      <c r="T568" s="26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7" t="s">
        <v>174</v>
      </c>
      <c r="AU568" s="267" t="s">
        <v>86</v>
      </c>
      <c r="AV568" s="13" t="s">
        <v>80</v>
      </c>
      <c r="AW568" s="13" t="s">
        <v>30</v>
      </c>
      <c r="AX568" s="13" t="s">
        <v>73</v>
      </c>
      <c r="AY568" s="267" t="s">
        <v>166</v>
      </c>
    </row>
    <row r="569" spans="1:51" s="14" customFormat="1" ht="12">
      <c r="A569" s="14"/>
      <c r="B569" s="268"/>
      <c r="C569" s="269"/>
      <c r="D569" s="259" t="s">
        <v>174</v>
      </c>
      <c r="E569" s="270" t="s">
        <v>1</v>
      </c>
      <c r="F569" s="271" t="s">
        <v>679</v>
      </c>
      <c r="G569" s="269"/>
      <c r="H569" s="272">
        <v>-2.401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174</v>
      </c>
      <c r="AU569" s="278" t="s">
        <v>86</v>
      </c>
      <c r="AV569" s="14" t="s">
        <v>86</v>
      </c>
      <c r="AW569" s="14" t="s">
        <v>30</v>
      </c>
      <c r="AX569" s="14" t="s">
        <v>73</v>
      </c>
      <c r="AY569" s="278" t="s">
        <v>166</v>
      </c>
    </row>
    <row r="570" spans="1:51" s="14" customFormat="1" ht="12">
      <c r="A570" s="14"/>
      <c r="B570" s="268"/>
      <c r="C570" s="269"/>
      <c r="D570" s="259" t="s">
        <v>174</v>
      </c>
      <c r="E570" s="270" t="s">
        <v>1</v>
      </c>
      <c r="F570" s="271" t="s">
        <v>680</v>
      </c>
      <c r="G570" s="269"/>
      <c r="H570" s="272">
        <v>-1.584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174</v>
      </c>
      <c r="AU570" s="278" t="s">
        <v>86</v>
      </c>
      <c r="AV570" s="14" t="s">
        <v>86</v>
      </c>
      <c r="AW570" s="14" t="s">
        <v>30</v>
      </c>
      <c r="AX570" s="14" t="s">
        <v>73</v>
      </c>
      <c r="AY570" s="278" t="s">
        <v>166</v>
      </c>
    </row>
    <row r="571" spans="1:51" s="14" customFormat="1" ht="12">
      <c r="A571" s="14"/>
      <c r="B571" s="268"/>
      <c r="C571" s="269"/>
      <c r="D571" s="259" t="s">
        <v>174</v>
      </c>
      <c r="E571" s="270" t="s">
        <v>1</v>
      </c>
      <c r="F571" s="271" t="s">
        <v>681</v>
      </c>
      <c r="G571" s="269"/>
      <c r="H571" s="272">
        <v>-1.61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174</v>
      </c>
      <c r="AU571" s="278" t="s">
        <v>86</v>
      </c>
      <c r="AV571" s="14" t="s">
        <v>86</v>
      </c>
      <c r="AW571" s="14" t="s">
        <v>30</v>
      </c>
      <c r="AX571" s="14" t="s">
        <v>73</v>
      </c>
      <c r="AY571" s="278" t="s">
        <v>166</v>
      </c>
    </row>
    <row r="572" spans="1:51" s="13" customFormat="1" ht="12">
      <c r="A572" s="13"/>
      <c r="B572" s="257"/>
      <c r="C572" s="258"/>
      <c r="D572" s="259" t="s">
        <v>174</v>
      </c>
      <c r="E572" s="260" t="s">
        <v>1</v>
      </c>
      <c r="F572" s="261" t="s">
        <v>456</v>
      </c>
      <c r="G572" s="258"/>
      <c r="H572" s="260" t="s">
        <v>1</v>
      </c>
      <c r="I572" s="262"/>
      <c r="J572" s="258"/>
      <c r="K572" s="258"/>
      <c r="L572" s="263"/>
      <c r="M572" s="264"/>
      <c r="N572" s="265"/>
      <c r="O572" s="265"/>
      <c r="P572" s="265"/>
      <c r="Q572" s="265"/>
      <c r="R572" s="265"/>
      <c r="S572" s="265"/>
      <c r="T572" s="26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7" t="s">
        <v>174</v>
      </c>
      <c r="AU572" s="267" t="s">
        <v>86</v>
      </c>
      <c r="AV572" s="13" t="s">
        <v>80</v>
      </c>
      <c r="AW572" s="13" t="s">
        <v>30</v>
      </c>
      <c r="AX572" s="13" t="s">
        <v>73</v>
      </c>
      <c r="AY572" s="267" t="s">
        <v>166</v>
      </c>
    </row>
    <row r="573" spans="1:51" s="14" customFormat="1" ht="12">
      <c r="A573" s="14"/>
      <c r="B573" s="268"/>
      <c r="C573" s="269"/>
      <c r="D573" s="259" t="s">
        <v>174</v>
      </c>
      <c r="E573" s="270" t="s">
        <v>1</v>
      </c>
      <c r="F573" s="271" t="s">
        <v>682</v>
      </c>
      <c r="G573" s="269"/>
      <c r="H573" s="272">
        <v>-18.72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174</v>
      </c>
      <c r="AU573" s="278" t="s">
        <v>86</v>
      </c>
      <c r="AV573" s="14" t="s">
        <v>86</v>
      </c>
      <c r="AW573" s="14" t="s">
        <v>30</v>
      </c>
      <c r="AX573" s="14" t="s">
        <v>73</v>
      </c>
      <c r="AY573" s="278" t="s">
        <v>166</v>
      </c>
    </row>
    <row r="574" spans="1:51" s="14" customFormat="1" ht="12">
      <c r="A574" s="14"/>
      <c r="B574" s="268"/>
      <c r="C574" s="269"/>
      <c r="D574" s="259" t="s">
        <v>174</v>
      </c>
      <c r="E574" s="270" t="s">
        <v>1</v>
      </c>
      <c r="F574" s="271" t="s">
        <v>683</v>
      </c>
      <c r="G574" s="269"/>
      <c r="H574" s="272">
        <v>-5.46</v>
      </c>
      <c r="I574" s="273"/>
      <c r="J574" s="269"/>
      <c r="K574" s="269"/>
      <c r="L574" s="274"/>
      <c r="M574" s="275"/>
      <c r="N574" s="276"/>
      <c r="O574" s="276"/>
      <c r="P574" s="276"/>
      <c r="Q574" s="276"/>
      <c r="R574" s="276"/>
      <c r="S574" s="276"/>
      <c r="T574" s="27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8" t="s">
        <v>174</v>
      </c>
      <c r="AU574" s="278" t="s">
        <v>86</v>
      </c>
      <c r="AV574" s="14" t="s">
        <v>86</v>
      </c>
      <c r="AW574" s="14" t="s">
        <v>30</v>
      </c>
      <c r="AX574" s="14" t="s">
        <v>73</v>
      </c>
      <c r="AY574" s="278" t="s">
        <v>166</v>
      </c>
    </row>
    <row r="575" spans="1:51" s="14" customFormat="1" ht="12">
      <c r="A575" s="14"/>
      <c r="B575" s="268"/>
      <c r="C575" s="269"/>
      <c r="D575" s="259" t="s">
        <v>174</v>
      </c>
      <c r="E575" s="270" t="s">
        <v>1</v>
      </c>
      <c r="F575" s="271" t="s">
        <v>684</v>
      </c>
      <c r="G575" s="269"/>
      <c r="H575" s="272">
        <v>-9.72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174</v>
      </c>
      <c r="AU575" s="278" t="s">
        <v>86</v>
      </c>
      <c r="AV575" s="14" t="s">
        <v>86</v>
      </c>
      <c r="AW575" s="14" t="s">
        <v>30</v>
      </c>
      <c r="AX575" s="14" t="s">
        <v>73</v>
      </c>
      <c r="AY575" s="278" t="s">
        <v>166</v>
      </c>
    </row>
    <row r="576" spans="1:51" s="14" customFormat="1" ht="12">
      <c r="A576" s="14"/>
      <c r="B576" s="268"/>
      <c r="C576" s="269"/>
      <c r="D576" s="259" t="s">
        <v>174</v>
      </c>
      <c r="E576" s="270" t="s">
        <v>1</v>
      </c>
      <c r="F576" s="271" t="s">
        <v>685</v>
      </c>
      <c r="G576" s="269"/>
      <c r="H576" s="272">
        <v>-9.828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174</v>
      </c>
      <c r="AU576" s="278" t="s">
        <v>86</v>
      </c>
      <c r="AV576" s="14" t="s">
        <v>86</v>
      </c>
      <c r="AW576" s="14" t="s">
        <v>30</v>
      </c>
      <c r="AX576" s="14" t="s">
        <v>73</v>
      </c>
      <c r="AY576" s="278" t="s">
        <v>166</v>
      </c>
    </row>
    <row r="577" spans="1:51" s="13" customFormat="1" ht="12">
      <c r="A577" s="13"/>
      <c r="B577" s="257"/>
      <c r="C577" s="258"/>
      <c r="D577" s="259" t="s">
        <v>174</v>
      </c>
      <c r="E577" s="260" t="s">
        <v>1</v>
      </c>
      <c r="F577" s="261" t="s">
        <v>461</v>
      </c>
      <c r="G577" s="258"/>
      <c r="H577" s="260" t="s">
        <v>1</v>
      </c>
      <c r="I577" s="262"/>
      <c r="J577" s="258"/>
      <c r="K577" s="258"/>
      <c r="L577" s="263"/>
      <c r="M577" s="264"/>
      <c r="N577" s="265"/>
      <c r="O577" s="265"/>
      <c r="P577" s="265"/>
      <c r="Q577" s="265"/>
      <c r="R577" s="265"/>
      <c r="S577" s="265"/>
      <c r="T577" s="26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7" t="s">
        <v>174</v>
      </c>
      <c r="AU577" s="267" t="s">
        <v>86</v>
      </c>
      <c r="AV577" s="13" t="s">
        <v>80</v>
      </c>
      <c r="AW577" s="13" t="s">
        <v>30</v>
      </c>
      <c r="AX577" s="13" t="s">
        <v>73</v>
      </c>
      <c r="AY577" s="267" t="s">
        <v>166</v>
      </c>
    </row>
    <row r="578" spans="1:51" s="14" customFormat="1" ht="12">
      <c r="A578" s="14"/>
      <c r="B578" s="268"/>
      <c r="C578" s="269"/>
      <c r="D578" s="259" t="s">
        <v>174</v>
      </c>
      <c r="E578" s="270" t="s">
        <v>1</v>
      </c>
      <c r="F578" s="271" t="s">
        <v>686</v>
      </c>
      <c r="G578" s="269"/>
      <c r="H578" s="272">
        <v>-24.96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174</v>
      </c>
      <c r="AU578" s="278" t="s">
        <v>86</v>
      </c>
      <c r="AV578" s="14" t="s">
        <v>86</v>
      </c>
      <c r="AW578" s="14" t="s">
        <v>30</v>
      </c>
      <c r="AX578" s="14" t="s">
        <v>73</v>
      </c>
      <c r="AY578" s="278" t="s">
        <v>166</v>
      </c>
    </row>
    <row r="579" spans="1:51" s="14" customFormat="1" ht="12">
      <c r="A579" s="14"/>
      <c r="B579" s="268"/>
      <c r="C579" s="269"/>
      <c r="D579" s="259" t="s">
        <v>174</v>
      </c>
      <c r="E579" s="270" t="s">
        <v>1</v>
      </c>
      <c r="F579" s="271" t="s">
        <v>687</v>
      </c>
      <c r="G579" s="269"/>
      <c r="H579" s="272">
        <v>-10.08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174</v>
      </c>
      <c r="AU579" s="278" t="s">
        <v>86</v>
      </c>
      <c r="AV579" s="14" t="s">
        <v>86</v>
      </c>
      <c r="AW579" s="14" t="s">
        <v>30</v>
      </c>
      <c r="AX579" s="14" t="s">
        <v>73</v>
      </c>
      <c r="AY579" s="278" t="s">
        <v>166</v>
      </c>
    </row>
    <row r="580" spans="1:51" s="14" customFormat="1" ht="12">
      <c r="A580" s="14"/>
      <c r="B580" s="268"/>
      <c r="C580" s="269"/>
      <c r="D580" s="259" t="s">
        <v>174</v>
      </c>
      <c r="E580" s="270" t="s">
        <v>1</v>
      </c>
      <c r="F580" s="271" t="s">
        <v>688</v>
      </c>
      <c r="G580" s="269"/>
      <c r="H580" s="272">
        <v>-7.088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8" t="s">
        <v>174</v>
      </c>
      <c r="AU580" s="278" t="s">
        <v>86</v>
      </c>
      <c r="AV580" s="14" t="s">
        <v>86</v>
      </c>
      <c r="AW580" s="14" t="s">
        <v>30</v>
      </c>
      <c r="AX580" s="14" t="s">
        <v>73</v>
      </c>
      <c r="AY580" s="278" t="s">
        <v>166</v>
      </c>
    </row>
    <row r="581" spans="1:51" s="14" customFormat="1" ht="12">
      <c r="A581" s="14"/>
      <c r="B581" s="268"/>
      <c r="C581" s="269"/>
      <c r="D581" s="259" t="s">
        <v>174</v>
      </c>
      <c r="E581" s="270" t="s">
        <v>1</v>
      </c>
      <c r="F581" s="271" t="s">
        <v>684</v>
      </c>
      <c r="G581" s="269"/>
      <c r="H581" s="272">
        <v>-9.72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174</v>
      </c>
      <c r="AU581" s="278" t="s">
        <v>86</v>
      </c>
      <c r="AV581" s="14" t="s">
        <v>86</v>
      </c>
      <c r="AW581" s="14" t="s">
        <v>30</v>
      </c>
      <c r="AX581" s="14" t="s">
        <v>73</v>
      </c>
      <c r="AY581" s="278" t="s">
        <v>166</v>
      </c>
    </row>
    <row r="582" spans="1:51" s="14" customFormat="1" ht="12">
      <c r="A582" s="14"/>
      <c r="B582" s="268"/>
      <c r="C582" s="269"/>
      <c r="D582" s="259" t="s">
        <v>174</v>
      </c>
      <c r="E582" s="270" t="s">
        <v>1</v>
      </c>
      <c r="F582" s="271" t="s">
        <v>689</v>
      </c>
      <c r="G582" s="269"/>
      <c r="H582" s="272">
        <v>-11.88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174</v>
      </c>
      <c r="AU582" s="278" t="s">
        <v>86</v>
      </c>
      <c r="AV582" s="14" t="s">
        <v>86</v>
      </c>
      <c r="AW582" s="14" t="s">
        <v>30</v>
      </c>
      <c r="AX582" s="14" t="s">
        <v>73</v>
      </c>
      <c r="AY582" s="278" t="s">
        <v>166</v>
      </c>
    </row>
    <row r="583" spans="1:65" s="2" customFormat="1" ht="21.75" customHeight="1">
      <c r="A583" s="37"/>
      <c r="B583" s="38"/>
      <c r="C583" s="279" t="s">
        <v>690</v>
      </c>
      <c r="D583" s="279" t="s">
        <v>243</v>
      </c>
      <c r="E583" s="280" t="s">
        <v>691</v>
      </c>
      <c r="F583" s="281" t="s">
        <v>692</v>
      </c>
      <c r="G583" s="282" t="s">
        <v>171</v>
      </c>
      <c r="H583" s="283">
        <v>741.231</v>
      </c>
      <c r="I583" s="284"/>
      <c r="J583" s="285">
        <f>ROUND(I583*H583,2)</f>
        <v>0</v>
      </c>
      <c r="K583" s="286"/>
      <c r="L583" s="287"/>
      <c r="M583" s="288" t="s">
        <v>1</v>
      </c>
      <c r="N583" s="289" t="s">
        <v>39</v>
      </c>
      <c r="O583" s="90"/>
      <c r="P583" s="253">
        <f>O583*H583</f>
        <v>0</v>
      </c>
      <c r="Q583" s="253">
        <v>0.003</v>
      </c>
      <c r="R583" s="253">
        <f>Q583*H583</f>
        <v>2.223693</v>
      </c>
      <c r="S583" s="253">
        <v>0</v>
      </c>
      <c r="T583" s="254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55" t="s">
        <v>212</v>
      </c>
      <c r="AT583" s="255" t="s">
        <v>243</v>
      </c>
      <c r="AU583" s="255" t="s">
        <v>86</v>
      </c>
      <c r="AY583" s="16" t="s">
        <v>166</v>
      </c>
      <c r="BE583" s="256">
        <f>IF(N583="základní",J583,0)</f>
        <v>0</v>
      </c>
      <c r="BF583" s="256">
        <f>IF(N583="snížená",J583,0)</f>
        <v>0</v>
      </c>
      <c r="BG583" s="256">
        <f>IF(N583="zákl. přenesená",J583,0)</f>
        <v>0</v>
      </c>
      <c r="BH583" s="256">
        <f>IF(N583="sníž. přenesená",J583,0)</f>
        <v>0</v>
      </c>
      <c r="BI583" s="256">
        <f>IF(N583="nulová",J583,0)</f>
        <v>0</v>
      </c>
      <c r="BJ583" s="16" t="s">
        <v>86</v>
      </c>
      <c r="BK583" s="256">
        <f>ROUND(I583*H583,2)</f>
        <v>0</v>
      </c>
      <c r="BL583" s="16" t="s">
        <v>172</v>
      </c>
      <c r="BM583" s="255" t="s">
        <v>693</v>
      </c>
    </row>
    <row r="584" spans="1:47" s="2" customFormat="1" ht="12">
      <c r="A584" s="37"/>
      <c r="B584" s="38"/>
      <c r="C584" s="39"/>
      <c r="D584" s="259" t="s">
        <v>496</v>
      </c>
      <c r="E584" s="39"/>
      <c r="F584" s="290" t="s">
        <v>638</v>
      </c>
      <c r="G584" s="39"/>
      <c r="H584" s="39"/>
      <c r="I584" s="153"/>
      <c r="J584" s="39"/>
      <c r="K584" s="39"/>
      <c r="L584" s="43"/>
      <c r="M584" s="291"/>
      <c r="N584" s="292"/>
      <c r="O584" s="90"/>
      <c r="P584" s="90"/>
      <c r="Q584" s="90"/>
      <c r="R584" s="90"/>
      <c r="S584" s="90"/>
      <c r="T584" s="91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T584" s="16" t="s">
        <v>496</v>
      </c>
      <c r="AU584" s="16" t="s">
        <v>86</v>
      </c>
    </row>
    <row r="585" spans="1:51" s="14" customFormat="1" ht="12">
      <c r="A585" s="14"/>
      <c r="B585" s="268"/>
      <c r="C585" s="269"/>
      <c r="D585" s="259" t="s">
        <v>174</v>
      </c>
      <c r="E585" s="269"/>
      <c r="F585" s="271" t="s">
        <v>694</v>
      </c>
      <c r="G585" s="269"/>
      <c r="H585" s="272">
        <v>741.231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174</v>
      </c>
      <c r="AU585" s="278" t="s">
        <v>86</v>
      </c>
      <c r="AV585" s="14" t="s">
        <v>86</v>
      </c>
      <c r="AW585" s="14" t="s">
        <v>4</v>
      </c>
      <c r="AX585" s="14" t="s">
        <v>80</v>
      </c>
      <c r="AY585" s="278" t="s">
        <v>166</v>
      </c>
    </row>
    <row r="586" spans="1:65" s="2" customFormat="1" ht="21.75" customHeight="1">
      <c r="A586" s="37"/>
      <c r="B586" s="38"/>
      <c r="C586" s="243" t="s">
        <v>695</v>
      </c>
      <c r="D586" s="243" t="s">
        <v>168</v>
      </c>
      <c r="E586" s="244" t="s">
        <v>696</v>
      </c>
      <c r="F586" s="245" t="s">
        <v>697</v>
      </c>
      <c r="G586" s="246" t="s">
        <v>290</v>
      </c>
      <c r="H586" s="247">
        <v>36.04</v>
      </c>
      <c r="I586" s="248"/>
      <c r="J586" s="249">
        <f>ROUND(I586*H586,2)</f>
        <v>0</v>
      </c>
      <c r="K586" s="250"/>
      <c r="L586" s="43"/>
      <c r="M586" s="251" t="s">
        <v>1</v>
      </c>
      <c r="N586" s="252" t="s">
        <v>39</v>
      </c>
      <c r="O586" s="90"/>
      <c r="P586" s="253">
        <f>O586*H586</f>
        <v>0</v>
      </c>
      <c r="Q586" s="253">
        <v>0.00339</v>
      </c>
      <c r="R586" s="253">
        <f>Q586*H586</f>
        <v>0.1221756</v>
      </c>
      <c r="S586" s="253">
        <v>0</v>
      </c>
      <c r="T586" s="254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55" t="s">
        <v>172</v>
      </c>
      <c r="AT586" s="255" t="s">
        <v>168</v>
      </c>
      <c r="AU586" s="255" t="s">
        <v>86</v>
      </c>
      <c r="AY586" s="16" t="s">
        <v>166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6" t="s">
        <v>86</v>
      </c>
      <c r="BK586" s="256">
        <f>ROUND(I586*H586,2)</f>
        <v>0</v>
      </c>
      <c r="BL586" s="16" t="s">
        <v>172</v>
      </c>
      <c r="BM586" s="255" t="s">
        <v>698</v>
      </c>
    </row>
    <row r="587" spans="1:51" s="13" customFormat="1" ht="12">
      <c r="A587" s="13"/>
      <c r="B587" s="257"/>
      <c r="C587" s="258"/>
      <c r="D587" s="259" t="s">
        <v>174</v>
      </c>
      <c r="E587" s="260" t="s">
        <v>1</v>
      </c>
      <c r="F587" s="261" t="s">
        <v>699</v>
      </c>
      <c r="G587" s="258"/>
      <c r="H587" s="260" t="s">
        <v>1</v>
      </c>
      <c r="I587" s="262"/>
      <c r="J587" s="258"/>
      <c r="K587" s="258"/>
      <c r="L587" s="263"/>
      <c r="M587" s="264"/>
      <c r="N587" s="265"/>
      <c r="O587" s="265"/>
      <c r="P587" s="265"/>
      <c r="Q587" s="265"/>
      <c r="R587" s="265"/>
      <c r="S587" s="265"/>
      <c r="T587" s="26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7" t="s">
        <v>174</v>
      </c>
      <c r="AU587" s="267" t="s">
        <v>86</v>
      </c>
      <c r="AV587" s="13" t="s">
        <v>80</v>
      </c>
      <c r="AW587" s="13" t="s">
        <v>30</v>
      </c>
      <c r="AX587" s="13" t="s">
        <v>73</v>
      </c>
      <c r="AY587" s="267" t="s">
        <v>166</v>
      </c>
    </row>
    <row r="588" spans="1:51" s="13" customFormat="1" ht="12">
      <c r="A588" s="13"/>
      <c r="B588" s="257"/>
      <c r="C588" s="258"/>
      <c r="D588" s="259" t="s">
        <v>174</v>
      </c>
      <c r="E588" s="260" t="s">
        <v>1</v>
      </c>
      <c r="F588" s="261" t="s">
        <v>175</v>
      </c>
      <c r="G588" s="258"/>
      <c r="H588" s="260" t="s">
        <v>1</v>
      </c>
      <c r="I588" s="262"/>
      <c r="J588" s="258"/>
      <c r="K588" s="258"/>
      <c r="L588" s="263"/>
      <c r="M588" s="264"/>
      <c r="N588" s="265"/>
      <c r="O588" s="265"/>
      <c r="P588" s="265"/>
      <c r="Q588" s="265"/>
      <c r="R588" s="265"/>
      <c r="S588" s="265"/>
      <c r="T588" s="26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7" t="s">
        <v>174</v>
      </c>
      <c r="AU588" s="267" t="s">
        <v>86</v>
      </c>
      <c r="AV588" s="13" t="s">
        <v>80</v>
      </c>
      <c r="AW588" s="13" t="s">
        <v>30</v>
      </c>
      <c r="AX588" s="13" t="s">
        <v>73</v>
      </c>
      <c r="AY588" s="267" t="s">
        <v>166</v>
      </c>
    </row>
    <row r="589" spans="1:51" s="14" customFormat="1" ht="12">
      <c r="A589" s="14"/>
      <c r="B589" s="268"/>
      <c r="C589" s="269"/>
      <c r="D589" s="259" t="s">
        <v>174</v>
      </c>
      <c r="E589" s="270" t="s">
        <v>1</v>
      </c>
      <c r="F589" s="271" t="s">
        <v>581</v>
      </c>
      <c r="G589" s="269"/>
      <c r="H589" s="272">
        <v>6.88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174</v>
      </c>
      <c r="AU589" s="278" t="s">
        <v>86</v>
      </c>
      <c r="AV589" s="14" t="s">
        <v>86</v>
      </c>
      <c r="AW589" s="14" t="s">
        <v>30</v>
      </c>
      <c r="AX589" s="14" t="s">
        <v>73</v>
      </c>
      <c r="AY589" s="278" t="s">
        <v>166</v>
      </c>
    </row>
    <row r="590" spans="1:51" s="14" customFormat="1" ht="12">
      <c r="A590" s="14"/>
      <c r="B590" s="268"/>
      <c r="C590" s="269"/>
      <c r="D590" s="259" t="s">
        <v>174</v>
      </c>
      <c r="E590" s="270" t="s">
        <v>1</v>
      </c>
      <c r="F590" s="271" t="s">
        <v>582</v>
      </c>
      <c r="G590" s="269"/>
      <c r="H590" s="272">
        <v>11.8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174</v>
      </c>
      <c r="AU590" s="278" t="s">
        <v>86</v>
      </c>
      <c r="AV590" s="14" t="s">
        <v>86</v>
      </c>
      <c r="AW590" s="14" t="s">
        <v>30</v>
      </c>
      <c r="AX590" s="14" t="s">
        <v>73</v>
      </c>
      <c r="AY590" s="278" t="s">
        <v>166</v>
      </c>
    </row>
    <row r="591" spans="1:51" s="14" customFormat="1" ht="12">
      <c r="A591" s="14"/>
      <c r="B591" s="268"/>
      <c r="C591" s="269"/>
      <c r="D591" s="259" t="s">
        <v>174</v>
      </c>
      <c r="E591" s="270" t="s">
        <v>1</v>
      </c>
      <c r="F591" s="271" t="s">
        <v>583</v>
      </c>
      <c r="G591" s="269"/>
      <c r="H591" s="272">
        <v>17.36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174</v>
      </c>
      <c r="AU591" s="278" t="s">
        <v>86</v>
      </c>
      <c r="AV591" s="14" t="s">
        <v>86</v>
      </c>
      <c r="AW591" s="14" t="s">
        <v>30</v>
      </c>
      <c r="AX591" s="14" t="s">
        <v>73</v>
      </c>
      <c r="AY591" s="278" t="s">
        <v>166</v>
      </c>
    </row>
    <row r="592" spans="1:65" s="2" customFormat="1" ht="16.5" customHeight="1">
      <c r="A592" s="37"/>
      <c r="B592" s="38"/>
      <c r="C592" s="279" t="s">
        <v>700</v>
      </c>
      <c r="D592" s="279" t="s">
        <v>243</v>
      </c>
      <c r="E592" s="280" t="s">
        <v>701</v>
      </c>
      <c r="F592" s="281" t="s">
        <v>702</v>
      </c>
      <c r="G592" s="282" t="s">
        <v>171</v>
      </c>
      <c r="H592" s="283">
        <v>15.858</v>
      </c>
      <c r="I592" s="284"/>
      <c r="J592" s="285">
        <f>ROUND(I592*H592,2)</f>
        <v>0</v>
      </c>
      <c r="K592" s="286"/>
      <c r="L592" s="287"/>
      <c r="M592" s="288" t="s">
        <v>1</v>
      </c>
      <c r="N592" s="289" t="s">
        <v>39</v>
      </c>
      <c r="O592" s="90"/>
      <c r="P592" s="253">
        <f>O592*H592</f>
        <v>0</v>
      </c>
      <c r="Q592" s="253">
        <v>0.00045</v>
      </c>
      <c r="R592" s="253">
        <f>Q592*H592</f>
        <v>0.0071361</v>
      </c>
      <c r="S592" s="253">
        <v>0</v>
      </c>
      <c r="T592" s="254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55" t="s">
        <v>212</v>
      </c>
      <c r="AT592" s="255" t="s">
        <v>243</v>
      </c>
      <c r="AU592" s="255" t="s">
        <v>86</v>
      </c>
      <c r="AY592" s="16" t="s">
        <v>166</v>
      </c>
      <c r="BE592" s="256">
        <f>IF(N592="základní",J592,0)</f>
        <v>0</v>
      </c>
      <c r="BF592" s="256">
        <f>IF(N592="snížená",J592,0)</f>
        <v>0</v>
      </c>
      <c r="BG592" s="256">
        <f>IF(N592="zákl. přenesená",J592,0)</f>
        <v>0</v>
      </c>
      <c r="BH592" s="256">
        <f>IF(N592="sníž. přenesená",J592,0)</f>
        <v>0</v>
      </c>
      <c r="BI592" s="256">
        <f>IF(N592="nulová",J592,0)</f>
        <v>0</v>
      </c>
      <c r="BJ592" s="16" t="s">
        <v>86</v>
      </c>
      <c r="BK592" s="256">
        <f>ROUND(I592*H592,2)</f>
        <v>0</v>
      </c>
      <c r="BL592" s="16" t="s">
        <v>172</v>
      </c>
      <c r="BM592" s="255" t="s">
        <v>703</v>
      </c>
    </row>
    <row r="593" spans="1:51" s="13" customFormat="1" ht="12">
      <c r="A593" s="13"/>
      <c r="B593" s="257"/>
      <c r="C593" s="258"/>
      <c r="D593" s="259" t="s">
        <v>174</v>
      </c>
      <c r="E593" s="260" t="s">
        <v>1</v>
      </c>
      <c r="F593" s="261" t="s">
        <v>699</v>
      </c>
      <c r="G593" s="258"/>
      <c r="H593" s="260" t="s">
        <v>1</v>
      </c>
      <c r="I593" s="262"/>
      <c r="J593" s="258"/>
      <c r="K593" s="258"/>
      <c r="L593" s="263"/>
      <c r="M593" s="264"/>
      <c r="N593" s="265"/>
      <c r="O593" s="265"/>
      <c r="P593" s="265"/>
      <c r="Q593" s="265"/>
      <c r="R593" s="265"/>
      <c r="S593" s="265"/>
      <c r="T593" s="26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7" t="s">
        <v>174</v>
      </c>
      <c r="AU593" s="267" t="s">
        <v>86</v>
      </c>
      <c r="AV593" s="13" t="s">
        <v>80</v>
      </c>
      <c r="AW593" s="13" t="s">
        <v>30</v>
      </c>
      <c r="AX593" s="13" t="s">
        <v>73</v>
      </c>
      <c r="AY593" s="267" t="s">
        <v>166</v>
      </c>
    </row>
    <row r="594" spans="1:51" s="13" customFormat="1" ht="12">
      <c r="A594" s="13"/>
      <c r="B594" s="257"/>
      <c r="C594" s="258"/>
      <c r="D594" s="259" t="s">
        <v>174</v>
      </c>
      <c r="E594" s="260" t="s">
        <v>1</v>
      </c>
      <c r="F594" s="261" t="s">
        <v>175</v>
      </c>
      <c r="G594" s="258"/>
      <c r="H594" s="260" t="s">
        <v>1</v>
      </c>
      <c r="I594" s="262"/>
      <c r="J594" s="258"/>
      <c r="K594" s="258"/>
      <c r="L594" s="263"/>
      <c r="M594" s="264"/>
      <c r="N594" s="265"/>
      <c r="O594" s="265"/>
      <c r="P594" s="265"/>
      <c r="Q594" s="265"/>
      <c r="R594" s="265"/>
      <c r="S594" s="265"/>
      <c r="T594" s="26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7" t="s">
        <v>174</v>
      </c>
      <c r="AU594" s="267" t="s">
        <v>86</v>
      </c>
      <c r="AV594" s="13" t="s">
        <v>80</v>
      </c>
      <c r="AW594" s="13" t="s">
        <v>30</v>
      </c>
      <c r="AX594" s="13" t="s">
        <v>73</v>
      </c>
      <c r="AY594" s="267" t="s">
        <v>166</v>
      </c>
    </row>
    <row r="595" spans="1:51" s="14" customFormat="1" ht="12">
      <c r="A595" s="14"/>
      <c r="B595" s="268"/>
      <c r="C595" s="269"/>
      <c r="D595" s="259" t="s">
        <v>174</v>
      </c>
      <c r="E595" s="270" t="s">
        <v>1</v>
      </c>
      <c r="F595" s="271" t="s">
        <v>704</v>
      </c>
      <c r="G595" s="269"/>
      <c r="H595" s="272">
        <v>2.752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174</v>
      </c>
      <c r="AU595" s="278" t="s">
        <v>86</v>
      </c>
      <c r="AV595" s="14" t="s">
        <v>86</v>
      </c>
      <c r="AW595" s="14" t="s">
        <v>30</v>
      </c>
      <c r="AX595" s="14" t="s">
        <v>73</v>
      </c>
      <c r="AY595" s="278" t="s">
        <v>166</v>
      </c>
    </row>
    <row r="596" spans="1:51" s="14" customFormat="1" ht="12">
      <c r="A596" s="14"/>
      <c r="B596" s="268"/>
      <c r="C596" s="269"/>
      <c r="D596" s="259" t="s">
        <v>174</v>
      </c>
      <c r="E596" s="270" t="s">
        <v>1</v>
      </c>
      <c r="F596" s="271" t="s">
        <v>705</v>
      </c>
      <c r="G596" s="269"/>
      <c r="H596" s="272">
        <v>4.72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174</v>
      </c>
      <c r="AU596" s="278" t="s">
        <v>86</v>
      </c>
      <c r="AV596" s="14" t="s">
        <v>86</v>
      </c>
      <c r="AW596" s="14" t="s">
        <v>30</v>
      </c>
      <c r="AX596" s="14" t="s">
        <v>73</v>
      </c>
      <c r="AY596" s="278" t="s">
        <v>166</v>
      </c>
    </row>
    <row r="597" spans="1:51" s="14" customFormat="1" ht="12">
      <c r="A597" s="14"/>
      <c r="B597" s="268"/>
      <c r="C597" s="269"/>
      <c r="D597" s="259" t="s">
        <v>174</v>
      </c>
      <c r="E597" s="270" t="s">
        <v>1</v>
      </c>
      <c r="F597" s="271" t="s">
        <v>706</v>
      </c>
      <c r="G597" s="269"/>
      <c r="H597" s="272">
        <v>6.944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174</v>
      </c>
      <c r="AU597" s="278" t="s">
        <v>86</v>
      </c>
      <c r="AV597" s="14" t="s">
        <v>86</v>
      </c>
      <c r="AW597" s="14" t="s">
        <v>30</v>
      </c>
      <c r="AX597" s="14" t="s">
        <v>73</v>
      </c>
      <c r="AY597" s="278" t="s">
        <v>166</v>
      </c>
    </row>
    <row r="598" spans="1:51" s="14" customFormat="1" ht="12">
      <c r="A598" s="14"/>
      <c r="B598" s="268"/>
      <c r="C598" s="269"/>
      <c r="D598" s="259" t="s">
        <v>174</v>
      </c>
      <c r="E598" s="269"/>
      <c r="F598" s="271" t="s">
        <v>707</v>
      </c>
      <c r="G598" s="269"/>
      <c r="H598" s="272">
        <v>15.858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174</v>
      </c>
      <c r="AU598" s="278" t="s">
        <v>86</v>
      </c>
      <c r="AV598" s="14" t="s">
        <v>86</v>
      </c>
      <c r="AW598" s="14" t="s">
        <v>4</v>
      </c>
      <c r="AX598" s="14" t="s">
        <v>80</v>
      </c>
      <c r="AY598" s="278" t="s">
        <v>166</v>
      </c>
    </row>
    <row r="599" spans="1:65" s="2" customFormat="1" ht="21.75" customHeight="1">
      <c r="A599" s="37"/>
      <c r="B599" s="38"/>
      <c r="C599" s="243" t="s">
        <v>708</v>
      </c>
      <c r="D599" s="243" t="s">
        <v>168</v>
      </c>
      <c r="E599" s="244" t="s">
        <v>709</v>
      </c>
      <c r="F599" s="245" t="s">
        <v>710</v>
      </c>
      <c r="G599" s="246" t="s">
        <v>171</v>
      </c>
      <c r="H599" s="247">
        <v>51.953</v>
      </c>
      <c r="I599" s="248"/>
      <c r="J599" s="249">
        <f>ROUND(I599*H599,2)</f>
        <v>0</v>
      </c>
      <c r="K599" s="250"/>
      <c r="L599" s="43"/>
      <c r="M599" s="251" t="s">
        <v>1</v>
      </c>
      <c r="N599" s="252" t="s">
        <v>39</v>
      </c>
      <c r="O599" s="90"/>
      <c r="P599" s="253">
        <f>O599*H599</f>
        <v>0</v>
      </c>
      <c r="Q599" s="253">
        <v>0.00944</v>
      </c>
      <c r="R599" s="253">
        <f>Q599*H599</f>
        <v>0.49043632000000004</v>
      </c>
      <c r="S599" s="253">
        <v>0</v>
      </c>
      <c r="T599" s="254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55" t="s">
        <v>172</v>
      </c>
      <c r="AT599" s="255" t="s">
        <v>168</v>
      </c>
      <c r="AU599" s="255" t="s">
        <v>86</v>
      </c>
      <c r="AY599" s="16" t="s">
        <v>166</v>
      </c>
      <c r="BE599" s="256">
        <f>IF(N599="základní",J599,0)</f>
        <v>0</v>
      </c>
      <c r="BF599" s="256">
        <f>IF(N599="snížená",J599,0)</f>
        <v>0</v>
      </c>
      <c r="BG599" s="256">
        <f>IF(N599="zákl. přenesená",J599,0)</f>
        <v>0</v>
      </c>
      <c r="BH599" s="256">
        <f>IF(N599="sníž. přenesená",J599,0)</f>
        <v>0</v>
      </c>
      <c r="BI599" s="256">
        <f>IF(N599="nulová",J599,0)</f>
        <v>0</v>
      </c>
      <c r="BJ599" s="16" t="s">
        <v>86</v>
      </c>
      <c r="BK599" s="256">
        <f>ROUND(I599*H599,2)</f>
        <v>0</v>
      </c>
      <c r="BL599" s="16" t="s">
        <v>172</v>
      </c>
      <c r="BM599" s="255" t="s">
        <v>711</v>
      </c>
    </row>
    <row r="600" spans="1:51" s="13" customFormat="1" ht="12">
      <c r="A600" s="13"/>
      <c r="B600" s="257"/>
      <c r="C600" s="258"/>
      <c r="D600" s="259" t="s">
        <v>174</v>
      </c>
      <c r="E600" s="260" t="s">
        <v>1</v>
      </c>
      <c r="F600" s="261" t="s">
        <v>313</v>
      </c>
      <c r="G600" s="258"/>
      <c r="H600" s="260" t="s">
        <v>1</v>
      </c>
      <c r="I600" s="262"/>
      <c r="J600" s="258"/>
      <c r="K600" s="258"/>
      <c r="L600" s="263"/>
      <c r="M600" s="264"/>
      <c r="N600" s="265"/>
      <c r="O600" s="265"/>
      <c r="P600" s="265"/>
      <c r="Q600" s="265"/>
      <c r="R600" s="265"/>
      <c r="S600" s="265"/>
      <c r="T600" s="26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7" t="s">
        <v>174</v>
      </c>
      <c r="AU600" s="267" t="s">
        <v>86</v>
      </c>
      <c r="AV600" s="13" t="s">
        <v>80</v>
      </c>
      <c r="AW600" s="13" t="s">
        <v>30</v>
      </c>
      <c r="AX600" s="13" t="s">
        <v>73</v>
      </c>
      <c r="AY600" s="267" t="s">
        <v>166</v>
      </c>
    </row>
    <row r="601" spans="1:51" s="14" customFormat="1" ht="12">
      <c r="A601" s="14"/>
      <c r="B601" s="268"/>
      <c r="C601" s="269"/>
      <c r="D601" s="259" t="s">
        <v>174</v>
      </c>
      <c r="E601" s="270" t="s">
        <v>1</v>
      </c>
      <c r="F601" s="271" t="s">
        <v>712</v>
      </c>
      <c r="G601" s="269"/>
      <c r="H601" s="272">
        <v>38.1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174</v>
      </c>
      <c r="AU601" s="278" t="s">
        <v>86</v>
      </c>
      <c r="AV601" s="14" t="s">
        <v>86</v>
      </c>
      <c r="AW601" s="14" t="s">
        <v>30</v>
      </c>
      <c r="AX601" s="14" t="s">
        <v>73</v>
      </c>
      <c r="AY601" s="278" t="s">
        <v>166</v>
      </c>
    </row>
    <row r="602" spans="1:51" s="14" customFormat="1" ht="12">
      <c r="A602" s="14"/>
      <c r="B602" s="268"/>
      <c r="C602" s="269"/>
      <c r="D602" s="259" t="s">
        <v>174</v>
      </c>
      <c r="E602" s="270" t="s">
        <v>1</v>
      </c>
      <c r="F602" s="271" t="s">
        <v>713</v>
      </c>
      <c r="G602" s="269"/>
      <c r="H602" s="272">
        <v>10.403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174</v>
      </c>
      <c r="AU602" s="278" t="s">
        <v>86</v>
      </c>
      <c r="AV602" s="14" t="s">
        <v>86</v>
      </c>
      <c r="AW602" s="14" t="s">
        <v>30</v>
      </c>
      <c r="AX602" s="14" t="s">
        <v>73</v>
      </c>
      <c r="AY602" s="278" t="s">
        <v>166</v>
      </c>
    </row>
    <row r="603" spans="1:51" s="14" customFormat="1" ht="12">
      <c r="A603" s="14"/>
      <c r="B603" s="268"/>
      <c r="C603" s="269"/>
      <c r="D603" s="259" t="s">
        <v>174</v>
      </c>
      <c r="E603" s="270" t="s">
        <v>1</v>
      </c>
      <c r="F603" s="271" t="s">
        <v>714</v>
      </c>
      <c r="G603" s="269"/>
      <c r="H603" s="272">
        <v>3.45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174</v>
      </c>
      <c r="AU603" s="278" t="s">
        <v>86</v>
      </c>
      <c r="AV603" s="14" t="s">
        <v>86</v>
      </c>
      <c r="AW603" s="14" t="s">
        <v>30</v>
      </c>
      <c r="AX603" s="14" t="s">
        <v>73</v>
      </c>
      <c r="AY603" s="278" t="s">
        <v>166</v>
      </c>
    </row>
    <row r="604" spans="1:65" s="2" customFormat="1" ht="21.75" customHeight="1">
      <c r="A604" s="37"/>
      <c r="B604" s="38"/>
      <c r="C604" s="279" t="s">
        <v>715</v>
      </c>
      <c r="D604" s="279" t="s">
        <v>243</v>
      </c>
      <c r="E604" s="280" t="s">
        <v>716</v>
      </c>
      <c r="F604" s="281" t="s">
        <v>717</v>
      </c>
      <c r="G604" s="282" t="s">
        <v>171</v>
      </c>
      <c r="H604" s="283">
        <v>55.59</v>
      </c>
      <c r="I604" s="284"/>
      <c r="J604" s="285">
        <f>ROUND(I604*H604,2)</f>
        <v>0</v>
      </c>
      <c r="K604" s="286"/>
      <c r="L604" s="287"/>
      <c r="M604" s="288" t="s">
        <v>1</v>
      </c>
      <c r="N604" s="289" t="s">
        <v>39</v>
      </c>
      <c r="O604" s="90"/>
      <c r="P604" s="253">
        <f>O604*H604</f>
        <v>0</v>
      </c>
      <c r="Q604" s="253">
        <v>0.0165</v>
      </c>
      <c r="R604" s="253">
        <f>Q604*H604</f>
        <v>0.9172350000000001</v>
      </c>
      <c r="S604" s="253">
        <v>0</v>
      </c>
      <c r="T604" s="254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55" t="s">
        <v>212</v>
      </c>
      <c r="AT604" s="255" t="s">
        <v>243</v>
      </c>
      <c r="AU604" s="255" t="s">
        <v>86</v>
      </c>
      <c r="AY604" s="16" t="s">
        <v>166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6" t="s">
        <v>86</v>
      </c>
      <c r="BK604" s="256">
        <f>ROUND(I604*H604,2)</f>
        <v>0</v>
      </c>
      <c r="BL604" s="16" t="s">
        <v>172</v>
      </c>
      <c r="BM604" s="255" t="s">
        <v>718</v>
      </c>
    </row>
    <row r="605" spans="1:51" s="14" customFormat="1" ht="12">
      <c r="A605" s="14"/>
      <c r="B605" s="268"/>
      <c r="C605" s="269"/>
      <c r="D605" s="259" t="s">
        <v>174</v>
      </c>
      <c r="E605" s="269"/>
      <c r="F605" s="271" t="s">
        <v>719</v>
      </c>
      <c r="G605" s="269"/>
      <c r="H605" s="272">
        <v>55.59</v>
      </c>
      <c r="I605" s="273"/>
      <c r="J605" s="269"/>
      <c r="K605" s="269"/>
      <c r="L605" s="274"/>
      <c r="M605" s="275"/>
      <c r="N605" s="276"/>
      <c r="O605" s="276"/>
      <c r="P605" s="276"/>
      <c r="Q605" s="276"/>
      <c r="R605" s="276"/>
      <c r="S605" s="276"/>
      <c r="T605" s="27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8" t="s">
        <v>174</v>
      </c>
      <c r="AU605" s="278" t="s">
        <v>86</v>
      </c>
      <c r="AV605" s="14" t="s">
        <v>86</v>
      </c>
      <c r="AW605" s="14" t="s">
        <v>4</v>
      </c>
      <c r="AX605" s="14" t="s">
        <v>80</v>
      </c>
      <c r="AY605" s="278" t="s">
        <v>166</v>
      </c>
    </row>
    <row r="606" spans="1:65" s="2" customFormat="1" ht="21.75" customHeight="1">
      <c r="A606" s="37"/>
      <c r="B606" s="38"/>
      <c r="C606" s="243" t="s">
        <v>720</v>
      </c>
      <c r="D606" s="243" t="s">
        <v>168</v>
      </c>
      <c r="E606" s="244" t="s">
        <v>721</v>
      </c>
      <c r="F606" s="245" t="s">
        <v>722</v>
      </c>
      <c r="G606" s="246" t="s">
        <v>171</v>
      </c>
      <c r="H606" s="247">
        <v>1208.274</v>
      </c>
      <c r="I606" s="248"/>
      <c r="J606" s="249">
        <f>ROUND(I606*H606,2)</f>
        <v>0</v>
      </c>
      <c r="K606" s="250"/>
      <c r="L606" s="43"/>
      <c r="M606" s="251" t="s">
        <v>1</v>
      </c>
      <c r="N606" s="252" t="s">
        <v>39</v>
      </c>
      <c r="O606" s="90"/>
      <c r="P606" s="253">
        <f>O606*H606</f>
        <v>0</v>
      </c>
      <c r="Q606" s="253">
        <v>6E-05</v>
      </c>
      <c r="R606" s="253">
        <f>Q606*H606</f>
        <v>0.07249644</v>
      </c>
      <c r="S606" s="253">
        <v>0</v>
      </c>
      <c r="T606" s="254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55" t="s">
        <v>172</v>
      </c>
      <c r="AT606" s="255" t="s">
        <v>168</v>
      </c>
      <c r="AU606" s="255" t="s">
        <v>86</v>
      </c>
      <c r="AY606" s="16" t="s">
        <v>166</v>
      </c>
      <c r="BE606" s="256">
        <f>IF(N606="základní",J606,0)</f>
        <v>0</v>
      </c>
      <c r="BF606" s="256">
        <f>IF(N606="snížená",J606,0)</f>
        <v>0</v>
      </c>
      <c r="BG606" s="256">
        <f>IF(N606="zákl. přenesená",J606,0)</f>
        <v>0</v>
      </c>
      <c r="BH606" s="256">
        <f>IF(N606="sníž. přenesená",J606,0)</f>
        <v>0</v>
      </c>
      <c r="BI606" s="256">
        <f>IF(N606="nulová",J606,0)</f>
        <v>0</v>
      </c>
      <c r="BJ606" s="16" t="s">
        <v>86</v>
      </c>
      <c r="BK606" s="256">
        <f>ROUND(I606*H606,2)</f>
        <v>0</v>
      </c>
      <c r="BL606" s="16" t="s">
        <v>172</v>
      </c>
      <c r="BM606" s="255" t="s">
        <v>723</v>
      </c>
    </row>
    <row r="607" spans="1:51" s="13" customFormat="1" ht="12">
      <c r="A607" s="13"/>
      <c r="B607" s="257"/>
      <c r="C607" s="258"/>
      <c r="D607" s="259" t="s">
        <v>174</v>
      </c>
      <c r="E607" s="260" t="s">
        <v>1</v>
      </c>
      <c r="F607" s="261" t="s">
        <v>417</v>
      </c>
      <c r="G607" s="258"/>
      <c r="H607" s="260" t="s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7" t="s">
        <v>174</v>
      </c>
      <c r="AU607" s="267" t="s">
        <v>86</v>
      </c>
      <c r="AV607" s="13" t="s">
        <v>80</v>
      </c>
      <c r="AW607" s="13" t="s">
        <v>30</v>
      </c>
      <c r="AX607" s="13" t="s">
        <v>73</v>
      </c>
      <c r="AY607" s="267" t="s">
        <v>166</v>
      </c>
    </row>
    <row r="608" spans="1:51" s="14" customFormat="1" ht="12">
      <c r="A608" s="14"/>
      <c r="B608" s="268"/>
      <c r="C608" s="269"/>
      <c r="D608" s="259" t="s">
        <v>174</v>
      </c>
      <c r="E608" s="270" t="s">
        <v>1</v>
      </c>
      <c r="F608" s="271" t="s">
        <v>503</v>
      </c>
      <c r="G608" s="269"/>
      <c r="H608" s="272">
        <v>153.48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174</v>
      </c>
      <c r="AU608" s="278" t="s">
        <v>86</v>
      </c>
      <c r="AV608" s="14" t="s">
        <v>86</v>
      </c>
      <c r="AW608" s="14" t="s">
        <v>30</v>
      </c>
      <c r="AX608" s="14" t="s">
        <v>73</v>
      </c>
      <c r="AY608" s="278" t="s">
        <v>166</v>
      </c>
    </row>
    <row r="609" spans="1:51" s="14" customFormat="1" ht="12">
      <c r="A609" s="14"/>
      <c r="B609" s="268"/>
      <c r="C609" s="269"/>
      <c r="D609" s="259" t="s">
        <v>174</v>
      </c>
      <c r="E609" s="270" t="s">
        <v>1</v>
      </c>
      <c r="F609" s="271" t="s">
        <v>504</v>
      </c>
      <c r="G609" s="269"/>
      <c r="H609" s="272">
        <v>252.328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174</v>
      </c>
      <c r="AU609" s="278" t="s">
        <v>86</v>
      </c>
      <c r="AV609" s="14" t="s">
        <v>86</v>
      </c>
      <c r="AW609" s="14" t="s">
        <v>30</v>
      </c>
      <c r="AX609" s="14" t="s">
        <v>73</v>
      </c>
      <c r="AY609" s="278" t="s">
        <v>166</v>
      </c>
    </row>
    <row r="610" spans="1:51" s="14" customFormat="1" ht="12">
      <c r="A610" s="14"/>
      <c r="B610" s="268"/>
      <c r="C610" s="269"/>
      <c r="D610" s="259" t="s">
        <v>174</v>
      </c>
      <c r="E610" s="270" t="s">
        <v>1</v>
      </c>
      <c r="F610" s="271" t="s">
        <v>505</v>
      </c>
      <c r="G610" s="269"/>
      <c r="H610" s="272">
        <v>109.727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174</v>
      </c>
      <c r="AU610" s="278" t="s">
        <v>86</v>
      </c>
      <c r="AV610" s="14" t="s">
        <v>86</v>
      </c>
      <c r="AW610" s="14" t="s">
        <v>30</v>
      </c>
      <c r="AX610" s="14" t="s">
        <v>73</v>
      </c>
      <c r="AY610" s="278" t="s">
        <v>166</v>
      </c>
    </row>
    <row r="611" spans="1:51" s="14" customFormat="1" ht="12">
      <c r="A611" s="14"/>
      <c r="B611" s="268"/>
      <c r="C611" s="269"/>
      <c r="D611" s="259" t="s">
        <v>174</v>
      </c>
      <c r="E611" s="270" t="s">
        <v>1</v>
      </c>
      <c r="F611" s="271" t="s">
        <v>506</v>
      </c>
      <c r="G611" s="269"/>
      <c r="H611" s="272">
        <v>692.739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174</v>
      </c>
      <c r="AU611" s="278" t="s">
        <v>86</v>
      </c>
      <c r="AV611" s="14" t="s">
        <v>86</v>
      </c>
      <c r="AW611" s="14" t="s">
        <v>30</v>
      </c>
      <c r="AX611" s="14" t="s">
        <v>73</v>
      </c>
      <c r="AY611" s="278" t="s">
        <v>166</v>
      </c>
    </row>
    <row r="612" spans="1:65" s="2" customFormat="1" ht="21.75" customHeight="1">
      <c r="A612" s="37"/>
      <c r="B612" s="38"/>
      <c r="C612" s="243" t="s">
        <v>724</v>
      </c>
      <c r="D612" s="243" t="s">
        <v>168</v>
      </c>
      <c r="E612" s="244" t="s">
        <v>725</v>
      </c>
      <c r="F612" s="245" t="s">
        <v>726</v>
      </c>
      <c r="G612" s="246" t="s">
        <v>171</v>
      </c>
      <c r="H612" s="247">
        <v>240.4</v>
      </c>
      <c r="I612" s="248"/>
      <c r="J612" s="249">
        <f>ROUND(I612*H612,2)</f>
        <v>0</v>
      </c>
      <c r="K612" s="250"/>
      <c r="L612" s="43"/>
      <c r="M612" s="251" t="s">
        <v>1</v>
      </c>
      <c r="N612" s="252" t="s">
        <v>39</v>
      </c>
      <c r="O612" s="90"/>
      <c r="P612" s="253">
        <f>O612*H612</f>
        <v>0</v>
      </c>
      <c r="Q612" s="253">
        <v>0.0231</v>
      </c>
      <c r="R612" s="253">
        <f>Q612*H612</f>
        <v>5.55324</v>
      </c>
      <c r="S612" s="253">
        <v>0</v>
      </c>
      <c r="T612" s="254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55" t="s">
        <v>172</v>
      </c>
      <c r="AT612" s="255" t="s">
        <v>168</v>
      </c>
      <c r="AU612" s="255" t="s">
        <v>86</v>
      </c>
      <c r="AY612" s="16" t="s">
        <v>166</v>
      </c>
      <c r="BE612" s="256">
        <f>IF(N612="základní",J612,0)</f>
        <v>0</v>
      </c>
      <c r="BF612" s="256">
        <f>IF(N612="snížená",J612,0)</f>
        <v>0</v>
      </c>
      <c r="BG612" s="256">
        <f>IF(N612="zákl. přenesená",J612,0)</f>
        <v>0</v>
      </c>
      <c r="BH612" s="256">
        <f>IF(N612="sníž. přenesená",J612,0)</f>
        <v>0</v>
      </c>
      <c r="BI612" s="256">
        <f>IF(N612="nulová",J612,0)</f>
        <v>0</v>
      </c>
      <c r="BJ612" s="16" t="s">
        <v>86</v>
      </c>
      <c r="BK612" s="256">
        <f>ROUND(I612*H612,2)</f>
        <v>0</v>
      </c>
      <c r="BL612" s="16" t="s">
        <v>172</v>
      </c>
      <c r="BM612" s="255" t="s">
        <v>727</v>
      </c>
    </row>
    <row r="613" spans="1:51" s="14" customFormat="1" ht="12">
      <c r="A613" s="14"/>
      <c r="B613" s="268"/>
      <c r="C613" s="269"/>
      <c r="D613" s="259" t="s">
        <v>174</v>
      </c>
      <c r="E613" s="270" t="s">
        <v>1</v>
      </c>
      <c r="F613" s="271" t="s">
        <v>728</v>
      </c>
      <c r="G613" s="269"/>
      <c r="H613" s="272">
        <v>120.2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174</v>
      </c>
      <c r="AU613" s="278" t="s">
        <v>86</v>
      </c>
      <c r="AV613" s="14" t="s">
        <v>86</v>
      </c>
      <c r="AW613" s="14" t="s">
        <v>30</v>
      </c>
      <c r="AX613" s="14" t="s">
        <v>73</v>
      </c>
      <c r="AY613" s="278" t="s">
        <v>166</v>
      </c>
    </row>
    <row r="614" spans="1:51" s="14" customFormat="1" ht="12">
      <c r="A614" s="14"/>
      <c r="B614" s="268"/>
      <c r="C614" s="269"/>
      <c r="D614" s="259" t="s">
        <v>174</v>
      </c>
      <c r="E614" s="270" t="s">
        <v>1</v>
      </c>
      <c r="F614" s="271" t="s">
        <v>729</v>
      </c>
      <c r="G614" s="269"/>
      <c r="H614" s="272">
        <v>120.2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174</v>
      </c>
      <c r="AU614" s="278" t="s">
        <v>86</v>
      </c>
      <c r="AV614" s="14" t="s">
        <v>86</v>
      </c>
      <c r="AW614" s="14" t="s">
        <v>30</v>
      </c>
      <c r="AX614" s="14" t="s">
        <v>73</v>
      </c>
      <c r="AY614" s="278" t="s">
        <v>166</v>
      </c>
    </row>
    <row r="615" spans="1:65" s="2" customFormat="1" ht="21.75" customHeight="1">
      <c r="A615" s="37"/>
      <c r="B615" s="38"/>
      <c r="C615" s="243" t="s">
        <v>730</v>
      </c>
      <c r="D615" s="243" t="s">
        <v>168</v>
      </c>
      <c r="E615" s="244" t="s">
        <v>731</v>
      </c>
      <c r="F615" s="245" t="s">
        <v>732</v>
      </c>
      <c r="G615" s="246" t="s">
        <v>171</v>
      </c>
      <c r="H615" s="247">
        <v>945.067</v>
      </c>
      <c r="I615" s="248"/>
      <c r="J615" s="249">
        <f>ROUND(I615*H615,2)</f>
        <v>0</v>
      </c>
      <c r="K615" s="250"/>
      <c r="L615" s="43"/>
      <c r="M615" s="251" t="s">
        <v>1</v>
      </c>
      <c r="N615" s="252" t="s">
        <v>39</v>
      </c>
      <c r="O615" s="90"/>
      <c r="P615" s="253">
        <f>O615*H615</f>
        <v>0</v>
      </c>
      <c r="Q615" s="253">
        <v>0.00382</v>
      </c>
      <c r="R615" s="253">
        <f>Q615*H615</f>
        <v>3.6101559400000003</v>
      </c>
      <c r="S615" s="253">
        <v>0</v>
      </c>
      <c r="T615" s="254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55" t="s">
        <v>172</v>
      </c>
      <c r="AT615" s="255" t="s">
        <v>168</v>
      </c>
      <c r="AU615" s="255" t="s">
        <v>86</v>
      </c>
      <c r="AY615" s="16" t="s">
        <v>166</v>
      </c>
      <c r="BE615" s="256">
        <f>IF(N615="základní",J615,0)</f>
        <v>0</v>
      </c>
      <c r="BF615" s="256">
        <f>IF(N615="snížená",J615,0)</f>
        <v>0</v>
      </c>
      <c r="BG615" s="256">
        <f>IF(N615="zákl. přenesená",J615,0)</f>
        <v>0</v>
      </c>
      <c r="BH615" s="256">
        <f>IF(N615="sníž. přenesená",J615,0)</f>
        <v>0</v>
      </c>
      <c r="BI615" s="256">
        <f>IF(N615="nulová",J615,0)</f>
        <v>0</v>
      </c>
      <c r="BJ615" s="16" t="s">
        <v>86</v>
      </c>
      <c r="BK615" s="256">
        <f>ROUND(I615*H615,2)</f>
        <v>0</v>
      </c>
      <c r="BL615" s="16" t="s">
        <v>172</v>
      </c>
      <c r="BM615" s="255" t="s">
        <v>733</v>
      </c>
    </row>
    <row r="616" spans="1:51" s="14" customFormat="1" ht="12">
      <c r="A616" s="14"/>
      <c r="B616" s="268"/>
      <c r="C616" s="269"/>
      <c r="D616" s="259" t="s">
        <v>174</v>
      </c>
      <c r="E616" s="270" t="s">
        <v>1</v>
      </c>
      <c r="F616" s="271" t="s">
        <v>504</v>
      </c>
      <c r="G616" s="269"/>
      <c r="H616" s="272">
        <v>252.328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174</v>
      </c>
      <c r="AU616" s="278" t="s">
        <v>86</v>
      </c>
      <c r="AV616" s="14" t="s">
        <v>86</v>
      </c>
      <c r="AW616" s="14" t="s">
        <v>30</v>
      </c>
      <c r="AX616" s="14" t="s">
        <v>73</v>
      </c>
      <c r="AY616" s="278" t="s">
        <v>166</v>
      </c>
    </row>
    <row r="617" spans="1:51" s="14" customFormat="1" ht="12">
      <c r="A617" s="14"/>
      <c r="B617" s="268"/>
      <c r="C617" s="269"/>
      <c r="D617" s="259" t="s">
        <v>174</v>
      </c>
      <c r="E617" s="270" t="s">
        <v>1</v>
      </c>
      <c r="F617" s="271" t="s">
        <v>506</v>
      </c>
      <c r="G617" s="269"/>
      <c r="H617" s="272">
        <v>692.739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174</v>
      </c>
      <c r="AU617" s="278" t="s">
        <v>86</v>
      </c>
      <c r="AV617" s="14" t="s">
        <v>86</v>
      </c>
      <c r="AW617" s="14" t="s">
        <v>30</v>
      </c>
      <c r="AX617" s="14" t="s">
        <v>73</v>
      </c>
      <c r="AY617" s="278" t="s">
        <v>166</v>
      </c>
    </row>
    <row r="618" spans="1:65" s="2" customFormat="1" ht="21.75" customHeight="1">
      <c r="A618" s="37"/>
      <c r="B618" s="38"/>
      <c r="C618" s="243" t="s">
        <v>734</v>
      </c>
      <c r="D618" s="243" t="s">
        <v>168</v>
      </c>
      <c r="E618" s="244" t="s">
        <v>735</v>
      </c>
      <c r="F618" s="245" t="s">
        <v>736</v>
      </c>
      <c r="G618" s="246" t="s">
        <v>171</v>
      </c>
      <c r="H618" s="247">
        <v>252.328</v>
      </c>
      <c r="I618" s="248"/>
      <c r="J618" s="249">
        <f>ROUND(I618*H618,2)</f>
        <v>0</v>
      </c>
      <c r="K618" s="250"/>
      <c r="L618" s="43"/>
      <c r="M618" s="251" t="s">
        <v>1</v>
      </c>
      <c r="N618" s="252" t="s">
        <v>39</v>
      </c>
      <c r="O618" s="90"/>
      <c r="P618" s="253">
        <f>O618*H618</f>
        <v>0</v>
      </c>
      <c r="Q618" s="253">
        <v>0.02467</v>
      </c>
      <c r="R618" s="253">
        <f>Q618*H618</f>
        <v>6.2249317600000005</v>
      </c>
      <c r="S618" s="253">
        <v>0</v>
      </c>
      <c r="T618" s="254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255" t="s">
        <v>172</v>
      </c>
      <c r="AT618" s="255" t="s">
        <v>168</v>
      </c>
      <c r="AU618" s="255" t="s">
        <v>86</v>
      </c>
      <c r="AY618" s="16" t="s">
        <v>166</v>
      </c>
      <c r="BE618" s="256">
        <f>IF(N618="základní",J618,0)</f>
        <v>0</v>
      </c>
      <c r="BF618" s="256">
        <f>IF(N618="snížená",J618,0)</f>
        <v>0</v>
      </c>
      <c r="BG618" s="256">
        <f>IF(N618="zákl. přenesená",J618,0)</f>
        <v>0</v>
      </c>
      <c r="BH618" s="256">
        <f>IF(N618="sníž. přenesená",J618,0)</f>
        <v>0</v>
      </c>
      <c r="BI618" s="256">
        <f>IF(N618="nulová",J618,0)</f>
        <v>0</v>
      </c>
      <c r="BJ618" s="16" t="s">
        <v>86</v>
      </c>
      <c r="BK618" s="256">
        <f>ROUND(I618*H618,2)</f>
        <v>0</v>
      </c>
      <c r="BL618" s="16" t="s">
        <v>172</v>
      </c>
      <c r="BM618" s="255" t="s">
        <v>737</v>
      </c>
    </row>
    <row r="619" spans="1:51" s="14" customFormat="1" ht="12">
      <c r="A619" s="14"/>
      <c r="B619" s="268"/>
      <c r="C619" s="269"/>
      <c r="D619" s="259" t="s">
        <v>174</v>
      </c>
      <c r="E619" s="270" t="s">
        <v>1</v>
      </c>
      <c r="F619" s="271" t="s">
        <v>504</v>
      </c>
      <c r="G619" s="269"/>
      <c r="H619" s="272">
        <v>252.328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174</v>
      </c>
      <c r="AU619" s="278" t="s">
        <v>86</v>
      </c>
      <c r="AV619" s="14" t="s">
        <v>86</v>
      </c>
      <c r="AW619" s="14" t="s">
        <v>30</v>
      </c>
      <c r="AX619" s="14" t="s">
        <v>73</v>
      </c>
      <c r="AY619" s="278" t="s">
        <v>166</v>
      </c>
    </row>
    <row r="620" spans="1:65" s="2" customFormat="1" ht="21.75" customHeight="1">
      <c r="A620" s="37"/>
      <c r="B620" s="38"/>
      <c r="C620" s="243" t="s">
        <v>738</v>
      </c>
      <c r="D620" s="243" t="s">
        <v>168</v>
      </c>
      <c r="E620" s="244" t="s">
        <v>739</v>
      </c>
      <c r="F620" s="245" t="s">
        <v>740</v>
      </c>
      <c r="G620" s="246" t="s">
        <v>171</v>
      </c>
      <c r="H620" s="247">
        <v>256.652</v>
      </c>
      <c r="I620" s="248"/>
      <c r="J620" s="249">
        <f>ROUND(I620*H620,2)</f>
        <v>0</v>
      </c>
      <c r="K620" s="250"/>
      <c r="L620" s="43"/>
      <c r="M620" s="251" t="s">
        <v>1</v>
      </c>
      <c r="N620" s="252" t="s">
        <v>39</v>
      </c>
      <c r="O620" s="90"/>
      <c r="P620" s="253">
        <f>O620*H620</f>
        <v>0</v>
      </c>
      <c r="Q620" s="253">
        <v>0.00628</v>
      </c>
      <c r="R620" s="253">
        <f>Q620*H620</f>
        <v>1.61177456</v>
      </c>
      <c r="S620" s="253">
        <v>0</v>
      </c>
      <c r="T620" s="254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55" t="s">
        <v>172</v>
      </c>
      <c r="AT620" s="255" t="s">
        <v>168</v>
      </c>
      <c r="AU620" s="255" t="s">
        <v>86</v>
      </c>
      <c r="AY620" s="16" t="s">
        <v>166</v>
      </c>
      <c r="BE620" s="256">
        <f>IF(N620="základní",J620,0)</f>
        <v>0</v>
      </c>
      <c r="BF620" s="256">
        <f>IF(N620="snížená",J620,0)</f>
        <v>0</v>
      </c>
      <c r="BG620" s="256">
        <f>IF(N620="zákl. přenesená",J620,0)</f>
        <v>0</v>
      </c>
      <c r="BH620" s="256">
        <f>IF(N620="sníž. přenesená",J620,0)</f>
        <v>0</v>
      </c>
      <c r="BI620" s="256">
        <f>IF(N620="nulová",J620,0)</f>
        <v>0</v>
      </c>
      <c r="BJ620" s="16" t="s">
        <v>86</v>
      </c>
      <c r="BK620" s="256">
        <f>ROUND(I620*H620,2)</f>
        <v>0</v>
      </c>
      <c r="BL620" s="16" t="s">
        <v>172</v>
      </c>
      <c r="BM620" s="255" t="s">
        <v>741</v>
      </c>
    </row>
    <row r="621" spans="1:51" s="13" customFormat="1" ht="12">
      <c r="A621" s="13"/>
      <c r="B621" s="257"/>
      <c r="C621" s="258"/>
      <c r="D621" s="259" t="s">
        <v>174</v>
      </c>
      <c r="E621" s="260" t="s">
        <v>1</v>
      </c>
      <c r="F621" s="261" t="s">
        <v>644</v>
      </c>
      <c r="G621" s="258"/>
      <c r="H621" s="260" t="s">
        <v>1</v>
      </c>
      <c r="I621" s="262"/>
      <c r="J621" s="258"/>
      <c r="K621" s="258"/>
      <c r="L621" s="263"/>
      <c r="M621" s="264"/>
      <c r="N621" s="265"/>
      <c r="O621" s="265"/>
      <c r="P621" s="265"/>
      <c r="Q621" s="265"/>
      <c r="R621" s="265"/>
      <c r="S621" s="265"/>
      <c r="T621" s="26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7" t="s">
        <v>174</v>
      </c>
      <c r="AU621" s="267" t="s">
        <v>86</v>
      </c>
      <c r="AV621" s="13" t="s">
        <v>80</v>
      </c>
      <c r="AW621" s="13" t="s">
        <v>30</v>
      </c>
      <c r="AX621" s="13" t="s">
        <v>73</v>
      </c>
      <c r="AY621" s="267" t="s">
        <v>166</v>
      </c>
    </row>
    <row r="622" spans="1:51" s="14" customFormat="1" ht="12">
      <c r="A622" s="14"/>
      <c r="B622" s="268"/>
      <c r="C622" s="269"/>
      <c r="D622" s="259" t="s">
        <v>174</v>
      </c>
      <c r="E622" s="270" t="s">
        <v>1</v>
      </c>
      <c r="F622" s="271" t="s">
        <v>645</v>
      </c>
      <c r="G622" s="269"/>
      <c r="H622" s="272">
        <v>121.005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174</v>
      </c>
      <c r="AU622" s="278" t="s">
        <v>86</v>
      </c>
      <c r="AV622" s="14" t="s">
        <v>86</v>
      </c>
      <c r="AW622" s="14" t="s">
        <v>30</v>
      </c>
      <c r="AX622" s="14" t="s">
        <v>73</v>
      </c>
      <c r="AY622" s="278" t="s">
        <v>166</v>
      </c>
    </row>
    <row r="623" spans="1:51" s="14" customFormat="1" ht="12">
      <c r="A623" s="14"/>
      <c r="B623" s="268"/>
      <c r="C623" s="269"/>
      <c r="D623" s="259" t="s">
        <v>174</v>
      </c>
      <c r="E623" s="270" t="s">
        <v>1</v>
      </c>
      <c r="F623" s="271" t="s">
        <v>646</v>
      </c>
      <c r="G623" s="269"/>
      <c r="H623" s="272">
        <v>12.24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174</v>
      </c>
      <c r="AU623" s="278" t="s">
        <v>86</v>
      </c>
      <c r="AV623" s="14" t="s">
        <v>86</v>
      </c>
      <c r="AW623" s="14" t="s">
        <v>30</v>
      </c>
      <c r="AX623" s="14" t="s">
        <v>73</v>
      </c>
      <c r="AY623" s="278" t="s">
        <v>166</v>
      </c>
    </row>
    <row r="624" spans="1:51" s="14" customFormat="1" ht="12">
      <c r="A624" s="14"/>
      <c r="B624" s="268"/>
      <c r="C624" s="269"/>
      <c r="D624" s="259" t="s">
        <v>174</v>
      </c>
      <c r="E624" s="270" t="s">
        <v>1</v>
      </c>
      <c r="F624" s="271" t="s">
        <v>647</v>
      </c>
      <c r="G624" s="269"/>
      <c r="H624" s="272">
        <v>117.255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174</v>
      </c>
      <c r="AU624" s="278" t="s">
        <v>86</v>
      </c>
      <c r="AV624" s="14" t="s">
        <v>86</v>
      </c>
      <c r="AW624" s="14" t="s">
        <v>30</v>
      </c>
      <c r="AX624" s="14" t="s">
        <v>73</v>
      </c>
      <c r="AY624" s="278" t="s">
        <v>166</v>
      </c>
    </row>
    <row r="625" spans="1:51" s="14" customFormat="1" ht="12">
      <c r="A625" s="14"/>
      <c r="B625" s="268"/>
      <c r="C625" s="269"/>
      <c r="D625" s="259" t="s">
        <v>174</v>
      </c>
      <c r="E625" s="270" t="s">
        <v>1</v>
      </c>
      <c r="F625" s="271" t="s">
        <v>648</v>
      </c>
      <c r="G625" s="269"/>
      <c r="H625" s="272">
        <v>12</v>
      </c>
      <c r="I625" s="273"/>
      <c r="J625" s="269"/>
      <c r="K625" s="269"/>
      <c r="L625" s="274"/>
      <c r="M625" s="275"/>
      <c r="N625" s="276"/>
      <c r="O625" s="276"/>
      <c r="P625" s="276"/>
      <c r="Q625" s="276"/>
      <c r="R625" s="276"/>
      <c r="S625" s="276"/>
      <c r="T625" s="27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8" t="s">
        <v>174</v>
      </c>
      <c r="AU625" s="278" t="s">
        <v>86</v>
      </c>
      <c r="AV625" s="14" t="s">
        <v>86</v>
      </c>
      <c r="AW625" s="14" t="s">
        <v>30</v>
      </c>
      <c r="AX625" s="14" t="s">
        <v>73</v>
      </c>
      <c r="AY625" s="278" t="s">
        <v>166</v>
      </c>
    </row>
    <row r="626" spans="1:51" s="13" customFormat="1" ht="12">
      <c r="A626" s="13"/>
      <c r="B626" s="257"/>
      <c r="C626" s="258"/>
      <c r="D626" s="259" t="s">
        <v>174</v>
      </c>
      <c r="E626" s="260" t="s">
        <v>1</v>
      </c>
      <c r="F626" s="261" t="s">
        <v>649</v>
      </c>
      <c r="G626" s="258"/>
      <c r="H626" s="260" t="s">
        <v>1</v>
      </c>
      <c r="I626" s="262"/>
      <c r="J626" s="258"/>
      <c r="K626" s="258"/>
      <c r="L626" s="263"/>
      <c r="M626" s="264"/>
      <c r="N626" s="265"/>
      <c r="O626" s="265"/>
      <c r="P626" s="265"/>
      <c r="Q626" s="265"/>
      <c r="R626" s="265"/>
      <c r="S626" s="265"/>
      <c r="T626" s="26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7" t="s">
        <v>174</v>
      </c>
      <c r="AU626" s="267" t="s">
        <v>86</v>
      </c>
      <c r="AV626" s="13" t="s">
        <v>80</v>
      </c>
      <c r="AW626" s="13" t="s">
        <v>30</v>
      </c>
      <c r="AX626" s="13" t="s">
        <v>73</v>
      </c>
      <c r="AY626" s="267" t="s">
        <v>166</v>
      </c>
    </row>
    <row r="627" spans="1:51" s="14" customFormat="1" ht="12">
      <c r="A627" s="14"/>
      <c r="B627" s="268"/>
      <c r="C627" s="269"/>
      <c r="D627" s="259" t="s">
        <v>174</v>
      </c>
      <c r="E627" s="270" t="s">
        <v>1</v>
      </c>
      <c r="F627" s="271" t="s">
        <v>742</v>
      </c>
      <c r="G627" s="269"/>
      <c r="H627" s="272">
        <v>-0.497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174</v>
      </c>
      <c r="AU627" s="278" t="s">
        <v>86</v>
      </c>
      <c r="AV627" s="14" t="s">
        <v>86</v>
      </c>
      <c r="AW627" s="14" t="s">
        <v>30</v>
      </c>
      <c r="AX627" s="14" t="s">
        <v>73</v>
      </c>
      <c r="AY627" s="278" t="s">
        <v>166</v>
      </c>
    </row>
    <row r="628" spans="1:51" s="14" customFormat="1" ht="12">
      <c r="A628" s="14"/>
      <c r="B628" s="268"/>
      <c r="C628" s="269"/>
      <c r="D628" s="259" t="s">
        <v>174</v>
      </c>
      <c r="E628" s="270" t="s">
        <v>1</v>
      </c>
      <c r="F628" s="271" t="s">
        <v>743</v>
      </c>
      <c r="G628" s="269"/>
      <c r="H628" s="272">
        <v>-2.065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174</v>
      </c>
      <c r="AU628" s="278" t="s">
        <v>86</v>
      </c>
      <c r="AV628" s="14" t="s">
        <v>86</v>
      </c>
      <c r="AW628" s="14" t="s">
        <v>30</v>
      </c>
      <c r="AX628" s="14" t="s">
        <v>73</v>
      </c>
      <c r="AY628" s="278" t="s">
        <v>166</v>
      </c>
    </row>
    <row r="629" spans="1:51" s="14" customFormat="1" ht="12">
      <c r="A629" s="14"/>
      <c r="B629" s="268"/>
      <c r="C629" s="269"/>
      <c r="D629" s="259" t="s">
        <v>174</v>
      </c>
      <c r="E629" s="270" t="s">
        <v>1</v>
      </c>
      <c r="F629" s="271" t="s">
        <v>744</v>
      </c>
      <c r="G629" s="269"/>
      <c r="H629" s="272">
        <v>-3.286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174</v>
      </c>
      <c r="AU629" s="278" t="s">
        <v>86</v>
      </c>
      <c r="AV629" s="14" t="s">
        <v>86</v>
      </c>
      <c r="AW629" s="14" t="s">
        <v>30</v>
      </c>
      <c r="AX629" s="14" t="s">
        <v>73</v>
      </c>
      <c r="AY629" s="278" t="s">
        <v>166</v>
      </c>
    </row>
    <row r="630" spans="1:65" s="2" customFormat="1" ht="21.75" customHeight="1">
      <c r="A630" s="37"/>
      <c r="B630" s="38"/>
      <c r="C630" s="243" t="s">
        <v>745</v>
      </c>
      <c r="D630" s="243" t="s">
        <v>168</v>
      </c>
      <c r="E630" s="244" t="s">
        <v>746</v>
      </c>
      <c r="F630" s="245" t="s">
        <v>747</v>
      </c>
      <c r="G630" s="246" t="s">
        <v>171</v>
      </c>
      <c r="H630" s="247">
        <v>814.611</v>
      </c>
      <c r="I630" s="248"/>
      <c r="J630" s="249">
        <f>ROUND(I630*H630,2)</f>
        <v>0</v>
      </c>
      <c r="K630" s="250"/>
      <c r="L630" s="43"/>
      <c r="M630" s="251" t="s">
        <v>1</v>
      </c>
      <c r="N630" s="252" t="s">
        <v>39</v>
      </c>
      <c r="O630" s="90"/>
      <c r="P630" s="253">
        <f>O630*H630</f>
        <v>0</v>
      </c>
      <c r="Q630" s="253">
        <v>0.00348</v>
      </c>
      <c r="R630" s="253">
        <f>Q630*H630</f>
        <v>2.83484628</v>
      </c>
      <c r="S630" s="253">
        <v>0</v>
      </c>
      <c r="T630" s="254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55" t="s">
        <v>172</v>
      </c>
      <c r="AT630" s="255" t="s">
        <v>168</v>
      </c>
      <c r="AU630" s="255" t="s">
        <v>86</v>
      </c>
      <c r="AY630" s="16" t="s">
        <v>166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6" t="s">
        <v>86</v>
      </c>
      <c r="BK630" s="256">
        <f>ROUND(I630*H630,2)</f>
        <v>0</v>
      </c>
      <c r="BL630" s="16" t="s">
        <v>172</v>
      </c>
      <c r="BM630" s="255" t="s">
        <v>748</v>
      </c>
    </row>
    <row r="631" spans="1:51" s="13" customFormat="1" ht="12">
      <c r="A631" s="13"/>
      <c r="B631" s="257"/>
      <c r="C631" s="258"/>
      <c r="D631" s="259" t="s">
        <v>174</v>
      </c>
      <c r="E631" s="260" t="s">
        <v>1</v>
      </c>
      <c r="F631" s="261" t="s">
        <v>663</v>
      </c>
      <c r="G631" s="258"/>
      <c r="H631" s="260" t="s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7" t="s">
        <v>174</v>
      </c>
      <c r="AU631" s="267" t="s">
        <v>86</v>
      </c>
      <c r="AV631" s="13" t="s">
        <v>80</v>
      </c>
      <c r="AW631" s="13" t="s">
        <v>30</v>
      </c>
      <c r="AX631" s="13" t="s">
        <v>73</v>
      </c>
      <c r="AY631" s="267" t="s">
        <v>166</v>
      </c>
    </row>
    <row r="632" spans="1:51" s="14" customFormat="1" ht="12">
      <c r="A632" s="14"/>
      <c r="B632" s="268"/>
      <c r="C632" s="269"/>
      <c r="D632" s="259" t="s">
        <v>174</v>
      </c>
      <c r="E632" s="270" t="s">
        <v>1</v>
      </c>
      <c r="F632" s="271" t="s">
        <v>674</v>
      </c>
      <c r="G632" s="269"/>
      <c r="H632" s="272">
        <v>27.42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174</v>
      </c>
      <c r="AU632" s="278" t="s">
        <v>86</v>
      </c>
      <c r="AV632" s="14" t="s">
        <v>86</v>
      </c>
      <c r="AW632" s="14" t="s">
        <v>30</v>
      </c>
      <c r="AX632" s="14" t="s">
        <v>73</v>
      </c>
      <c r="AY632" s="278" t="s">
        <v>166</v>
      </c>
    </row>
    <row r="633" spans="1:51" s="13" customFormat="1" ht="12">
      <c r="A633" s="13"/>
      <c r="B633" s="257"/>
      <c r="C633" s="258"/>
      <c r="D633" s="259" t="s">
        <v>174</v>
      </c>
      <c r="E633" s="260" t="s">
        <v>1</v>
      </c>
      <c r="F633" s="261" t="s">
        <v>675</v>
      </c>
      <c r="G633" s="258"/>
      <c r="H633" s="260" t="s">
        <v>1</v>
      </c>
      <c r="I633" s="262"/>
      <c r="J633" s="258"/>
      <c r="K633" s="258"/>
      <c r="L633" s="263"/>
      <c r="M633" s="264"/>
      <c r="N633" s="265"/>
      <c r="O633" s="265"/>
      <c r="P633" s="265"/>
      <c r="Q633" s="265"/>
      <c r="R633" s="265"/>
      <c r="S633" s="265"/>
      <c r="T633" s="266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7" t="s">
        <v>174</v>
      </c>
      <c r="AU633" s="267" t="s">
        <v>86</v>
      </c>
      <c r="AV633" s="13" t="s">
        <v>80</v>
      </c>
      <c r="AW633" s="13" t="s">
        <v>30</v>
      </c>
      <c r="AX633" s="13" t="s">
        <v>73</v>
      </c>
      <c r="AY633" s="267" t="s">
        <v>166</v>
      </c>
    </row>
    <row r="634" spans="1:51" s="14" customFormat="1" ht="12">
      <c r="A634" s="14"/>
      <c r="B634" s="268"/>
      <c r="C634" s="269"/>
      <c r="D634" s="259" t="s">
        <v>174</v>
      </c>
      <c r="E634" s="270" t="s">
        <v>1</v>
      </c>
      <c r="F634" s="271" t="s">
        <v>676</v>
      </c>
      <c r="G634" s="269"/>
      <c r="H634" s="272">
        <v>819.08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174</v>
      </c>
      <c r="AU634" s="278" t="s">
        <v>86</v>
      </c>
      <c r="AV634" s="14" t="s">
        <v>86</v>
      </c>
      <c r="AW634" s="14" t="s">
        <v>30</v>
      </c>
      <c r="AX634" s="14" t="s">
        <v>73</v>
      </c>
      <c r="AY634" s="278" t="s">
        <v>166</v>
      </c>
    </row>
    <row r="635" spans="1:51" s="14" customFormat="1" ht="12">
      <c r="A635" s="14"/>
      <c r="B635" s="268"/>
      <c r="C635" s="269"/>
      <c r="D635" s="259" t="s">
        <v>174</v>
      </c>
      <c r="E635" s="270" t="s">
        <v>1</v>
      </c>
      <c r="F635" s="271" t="s">
        <v>677</v>
      </c>
      <c r="G635" s="269"/>
      <c r="H635" s="272">
        <v>-40.71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174</v>
      </c>
      <c r="AU635" s="278" t="s">
        <v>86</v>
      </c>
      <c r="AV635" s="14" t="s">
        <v>86</v>
      </c>
      <c r="AW635" s="14" t="s">
        <v>30</v>
      </c>
      <c r="AX635" s="14" t="s">
        <v>73</v>
      </c>
      <c r="AY635" s="278" t="s">
        <v>166</v>
      </c>
    </row>
    <row r="636" spans="1:51" s="13" customFormat="1" ht="12">
      <c r="A636" s="13"/>
      <c r="B636" s="257"/>
      <c r="C636" s="258"/>
      <c r="D636" s="259" t="s">
        <v>174</v>
      </c>
      <c r="E636" s="260" t="s">
        <v>1</v>
      </c>
      <c r="F636" s="261" t="s">
        <v>678</v>
      </c>
      <c r="G636" s="258"/>
      <c r="H636" s="260" t="s">
        <v>1</v>
      </c>
      <c r="I636" s="262"/>
      <c r="J636" s="258"/>
      <c r="K636" s="258"/>
      <c r="L636" s="263"/>
      <c r="M636" s="264"/>
      <c r="N636" s="265"/>
      <c r="O636" s="265"/>
      <c r="P636" s="265"/>
      <c r="Q636" s="265"/>
      <c r="R636" s="265"/>
      <c r="S636" s="265"/>
      <c r="T636" s="26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7" t="s">
        <v>174</v>
      </c>
      <c r="AU636" s="267" t="s">
        <v>86</v>
      </c>
      <c r="AV636" s="13" t="s">
        <v>80</v>
      </c>
      <c r="AW636" s="13" t="s">
        <v>30</v>
      </c>
      <c r="AX636" s="13" t="s">
        <v>73</v>
      </c>
      <c r="AY636" s="267" t="s">
        <v>166</v>
      </c>
    </row>
    <row r="637" spans="1:51" s="13" customFormat="1" ht="12">
      <c r="A637" s="13"/>
      <c r="B637" s="257"/>
      <c r="C637" s="258"/>
      <c r="D637" s="259" t="s">
        <v>174</v>
      </c>
      <c r="E637" s="260" t="s">
        <v>1</v>
      </c>
      <c r="F637" s="261" t="s">
        <v>175</v>
      </c>
      <c r="G637" s="258"/>
      <c r="H637" s="260" t="s">
        <v>1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7" t="s">
        <v>174</v>
      </c>
      <c r="AU637" s="267" t="s">
        <v>86</v>
      </c>
      <c r="AV637" s="13" t="s">
        <v>80</v>
      </c>
      <c r="AW637" s="13" t="s">
        <v>30</v>
      </c>
      <c r="AX637" s="13" t="s">
        <v>73</v>
      </c>
      <c r="AY637" s="267" t="s">
        <v>166</v>
      </c>
    </row>
    <row r="638" spans="1:51" s="14" customFormat="1" ht="12">
      <c r="A638" s="14"/>
      <c r="B638" s="268"/>
      <c r="C638" s="269"/>
      <c r="D638" s="259" t="s">
        <v>174</v>
      </c>
      <c r="E638" s="270" t="s">
        <v>1</v>
      </c>
      <c r="F638" s="271" t="s">
        <v>749</v>
      </c>
      <c r="G638" s="269"/>
      <c r="H638" s="272">
        <v>-1.435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174</v>
      </c>
      <c r="AU638" s="278" t="s">
        <v>86</v>
      </c>
      <c r="AV638" s="14" t="s">
        <v>86</v>
      </c>
      <c r="AW638" s="14" t="s">
        <v>30</v>
      </c>
      <c r="AX638" s="14" t="s">
        <v>73</v>
      </c>
      <c r="AY638" s="278" t="s">
        <v>166</v>
      </c>
    </row>
    <row r="639" spans="1:51" s="14" customFormat="1" ht="12">
      <c r="A639" s="14"/>
      <c r="B639" s="268"/>
      <c r="C639" s="269"/>
      <c r="D639" s="259" t="s">
        <v>174</v>
      </c>
      <c r="E639" s="270" t="s">
        <v>1</v>
      </c>
      <c r="F639" s="271" t="s">
        <v>750</v>
      </c>
      <c r="G639" s="269"/>
      <c r="H639" s="272">
        <v>-0.766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174</v>
      </c>
      <c r="AU639" s="278" t="s">
        <v>86</v>
      </c>
      <c r="AV639" s="14" t="s">
        <v>86</v>
      </c>
      <c r="AW639" s="14" t="s">
        <v>30</v>
      </c>
      <c r="AX639" s="14" t="s">
        <v>73</v>
      </c>
      <c r="AY639" s="278" t="s">
        <v>166</v>
      </c>
    </row>
    <row r="640" spans="1:51" s="14" customFormat="1" ht="12">
      <c r="A640" s="14"/>
      <c r="B640" s="268"/>
      <c r="C640" s="269"/>
      <c r="D640" s="259" t="s">
        <v>174</v>
      </c>
      <c r="E640" s="270" t="s">
        <v>1</v>
      </c>
      <c r="F640" s="271" t="s">
        <v>751</v>
      </c>
      <c r="G640" s="269"/>
      <c r="H640" s="272">
        <v>-0.29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174</v>
      </c>
      <c r="AU640" s="278" t="s">
        <v>86</v>
      </c>
      <c r="AV640" s="14" t="s">
        <v>86</v>
      </c>
      <c r="AW640" s="14" t="s">
        <v>30</v>
      </c>
      <c r="AX640" s="14" t="s">
        <v>73</v>
      </c>
      <c r="AY640" s="278" t="s">
        <v>166</v>
      </c>
    </row>
    <row r="641" spans="1:51" s="13" customFormat="1" ht="12">
      <c r="A641" s="13"/>
      <c r="B641" s="257"/>
      <c r="C641" s="258"/>
      <c r="D641" s="259" t="s">
        <v>174</v>
      </c>
      <c r="E641" s="260" t="s">
        <v>1</v>
      </c>
      <c r="F641" s="261" t="s">
        <v>456</v>
      </c>
      <c r="G641" s="258"/>
      <c r="H641" s="260" t="s">
        <v>1</v>
      </c>
      <c r="I641" s="262"/>
      <c r="J641" s="258"/>
      <c r="K641" s="258"/>
      <c r="L641" s="263"/>
      <c r="M641" s="264"/>
      <c r="N641" s="265"/>
      <c r="O641" s="265"/>
      <c r="P641" s="265"/>
      <c r="Q641" s="265"/>
      <c r="R641" s="265"/>
      <c r="S641" s="265"/>
      <c r="T641" s="26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7" t="s">
        <v>174</v>
      </c>
      <c r="AU641" s="267" t="s">
        <v>86</v>
      </c>
      <c r="AV641" s="13" t="s">
        <v>80</v>
      </c>
      <c r="AW641" s="13" t="s">
        <v>30</v>
      </c>
      <c r="AX641" s="13" t="s">
        <v>73</v>
      </c>
      <c r="AY641" s="267" t="s">
        <v>166</v>
      </c>
    </row>
    <row r="642" spans="1:51" s="14" customFormat="1" ht="12">
      <c r="A642" s="14"/>
      <c r="B642" s="268"/>
      <c r="C642" s="269"/>
      <c r="D642" s="259" t="s">
        <v>174</v>
      </c>
      <c r="E642" s="270" t="s">
        <v>1</v>
      </c>
      <c r="F642" s="271" t="s">
        <v>752</v>
      </c>
      <c r="G642" s="269"/>
      <c r="H642" s="272">
        <v>-12.014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174</v>
      </c>
      <c r="AU642" s="278" t="s">
        <v>86</v>
      </c>
      <c r="AV642" s="14" t="s">
        <v>86</v>
      </c>
      <c r="AW642" s="14" t="s">
        <v>30</v>
      </c>
      <c r="AX642" s="14" t="s">
        <v>73</v>
      </c>
      <c r="AY642" s="278" t="s">
        <v>166</v>
      </c>
    </row>
    <row r="643" spans="1:51" s="14" customFormat="1" ht="12">
      <c r="A643" s="14"/>
      <c r="B643" s="268"/>
      <c r="C643" s="269"/>
      <c r="D643" s="259" t="s">
        <v>174</v>
      </c>
      <c r="E643" s="270" t="s">
        <v>1</v>
      </c>
      <c r="F643" s="271" t="s">
        <v>753</v>
      </c>
      <c r="G643" s="269"/>
      <c r="H643" s="272">
        <v>-2.82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174</v>
      </c>
      <c r="AU643" s="278" t="s">
        <v>86</v>
      </c>
      <c r="AV643" s="14" t="s">
        <v>86</v>
      </c>
      <c r="AW643" s="14" t="s">
        <v>30</v>
      </c>
      <c r="AX643" s="14" t="s">
        <v>73</v>
      </c>
      <c r="AY643" s="278" t="s">
        <v>166</v>
      </c>
    </row>
    <row r="644" spans="1:51" s="14" customFormat="1" ht="12">
      <c r="A644" s="14"/>
      <c r="B644" s="268"/>
      <c r="C644" s="269"/>
      <c r="D644" s="259" t="s">
        <v>174</v>
      </c>
      <c r="E644" s="270" t="s">
        <v>1</v>
      </c>
      <c r="F644" s="271" t="s">
        <v>754</v>
      </c>
      <c r="G644" s="269"/>
      <c r="H644" s="272">
        <v>-4.77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174</v>
      </c>
      <c r="AU644" s="278" t="s">
        <v>86</v>
      </c>
      <c r="AV644" s="14" t="s">
        <v>86</v>
      </c>
      <c r="AW644" s="14" t="s">
        <v>30</v>
      </c>
      <c r="AX644" s="14" t="s">
        <v>73</v>
      </c>
      <c r="AY644" s="278" t="s">
        <v>166</v>
      </c>
    </row>
    <row r="645" spans="1:51" s="14" customFormat="1" ht="12">
      <c r="A645" s="14"/>
      <c r="B645" s="268"/>
      <c r="C645" s="269"/>
      <c r="D645" s="259" t="s">
        <v>174</v>
      </c>
      <c r="E645" s="270" t="s">
        <v>1</v>
      </c>
      <c r="F645" s="271" t="s">
        <v>755</v>
      </c>
      <c r="G645" s="269"/>
      <c r="H645" s="272">
        <v>-1.802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174</v>
      </c>
      <c r="AU645" s="278" t="s">
        <v>86</v>
      </c>
      <c r="AV645" s="14" t="s">
        <v>86</v>
      </c>
      <c r="AW645" s="14" t="s">
        <v>30</v>
      </c>
      <c r="AX645" s="14" t="s">
        <v>73</v>
      </c>
      <c r="AY645" s="278" t="s">
        <v>166</v>
      </c>
    </row>
    <row r="646" spans="1:51" s="13" customFormat="1" ht="12">
      <c r="A646" s="13"/>
      <c r="B646" s="257"/>
      <c r="C646" s="258"/>
      <c r="D646" s="259" t="s">
        <v>174</v>
      </c>
      <c r="E646" s="260" t="s">
        <v>1</v>
      </c>
      <c r="F646" s="261" t="s">
        <v>461</v>
      </c>
      <c r="G646" s="258"/>
      <c r="H646" s="260" t="s">
        <v>1</v>
      </c>
      <c r="I646" s="262"/>
      <c r="J646" s="258"/>
      <c r="K646" s="258"/>
      <c r="L646" s="263"/>
      <c r="M646" s="264"/>
      <c r="N646" s="265"/>
      <c r="O646" s="265"/>
      <c r="P646" s="265"/>
      <c r="Q646" s="265"/>
      <c r="R646" s="265"/>
      <c r="S646" s="265"/>
      <c r="T646" s="26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7" t="s">
        <v>174</v>
      </c>
      <c r="AU646" s="267" t="s">
        <v>86</v>
      </c>
      <c r="AV646" s="13" t="s">
        <v>80</v>
      </c>
      <c r="AW646" s="13" t="s">
        <v>30</v>
      </c>
      <c r="AX646" s="13" t="s">
        <v>73</v>
      </c>
      <c r="AY646" s="267" t="s">
        <v>166</v>
      </c>
    </row>
    <row r="647" spans="1:51" s="14" customFormat="1" ht="12">
      <c r="A647" s="14"/>
      <c r="B647" s="268"/>
      <c r="C647" s="269"/>
      <c r="D647" s="259" t="s">
        <v>174</v>
      </c>
      <c r="E647" s="270" t="s">
        <v>1</v>
      </c>
      <c r="F647" s="271" t="s">
        <v>756</v>
      </c>
      <c r="G647" s="269"/>
      <c r="H647" s="272">
        <v>-16.019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174</v>
      </c>
      <c r="AU647" s="278" t="s">
        <v>86</v>
      </c>
      <c r="AV647" s="14" t="s">
        <v>86</v>
      </c>
      <c r="AW647" s="14" t="s">
        <v>30</v>
      </c>
      <c r="AX647" s="14" t="s">
        <v>73</v>
      </c>
      <c r="AY647" s="278" t="s">
        <v>166</v>
      </c>
    </row>
    <row r="648" spans="1:51" s="14" customFormat="1" ht="12">
      <c r="A648" s="14"/>
      <c r="B648" s="268"/>
      <c r="C648" s="269"/>
      <c r="D648" s="259" t="s">
        <v>174</v>
      </c>
      <c r="E648" s="270" t="s">
        <v>1</v>
      </c>
      <c r="F648" s="271" t="s">
        <v>757</v>
      </c>
      <c r="G648" s="269"/>
      <c r="H648" s="272">
        <v>-1.896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174</v>
      </c>
      <c r="AU648" s="278" t="s">
        <v>86</v>
      </c>
      <c r="AV648" s="14" t="s">
        <v>86</v>
      </c>
      <c r="AW648" s="14" t="s">
        <v>30</v>
      </c>
      <c r="AX648" s="14" t="s">
        <v>73</v>
      </c>
      <c r="AY648" s="278" t="s">
        <v>166</v>
      </c>
    </row>
    <row r="649" spans="1:51" s="14" customFormat="1" ht="12">
      <c r="A649" s="14"/>
      <c r="B649" s="268"/>
      <c r="C649" s="269"/>
      <c r="D649" s="259" t="s">
        <v>174</v>
      </c>
      <c r="E649" s="270" t="s">
        <v>1</v>
      </c>
      <c r="F649" s="271" t="s">
        <v>758</v>
      </c>
      <c r="G649" s="269"/>
      <c r="H649" s="272">
        <v>-3.887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174</v>
      </c>
      <c r="AU649" s="278" t="s">
        <v>86</v>
      </c>
      <c r="AV649" s="14" t="s">
        <v>86</v>
      </c>
      <c r="AW649" s="14" t="s">
        <v>30</v>
      </c>
      <c r="AX649" s="14" t="s">
        <v>73</v>
      </c>
      <c r="AY649" s="278" t="s">
        <v>166</v>
      </c>
    </row>
    <row r="650" spans="1:51" s="14" customFormat="1" ht="12">
      <c r="A650" s="14"/>
      <c r="B650" s="268"/>
      <c r="C650" s="269"/>
      <c r="D650" s="259" t="s">
        <v>174</v>
      </c>
      <c r="E650" s="270" t="s">
        <v>1</v>
      </c>
      <c r="F650" s="271" t="s">
        <v>754</v>
      </c>
      <c r="G650" s="269"/>
      <c r="H650" s="272">
        <v>-4.77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174</v>
      </c>
      <c r="AU650" s="278" t="s">
        <v>86</v>
      </c>
      <c r="AV650" s="14" t="s">
        <v>86</v>
      </c>
      <c r="AW650" s="14" t="s">
        <v>30</v>
      </c>
      <c r="AX650" s="14" t="s">
        <v>73</v>
      </c>
      <c r="AY650" s="278" t="s">
        <v>166</v>
      </c>
    </row>
    <row r="651" spans="1:51" s="14" customFormat="1" ht="12">
      <c r="A651" s="14"/>
      <c r="B651" s="268"/>
      <c r="C651" s="269"/>
      <c r="D651" s="259" t="s">
        <v>174</v>
      </c>
      <c r="E651" s="270" t="s">
        <v>1</v>
      </c>
      <c r="F651" s="271" t="s">
        <v>759</v>
      </c>
      <c r="G651" s="269"/>
      <c r="H651" s="272">
        <v>-6.82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174</v>
      </c>
      <c r="AU651" s="278" t="s">
        <v>86</v>
      </c>
      <c r="AV651" s="14" t="s">
        <v>86</v>
      </c>
      <c r="AW651" s="14" t="s">
        <v>30</v>
      </c>
      <c r="AX651" s="14" t="s">
        <v>73</v>
      </c>
      <c r="AY651" s="278" t="s">
        <v>166</v>
      </c>
    </row>
    <row r="652" spans="1:51" s="14" customFormat="1" ht="12">
      <c r="A652" s="14"/>
      <c r="B652" s="268"/>
      <c r="C652" s="269"/>
      <c r="D652" s="259" t="s">
        <v>174</v>
      </c>
      <c r="E652" s="270" t="s">
        <v>1</v>
      </c>
      <c r="F652" s="271" t="s">
        <v>508</v>
      </c>
      <c r="G652" s="269"/>
      <c r="H652" s="272">
        <v>66.11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174</v>
      </c>
      <c r="AU652" s="278" t="s">
        <v>86</v>
      </c>
      <c r="AV652" s="14" t="s">
        <v>86</v>
      </c>
      <c r="AW652" s="14" t="s">
        <v>30</v>
      </c>
      <c r="AX652" s="14" t="s">
        <v>73</v>
      </c>
      <c r="AY652" s="278" t="s">
        <v>166</v>
      </c>
    </row>
    <row r="653" spans="1:65" s="2" customFormat="1" ht="21.75" customHeight="1">
      <c r="A653" s="37"/>
      <c r="B653" s="38"/>
      <c r="C653" s="243" t="s">
        <v>760</v>
      </c>
      <c r="D653" s="243" t="s">
        <v>168</v>
      </c>
      <c r="E653" s="244" t="s">
        <v>761</v>
      </c>
      <c r="F653" s="245" t="s">
        <v>762</v>
      </c>
      <c r="G653" s="246" t="s">
        <v>171</v>
      </c>
      <c r="H653" s="247">
        <v>70.92</v>
      </c>
      <c r="I653" s="248"/>
      <c r="J653" s="249">
        <f>ROUND(I653*H653,2)</f>
        <v>0</v>
      </c>
      <c r="K653" s="250"/>
      <c r="L653" s="43"/>
      <c r="M653" s="251" t="s">
        <v>1</v>
      </c>
      <c r="N653" s="252" t="s">
        <v>39</v>
      </c>
      <c r="O653" s="90"/>
      <c r="P653" s="253">
        <f>O653*H653</f>
        <v>0</v>
      </c>
      <c r="Q653" s="253">
        <v>0</v>
      </c>
      <c r="R653" s="253">
        <f>Q653*H653</f>
        <v>0</v>
      </c>
      <c r="S653" s="253">
        <v>0</v>
      </c>
      <c r="T653" s="254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55" t="s">
        <v>172</v>
      </c>
      <c r="AT653" s="255" t="s">
        <v>168</v>
      </c>
      <c r="AU653" s="255" t="s">
        <v>86</v>
      </c>
      <c r="AY653" s="16" t="s">
        <v>166</v>
      </c>
      <c r="BE653" s="256">
        <f>IF(N653="základní",J653,0)</f>
        <v>0</v>
      </c>
      <c r="BF653" s="256">
        <f>IF(N653="snížená",J653,0)</f>
        <v>0</v>
      </c>
      <c r="BG653" s="256">
        <f>IF(N653="zákl. přenesená",J653,0)</f>
        <v>0</v>
      </c>
      <c r="BH653" s="256">
        <f>IF(N653="sníž. přenesená",J653,0)</f>
        <v>0</v>
      </c>
      <c r="BI653" s="256">
        <f>IF(N653="nulová",J653,0)</f>
        <v>0</v>
      </c>
      <c r="BJ653" s="16" t="s">
        <v>86</v>
      </c>
      <c r="BK653" s="256">
        <f>ROUND(I653*H653,2)</f>
        <v>0</v>
      </c>
      <c r="BL653" s="16" t="s">
        <v>172</v>
      </c>
      <c r="BM653" s="255" t="s">
        <v>763</v>
      </c>
    </row>
    <row r="654" spans="1:51" s="13" customFormat="1" ht="12">
      <c r="A654" s="13"/>
      <c r="B654" s="257"/>
      <c r="C654" s="258"/>
      <c r="D654" s="259" t="s">
        <v>174</v>
      </c>
      <c r="E654" s="260" t="s">
        <v>1</v>
      </c>
      <c r="F654" s="261" t="s">
        <v>764</v>
      </c>
      <c r="G654" s="258"/>
      <c r="H654" s="260" t="s">
        <v>1</v>
      </c>
      <c r="I654" s="262"/>
      <c r="J654" s="258"/>
      <c r="K654" s="258"/>
      <c r="L654" s="263"/>
      <c r="M654" s="264"/>
      <c r="N654" s="265"/>
      <c r="O654" s="265"/>
      <c r="P654" s="265"/>
      <c r="Q654" s="265"/>
      <c r="R654" s="265"/>
      <c r="S654" s="265"/>
      <c r="T654" s="26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7" t="s">
        <v>174</v>
      </c>
      <c r="AU654" s="267" t="s">
        <v>86</v>
      </c>
      <c r="AV654" s="13" t="s">
        <v>80</v>
      </c>
      <c r="AW654" s="13" t="s">
        <v>30</v>
      </c>
      <c r="AX654" s="13" t="s">
        <v>73</v>
      </c>
      <c r="AY654" s="267" t="s">
        <v>166</v>
      </c>
    </row>
    <row r="655" spans="1:51" s="14" customFormat="1" ht="12">
      <c r="A655" s="14"/>
      <c r="B655" s="268"/>
      <c r="C655" s="269"/>
      <c r="D655" s="259" t="s">
        <v>174</v>
      </c>
      <c r="E655" s="270" t="s">
        <v>1</v>
      </c>
      <c r="F655" s="271" t="s">
        <v>765</v>
      </c>
      <c r="G655" s="269"/>
      <c r="H655" s="272">
        <v>29.4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174</v>
      </c>
      <c r="AU655" s="278" t="s">
        <v>86</v>
      </c>
      <c r="AV655" s="14" t="s">
        <v>86</v>
      </c>
      <c r="AW655" s="14" t="s">
        <v>30</v>
      </c>
      <c r="AX655" s="14" t="s">
        <v>73</v>
      </c>
      <c r="AY655" s="278" t="s">
        <v>166</v>
      </c>
    </row>
    <row r="656" spans="1:51" s="14" customFormat="1" ht="12">
      <c r="A656" s="14"/>
      <c r="B656" s="268"/>
      <c r="C656" s="269"/>
      <c r="D656" s="259" t="s">
        <v>174</v>
      </c>
      <c r="E656" s="270" t="s">
        <v>1</v>
      </c>
      <c r="F656" s="271" t="s">
        <v>766</v>
      </c>
      <c r="G656" s="269"/>
      <c r="H656" s="272">
        <v>6.12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174</v>
      </c>
      <c r="AU656" s="278" t="s">
        <v>86</v>
      </c>
      <c r="AV656" s="14" t="s">
        <v>86</v>
      </c>
      <c r="AW656" s="14" t="s">
        <v>30</v>
      </c>
      <c r="AX656" s="14" t="s">
        <v>73</v>
      </c>
      <c r="AY656" s="278" t="s">
        <v>166</v>
      </c>
    </row>
    <row r="657" spans="1:51" s="14" customFormat="1" ht="12">
      <c r="A657" s="14"/>
      <c r="B657" s="268"/>
      <c r="C657" s="269"/>
      <c r="D657" s="259" t="s">
        <v>174</v>
      </c>
      <c r="E657" s="270" t="s">
        <v>1</v>
      </c>
      <c r="F657" s="271" t="s">
        <v>767</v>
      </c>
      <c r="G657" s="269"/>
      <c r="H657" s="272">
        <v>29.4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174</v>
      </c>
      <c r="AU657" s="278" t="s">
        <v>86</v>
      </c>
      <c r="AV657" s="14" t="s">
        <v>86</v>
      </c>
      <c r="AW657" s="14" t="s">
        <v>30</v>
      </c>
      <c r="AX657" s="14" t="s">
        <v>73</v>
      </c>
      <c r="AY657" s="278" t="s">
        <v>166</v>
      </c>
    </row>
    <row r="658" spans="1:51" s="14" customFormat="1" ht="12">
      <c r="A658" s="14"/>
      <c r="B658" s="268"/>
      <c r="C658" s="269"/>
      <c r="D658" s="259" t="s">
        <v>174</v>
      </c>
      <c r="E658" s="270" t="s">
        <v>1</v>
      </c>
      <c r="F658" s="271" t="s">
        <v>768</v>
      </c>
      <c r="G658" s="269"/>
      <c r="H658" s="272">
        <v>6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174</v>
      </c>
      <c r="AU658" s="278" t="s">
        <v>86</v>
      </c>
      <c r="AV658" s="14" t="s">
        <v>86</v>
      </c>
      <c r="AW658" s="14" t="s">
        <v>30</v>
      </c>
      <c r="AX658" s="14" t="s">
        <v>73</v>
      </c>
      <c r="AY658" s="278" t="s">
        <v>166</v>
      </c>
    </row>
    <row r="659" spans="1:65" s="2" customFormat="1" ht="21.75" customHeight="1">
      <c r="A659" s="37"/>
      <c r="B659" s="38"/>
      <c r="C659" s="243" t="s">
        <v>769</v>
      </c>
      <c r="D659" s="243" t="s">
        <v>168</v>
      </c>
      <c r="E659" s="244" t="s">
        <v>770</v>
      </c>
      <c r="F659" s="245" t="s">
        <v>771</v>
      </c>
      <c r="G659" s="246" t="s">
        <v>171</v>
      </c>
      <c r="H659" s="247">
        <v>285.146</v>
      </c>
      <c r="I659" s="248"/>
      <c r="J659" s="249">
        <f>ROUND(I659*H659,2)</f>
        <v>0</v>
      </c>
      <c r="K659" s="250"/>
      <c r="L659" s="43"/>
      <c r="M659" s="251" t="s">
        <v>1</v>
      </c>
      <c r="N659" s="252" t="s">
        <v>39</v>
      </c>
      <c r="O659" s="90"/>
      <c r="P659" s="253">
        <f>O659*H659</f>
        <v>0</v>
      </c>
      <c r="Q659" s="253">
        <v>0.00012</v>
      </c>
      <c r="R659" s="253">
        <f>Q659*H659</f>
        <v>0.03421752</v>
      </c>
      <c r="S659" s="253">
        <v>0</v>
      </c>
      <c r="T659" s="254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255" t="s">
        <v>172</v>
      </c>
      <c r="AT659" s="255" t="s">
        <v>168</v>
      </c>
      <c r="AU659" s="255" t="s">
        <v>86</v>
      </c>
      <c r="AY659" s="16" t="s">
        <v>166</v>
      </c>
      <c r="BE659" s="256">
        <f>IF(N659="základní",J659,0)</f>
        <v>0</v>
      </c>
      <c r="BF659" s="256">
        <f>IF(N659="snížená",J659,0)</f>
        <v>0</v>
      </c>
      <c r="BG659" s="256">
        <f>IF(N659="zákl. přenesená",J659,0)</f>
        <v>0</v>
      </c>
      <c r="BH659" s="256">
        <f>IF(N659="sníž. přenesená",J659,0)</f>
        <v>0</v>
      </c>
      <c r="BI659" s="256">
        <f>IF(N659="nulová",J659,0)</f>
        <v>0</v>
      </c>
      <c r="BJ659" s="16" t="s">
        <v>86</v>
      </c>
      <c r="BK659" s="256">
        <f>ROUND(I659*H659,2)</f>
        <v>0</v>
      </c>
      <c r="BL659" s="16" t="s">
        <v>172</v>
      </c>
      <c r="BM659" s="255" t="s">
        <v>772</v>
      </c>
    </row>
    <row r="660" spans="1:51" s="13" customFormat="1" ht="12">
      <c r="A660" s="13"/>
      <c r="B660" s="257"/>
      <c r="C660" s="258"/>
      <c r="D660" s="259" t="s">
        <v>174</v>
      </c>
      <c r="E660" s="260" t="s">
        <v>1</v>
      </c>
      <c r="F660" s="261" t="s">
        <v>773</v>
      </c>
      <c r="G660" s="258"/>
      <c r="H660" s="260" t="s">
        <v>1</v>
      </c>
      <c r="I660" s="262"/>
      <c r="J660" s="258"/>
      <c r="K660" s="258"/>
      <c r="L660" s="263"/>
      <c r="M660" s="264"/>
      <c r="N660" s="265"/>
      <c r="O660" s="265"/>
      <c r="P660" s="265"/>
      <c r="Q660" s="265"/>
      <c r="R660" s="265"/>
      <c r="S660" s="265"/>
      <c r="T660" s="266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7" t="s">
        <v>174</v>
      </c>
      <c r="AU660" s="267" t="s">
        <v>86</v>
      </c>
      <c r="AV660" s="13" t="s">
        <v>80</v>
      </c>
      <c r="AW660" s="13" t="s">
        <v>30</v>
      </c>
      <c r="AX660" s="13" t="s">
        <v>73</v>
      </c>
      <c r="AY660" s="267" t="s">
        <v>166</v>
      </c>
    </row>
    <row r="661" spans="1:51" s="13" customFormat="1" ht="12">
      <c r="A661" s="13"/>
      <c r="B661" s="257"/>
      <c r="C661" s="258"/>
      <c r="D661" s="259" t="s">
        <v>174</v>
      </c>
      <c r="E661" s="260" t="s">
        <v>1</v>
      </c>
      <c r="F661" s="261" t="s">
        <v>175</v>
      </c>
      <c r="G661" s="258"/>
      <c r="H661" s="260" t="s">
        <v>1</v>
      </c>
      <c r="I661" s="262"/>
      <c r="J661" s="258"/>
      <c r="K661" s="258"/>
      <c r="L661" s="263"/>
      <c r="M661" s="264"/>
      <c r="N661" s="265"/>
      <c r="O661" s="265"/>
      <c r="P661" s="265"/>
      <c r="Q661" s="265"/>
      <c r="R661" s="265"/>
      <c r="S661" s="265"/>
      <c r="T661" s="26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7" t="s">
        <v>174</v>
      </c>
      <c r="AU661" s="267" t="s">
        <v>86</v>
      </c>
      <c r="AV661" s="13" t="s">
        <v>80</v>
      </c>
      <c r="AW661" s="13" t="s">
        <v>30</v>
      </c>
      <c r="AX661" s="13" t="s">
        <v>73</v>
      </c>
      <c r="AY661" s="267" t="s">
        <v>166</v>
      </c>
    </row>
    <row r="662" spans="1:51" s="14" customFormat="1" ht="12">
      <c r="A662" s="14"/>
      <c r="B662" s="268"/>
      <c r="C662" s="269"/>
      <c r="D662" s="259" t="s">
        <v>174</v>
      </c>
      <c r="E662" s="270" t="s">
        <v>1</v>
      </c>
      <c r="F662" s="271" t="s">
        <v>774</v>
      </c>
      <c r="G662" s="269"/>
      <c r="H662" s="272">
        <v>1.322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174</v>
      </c>
      <c r="AU662" s="278" t="s">
        <v>86</v>
      </c>
      <c r="AV662" s="14" t="s">
        <v>86</v>
      </c>
      <c r="AW662" s="14" t="s">
        <v>30</v>
      </c>
      <c r="AX662" s="14" t="s">
        <v>73</v>
      </c>
      <c r="AY662" s="278" t="s">
        <v>166</v>
      </c>
    </row>
    <row r="663" spans="1:51" s="14" customFormat="1" ht="12">
      <c r="A663" s="14"/>
      <c r="B663" s="268"/>
      <c r="C663" s="269"/>
      <c r="D663" s="259" t="s">
        <v>174</v>
      </c>
      <c r="E663" s="270" t="s">
        <v>1</v>
      </c>
      <c r="F663" s="271" t="s">
        <v>775</v>
      </c>
      <c r="G663" s="269"/>
      <c r="H663" s="272">
        <v>3.481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174</v>
      </c>
      <c r="AU663" s="278" t="s">
        <v>86</v>
      </c>
      <c r="AV663" s="14" t="s">
        <v>86</v>
      </c>
      <c r="AW663" s="14" t="s">
        <v>30</v>
      </c>
      <c r="AX663" s="14" t="s">
        <v>73</v>
      </c>
      <c r="AY663" s="278" t="s">
        <v>166</v>
      </c>
    </row>
    <row r="664" spans="1:51" s="14" customFormat="1" ht="12">
      <c r="A664" s="14"/>
      <c r="B664" s="268"/>
      <c r="C664" s="269"/>
      <c r="D664" s="259" t="s">
        <v>174</v>
      </c>
      <c r="E664" s="270" t="s">
        <v>1</v>
      </c>
      <c r="F664" s="271" t="s">
        <v>776</v>
      </c>
      <c r="G664" s="269"/>
      <c r="H664" s="272">
        <v>5.369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174</v>
      </c>
      <c r="AU664" s="278" t="s">
        <v>86</v>
      </c>
      <c r="AV664" s="14" t="s">
        <v>86</v>
      </c>
      <c r="AW664" s="14" t="s">
        <v>30</v>
      </c>
      <c r="AX664" s="14" t="s">
        <v>73</v>
      </c>
      <c r="AY664" s="278" t="s">
        <v>166</v>
      </c>
    </row>
    <row r="665" spans="1:51" s="14" customFormat="1" ht="12">
      <c r="A665" s="14"/>
      <c r="B665" s="268"/>
      <c r="C665" s="269"/>
      <c r="D665" s="259" t="s">
        <v>174</v>
      </c>
      <c r="E665" s="270" t="s">
        <v>1</v>
      </c>
      <c r="F665" s="271" t="s">
        <v>777</v>
      </c>
      <c r="G665" s="269"/>
      <c r="H665" s="272">
        <v>2.401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174</v>
      </c>
      <c r="AU665" s="278" t="s">
        <v>86</v>
      </c>
      <c r="AV665" s="14" t="s">
        <v>86</v>
      </c>
      <c r="AW665" s="14" t="s">
        <v>30</v>
      </c>
      <c r="AX665" s="14" t="s">
        <v>73</v>
      </c>
      <c r="AY665" s="278" t="s">
        <v>166</v>
      </c>
    </row>
    <row r="666" spans="1:51" s="14" customFormat="1" ht="12">
      <c r="A666" s="14"/>
      <c r="B666" s="268"/>
      <c r="C666" s="269"/>
      <c r="D666" s="259" t="s">
        <v>174</v>
      </c>
      <c r="E666" s="270" t="s">
        <v>1</v>
      </c>
      <c r="F666" s="271" t="s">
        <v>778</v>
      </c>
      <c r="G666" s="269"/>
      <c r="H666" s="272">
        <v>1.584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174</v>
      </c>
      <c r="AU666" s="278" t="s">
        <v>86</v>
      </c>
      <c r="AV666" s="14" t="s">
        <v>86</v>
      </c>
      <c r="AW666" s="14" t="s">
        <v>30</v>
      </c>
      <c r="AX666" s="14" t="s">
        <v>73</v>
      </c>
      <c r="AY666" s="278" t="s">
        <v>166</v>
      </c>
    </row>
    <row r="667" spans="1:51" s="14" customFormat="1" ht="12">
      <c r="A667" s="14"/>
      <c r="B667" s="268"/>
      <c r="C667" s="269"/>
      <c r="D667" s="259" t="s">
        <v>174</v>
      </c>
      <c r="E667" s="270" t="s">
        <v>1</v>
      </c>
      <c r="F667" s="271" t="s">
        <v>779</v>
      </c>
      <c r="G667" s="269"/>
      <c r="H667" s="272">
        <v>1.61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174</v>
      </c>
      <c r="AU667" s="278" t="s">
        <v>86</v>
      </c>
      <c r="AV667" s="14" t="s">
        <v>86</v>
      </c>
      <c r="AW667" s="14" t="s">
        <v>30</v>
      </c>
      <c r="AX667" s="14" t="s">
        <v>73</v>
      </c>
      <c r="AY667" s="278" t="s">
        <v>166</v>
      </c>
    </row>
    <row r="668" spans="1:51" s="13" customFormat="1" ht="12">
      <c r="A668" s="13"/>
      <c r="B668" s="257"/>
      <c r="C668" s="258"/>
      <c r="D668" s="259" t="s">
        <v>174</v>
      </c>
      <c r="E668" s="260" t="s">
        <v>1</v>
      </c>
      <c r="F668" s="261" t="s">
        <v>456</v>
      </c>
      <c r="G668" s="258"/>
      <c r="H668" s="260" t="s">
        <v>1</v>
      </c>
      <c r="I668" s="262"/>
      <c r="J668" s="258"/>
      <c r="K668" s="258"/>
      <c r="L668" s="263"/>
      <c r="M668" s="264"/>
      <c r="N668" s="265"/>
      <c r="O668" s="265"/>
      <c r="P668" s="265"/>
      <c r="Q668" s="265"/>
      <c r="R668" s="265"/>
      <c r="S668" s="265"/>
      <c r="T668" s="26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7" t="s">
        <v>174</v>
      </c>
      <c r="AU668" s="267" t="s">
        <v>86</v>
      </c>
      <c r="AV668" s="13" t="s">
        <v>80</v>
      </c>
      <c r="AW668" s="13" t="s">
        <v>30</v>
      </c>
      <c r="AX668" s="13" t="s">
        <v>73</v>
      </c>
      <c r="AY668" s="267" t="s">
        <v>166</v>
      </c>
    </row>
    <row r="669" spans="1:51" s="14" customFormat="1" ht="12">
      <c r="A669" s="14"/>
      <c r="B669" s="268"/>
      <c r="C669" s="269"/>
      <c r="D669" s="259" t="s">
        <v>174</v>
      </c>
      <c r="E669" s="270" t="s">
        <v>1</v>
      </c>
      <c r="F669" s="271" t="s">
        <v>780</v>
      </c>
      <c r="G669" s="269"/>
      <c r="H669" s="272">
        <v>18.72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174</v>
      </c>
      <c r="AU669" s="278" t="s">
        <v>86</v>
      </c>
      <c r="AV669" s="14" t="s">
        <v>86</v>
      </c>
      <c r="AW669" s="14" t="s">
        <v>30</v>
      </c>
      <c r="AX669" s="14" t="s">
        <v>73</v>
      </c>
      <c r="AY669" s="278" t="s">
        <v>166</v>
      </c>
    </row>
    <row r="670" spans="1:51" s="14" customFormat="1" ht="12">
      <c r="A670" s="14"/>
      <c r="B670" s="268"/>
      <c r="C670" s="269"/>
      <c r="D670" s="259" t="s">
        <v>174</v>
      </c>
      <c r="E670" s="270" t="s">
        <v>1</v>
      </c>
      <c r="F670" s="271" t="s">
        <v>781</v>
      </c>
      <c r="G670" s="269"/>
      <c r="H670" s="272">
        <v>5.46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174</v>
      </c>
      <c r="AU670" s="278" t="s">
        <v>86</v>
      </c>
      <c r="AV670" s="14" t="s">
        <v>86</v>
      </c>
      <c r="AW670" s="14" t="s">
        <v>30</v>
      </c>
      <c r="AX670" s="14" t="s">
        <v>73</v>
      </c>
      <c r="AY670" s="278" t="s">
        <v>166</v>
      </c>
    </row>
    <row r="671" spans="1:51" s="14" customFormat="1" ht="12">
      <c r="A671" s="14"/>
      <c r="B671" s="268"/>
      <c r="C671" s="269"/>
      <c r="D671" s="259" t="s">
        <v>174</v>
      </c>
      <c r="E671" s="270" t="s">
        <v>1</v>
      </c>
      <c r="F671" s="271" t="s">
        <v>782</v>
      </c>
      <c r="G671" s="269"/>
      <c r="H671" s="272">
        <v>9.72</v>
      </c>
      <c r="I671" s="273"/>
      <c r="J671" s="269"/>
      <c r="K671" s="269"/>
      <c r="L671" s="274"/>
      <c r="M671" s="275"/>
      <c r="N671" s="276"/>
      <c r="O671" s="276"/>
      <c r="P671" s="276"/>
      <c r="Q671" s="276"/>
      <c r="R671" s="276"/>
      <c r="S671" s="276"/>
      <c r="T671" s="27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78" t="s">
        <v>174</v>
      </c>
      <c r="AU671" s="278" t="s">
        <v>86</v>
      </c>
      <c r="AV671" s="14" t="s">
        <v>86</v>
      </c>
      <c r="AW671" s="14" t="s">
        <v>30</v>
      </c>
      <c r="AX671" s="14" t="s">
        <v>73</v>
      </c>
      <c r="AY671" s="278" t="s">
        <v>166</v>
      </c>
    </row>
    <row r="672" spans="1:51" s="14" customFormat="1" ht="12">
      <c r="A672" s="14"/>
      <c r="B672" s="268"/>
      <c r="C672" s="269"/>
      <c r="D672" s="259" t="s">
        <v>174</v>
      </c>
      <c r="E672" s="270" t="s">
        <v>1</v>
      </c>
      <c r="F672" s="271" t="s">
        <v>783</v>
      </c>
      <c r="G672" s="269"/>
      <c r="H672" s="272">
        <v>9.828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174</v>
      </c>
      <c r="AU672" s="278" t="s">
        <v>86</v>
      </c>
      <c r="AV672" s="14" t="s">
        <v>86</v>
      </c>
      <c r="AW672" s="14" t="s">
        <v>30</v>
      </c>
      <c r="AX672" s="14" t="s">
        <v>73</v>
      </c>
      <c r="AY672" s="278" t="s">
        <v>166</v>
      </c>
    </row>
    <row r="673" spans="1:51" s="13" customFormat="1" ht="12">
      <c r="A673" s="13"/>
      <c r="B673" s="257"/>
      <c r="C673" s="258"/>
      <c r="D673" s="259" t="s">
        <v>174</v>
      </c>
      <c r="E673" s="260" t="s">
        <v>1</v>
      </c>
      <c r="F673" s="261" t="s">
        <v>461</v>
      </c>
      <c r="G673" s="258"/>
      <c r="H673" s="260" t="s">
        <v>1</v>
      </c>
      <c r="I673" s="262"/>
      <c r="J673" s="258"/>
      <c r="K673" s="258"/>
      <c r="L673" s="263"/>
      <c r="M673" s="264"/>
      <c r="N673" s="265"/>
      <c r="O673" s="265"/>
      <c r="P673" s="265"/>
      <c r="Q673" s="265"/>
      <c r="R673" s="265"/>
      <c r="S673" s="265"/>
      <c r="T673" s="26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7" t="s">
        <v>174</v>
      </c>
      <c r="AU673" s="267" t="s">
        <v>86</v>
      </c>
      <c r="AV673" s="13" t="s">
        <v>80</v>
      </c>
      <c r="AW673" s="13" t="s">
        <v>30</v>
      </c>
      <c r="AX673" s="13" t="s">
        <v>73</v>
      </c>
      <c r="AY673" s="267" t="s">
        <v>166</v>
      </c>
    </row>
    <row r="674" spans="1:51" s="14" customFormat="1" ht="12">
      <c r="A674" s="14"/>
      <c r="B674" s="268"/>
      <c r="C674" s="269"/>
      <c r="D674" s="259" t="s">
        <v>174</v>
      </c>
      <c r="E674" s="270" t="s">
        <v>1</v>
      </c>
      <c r="F674" s="271" t="s">
        <v>784</v>
      </c>
      <c r="G674" s="269"/>
      <c r="H674" s="272">
        <v>24.96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174</v>
      </c>
      <c r="AU674" s="278" t="s">
        <v>86</v>
      </c>
      <c r="AV674" s="14" t="s">
        <v>86</v>
      </c>
      <c r="AW674" s="14" t="s">
        <v>30</v>
      </c>
      <c r="AX674" s="14" t="s">
        <v>73</v>
      </c>
      <c r="AY674" s="278" t="s">
        <v>166</v>
      </c>
    </row>
    <row r="675" spans="1:51" s="14" customFormat="1" ht="12">
      <c r="A675" s="14"/>
      <c r="B675" s="268"/>
      <c r="C675" s="269"/>
      <c r="D675" s="259" t="s">
        <v>174</v>
      </c>
      <c r="E675" s="270" t="s">
        <v>1</v>
      </c>
      <c r="F675" s="271" t="s">
        <v>785</v>
      </c>
      <c r="G675" s="269"/>
      <c r="H675" s="272">
        <v>10.08</v>
      </c>
      <c r="I675" s="273"/>
      <c r="J675" s="269"/>
      <c r="K675" s="269"/>
      <c r="L675" s="274"/>
      <c r="M675" s="275"/>
      <c r="N675" s="276"/>
      <c r="O675" s="276"/>
      <c r="P675" s="276"/>
      <c r="Q675" s="276"/>
      <c r="R675" s="276"/>
      <c r="S675" s="276"/>
      <c r="T675" s="27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8" t="s">
        <v>174</v>
      </c>
      <c r="AU675" s="278" t="s">
        <v>86</v>
      </c>
      <c r="AV675" s="14" t="s">
        <v>86</v>
      </c>
      <c r="AW675" s="14" t="s">
        <v>30</v>
      </c>
      <c r="AX675" s="14" t="s">
        <v>73</v>
      </c>
      <c r="AY675" s="278" t="s">
        <v>166</v>
      </c>
    </row>
    <row r="676" spans="1:51" s="14" customFormat="1" ht="12">
      <c r="A676" s="14"/>
      <c r="B676" s="268"/>
      <c r="C676" s="269"/>
      <c r="D676" s="259" t="s">
        <v>174</v>
      </c>
      <c r="E676" s="270" t="s">
        <v>1</v>
      </c>
      <c r="F676" s="271" t="s">
        <v>786</v>
      </c>
      <c r="G676" s="269"/>
      <c r="H676" s="272">
        <v>7.088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174</v>
      </c>
      <c r="AU676" s="278" t="s">
        <v>86</v>
      </c>
      <c r="AV676" s="14" t="s">
        <v>86</v>
      </c>
      <c r="AW676" s="14" t="s">
        <v>30</v>
      </c>
      <c r="AX676" s="14" t="s">
        <v>73</v>
      </c>
      <c r="AY676" s="278" t="s">
        <v>166</v>
      </c>
    </row>
    <row r="677" spans="1:51" s="14" customFormat="1" ht="12">
      <c r="A677" s="14"/>
      <c r="B677" s="268"/>
      <c r="C677" s="269"/>
      <c r="D677" s="259" t="s">
        <v>174</v>
      </c>
      <c r="E677" s="270" t="s">
        <v>1</v>
      </c>
      <c r="F677" s="271" t="s">
        <v>782</v>
      </c>
      <c r="G677" s="269"/>
      <c r="H677" s="272">
        <v>9.72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174</v>
      </c>
      <c r="AU677" s="278" t="s">
        <v>86</v>
      </c>
      <c r="AV677" s="14" t="s">
        <v>86</v>
      </c>
      <c r="AW677" s="14" t="s">
        <v>30</v>
      </c>
      <c r="AX677" s="14" t="s">
        <v>73</v>
      </c>
      <c r="AY677" s="278" t="s">
        <v>166</v>
      </c>
    </row>
    <row r="678" spans="1:51" s="14" customFormat="1" ht="12">
      <c r="A678" s="14"/>
      <c r="B678" s="268"/>
      <c r="C678" s="269"/>
      <c r="D678" s="259" t="s">
        <v>174</v>
      </c>
      <c r="E678" s="270" t="s">
        <v>1</v>
      </c>
      <c r="F678" s="271" t="s">
        <v>787</v>
      </c>
      <c r="G678" s="269"/>
      <c r="H678" s="272">
        <v>11.88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174</v>
      </c>
      <c r="AU678" s="278" t="s">
        <v>86</v>
      </c>
      <c r="AV678" s="14" t="s">
        <v>86</v>
      </c>
      <c r="AW678" s="14" t="s">
        <v>30</v>
      </c>
      <c r="AX678" s="14" t="s">
        <v>73</v>
      </c>
      <c r="AY678" s="278" t="s">
        <v>166</v>
      </c>
    </row>
    <row r="679" spans="1:51" s="14" customFormat="1" ht="12">
      <c r="A679" s="14"/>
      <c r="B679" s="268"/>
      <c r="C679" s="269"/>
      <c r="D679" s="259" t="s">
        <v>174</v>
      </c>
      <c r="E679" s="270" t="s">
        <v>1</v>
      </c>
      <c r="F679" s="271" t="s">
        <v>788</v>
      </c>
      <c r="G679" s="269"/>
      <c r="H679" s="272">
        <v>19.35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174</v>
      </c>
      <c r="AU679" s="278" t="s">
        <v>86</v>
      </c>
      <c r="AV679" s="14" t="s">
        <v>86</v>
      </c>
      <c r="AW679" s="14" t="s">
        <v>30</v>
      </c>
      <c r="AX679" s="14" t="s">
        <v>73</v>
      </c>
      <c r="AY679" s="278" t="s">
        <v>166</v>
      </c>
    </row>
    <row r="680" spans="1:51" s="14" customFormat="1" ht="12">
      <c r="A680" s="14"/>
      <c r="B680" s="268"/>
      <c r="C680" s="269"/>
      <c r="D680" s="259" t="s">
        <v>174</v>
      </c>
      <c r="E680" s="269"/>
      <c r="F680" s="271" t="s">
        <v>789</v>
      </c>
      <c r="G680" s="269"/>
      <c r="H680" s="272">
        <v>285.146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174</v>
      </c>
      <c r="AU680" s="278" t="s">
        <v>86</v>
      </c>
      <c r="AV680" s="14" t="s">
        <v>86</v>
      </c>
      <c r="AW680" s="14" t="s">
        <v>4</v>
      </c>
      <c r="AX680" s="14" t="s">
        <v>80</v>
      </c>
      <c r="AY680" s="278" t="s">
        <v>166</v>
      </c>
    </row>
    <row r="681" spans="1:65" s="2" customFormat="1" ht="16.5" customHeight="1">
      <c r="A681" s="37"/>
      <c r="B681" s="38"/>
      <c r="C681" s="243" t="s">
        <v>790</v>
      </c>
      <c r="D681" s="243" t="s">
        <v>168</v>
      </c>
      <c r="E681" s="244" t="s">
        <v>791</v>
      </c>
      <c r="F681" s="245" t="s">
        <v>792</v>
      </c>
      <c r="G681" s="246" t="s">
        <v>171</v>
      </c>
      <c r="H681" s="247">
        <v>1326.337</v>
      </c>
      <c r="I681" s="248"/>
      <c r="J681" s="249">
        <f>ROUND(I681*H681,2)</f>
        <v>0</v>
      </c>
      <c r="K681" s="250"/>
      <c r="L681" s="43"/>
      <c r="M681" s="251" t="s">
        <v>1</v>
      </c>
      <c r="N681" s="252" t="s">
        <v>39</v>
      </c>
      <c r="O681" s="90"/>
      <c r="P681" s="253">
        <f>O681*H681</f>
        <v>0</v>
      </c>
      <c r="Q681" s="253">
        <v>0</v>
      </c>
      <c r="R681" s="253">
        <f>Q681*H681</f>
        <v>0</v>
      </c>
      <c r="S681" s="253">
        <v>0</v>
      </c>
      <c r="T681" s="254">
        <f>S681*H681</f>
        <v>0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55" t="s">
        <v>172</v>
      </c>
      <c r="AT681" s="255" t="s">
        <v>168</v>
      </c>
      <c r="AU681" s="255" t="s">
        <v>86</v>
      </c>
      <c r="AY681" s="16" t="s">
        <v>166</v>
      </c>
      <c r="BE681" s="256">
        <f>IF(N681="základní",J681,0)</f>
        <v>0</v>
      </c>
      <c r="BF681" s="256">
        <f>IF(N681="snížená",J681,0)</f>
        <v>0</v>
      </c>
      <c r="BG681" s="256">
        <f>IF(N681="zákl. přenesená",J681,0)</f>
        <v>0</v>
      </c>
      <c r="BH681" s="256">
        <f>IF(N681="sníž. přenesená",J681,0)</f>
        <v>0</v>
      </c>
      <c r="BI681" s="256">
        <f>IF(N681="nulová",J681,0)</f>
        <v>0</v>
      </c>
      <c r="BJ681" s="16" t="s">
        <v>86</v>
      </c>
      <c r="BK681" s="256">
        <f>ROUND(I681*H681,2)</f>
        <v>0</v>
      </c>
      <c r="BL681" s="16" t="s">
        <v>172</v>
      </c>
      <c r="BM681" s="255" t="s">
        <v>793</v>
      </c>
    </row>
    <row r="682" spans="1:51" s="13" customFormat="1" ht="12">
      <c r="A682" s="13"/>
      <c r="B682" s="257"/>
      <c r="C682" s="258"/>
      <c r="D682" s="259" t="s">
        <v>174</v>
      </c>
      <c r="E682" s="260" t="s">
        <v>1</v>
      </c>
      <c r="F682" s="261" t="s">
        <v>417</v>
      </c>
      <c r="G682" s="258"/>
      <c r="H682" s="260" t="s">
        <v>1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7" t="s">
        <v>174</v>
      </c>
      <c r="AU682" s="267" t="s">
        <v>86</v>
      </c>
      <c r="AV682" s="13" t="s">
        <v>80</v>
      </c>
      <c r="AW682" s="13" t="s">
        <v>30</v>
      </c>
      <c r="AX682" s="13" t="s">
        <v>73</v>
      </c>
      <c r="AY682" s="267" t="s">
        <v>166</v>
      </c>
    </row>
    <row r="683" spans="1:51" s="14" customFormat="1" ht="12">
      <c r="A683" s="14"/>
      <c r="B683" s="268"/>
      <c r="C683" s="269"/>
      <c r="D683" s="259" t="s">
        <v>174</v>
      </c>
      <c r="E683" s="270" t="s">
        <v>1</v>
      </c>
      <c r="F683" s="271" t="s">
        <v>503</v>
      </c>
      <c r="G683" s="269"/>
      <c r="H683" s="272">
        <v>153.48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174</v>
      </c>
      <c r="AU683" s="278" t="s">
        <v>86</v>
      </c>
      <c r="AV683" s="14" t="s">
        <v>86</v>
      </c>
      <c r="AW683" s="14" t="s">
        <v>30</v>
      </c>
      <c r="AX683" s="14" t="s">
        <v>73</v>
      </c>
      <c r="AY683" s="278" t="s">
        <v>166</v>
      </c>
    </row>
    <row r="684" spans="1:51" s="14" customFormat="1" ht="12">
      <c r="A684" s="14"/>
      <c r="B684" s="268"/>
      <c r="C684" s="269"/>
      <c r="D684" s="259" t="s">
        <v>174</v>
      </c>
      <c r="E684" s="270" t="s">
        <v>1</v>
      </c>
      <c r="F684" s="271" t="s">
        <v>504</v>
      </c>
      <c r="G684" s="269"/>
      <c r="H684" s="272">
        <v>252.328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174</v>
      </c>
      <c r="AU684" s="278" t="s">
        <v>86</v>
      </c>
      <c r="AV684" s="14" t="s">
        <v>86</v>
      </c>
      <c r="AW684" s="14" t="s">
        <v>30</v>
      </c>
      <c r="AX684" s="14" t="s">
        <v>73</v>
      </c>
      <c r="AY684" s="278" t="s">
        <v>166</v>
      </c>
    </row>
    <row r="685" spans="1:51" s="14" customFormat="1" ht="12">
      <c r="A685" s="14"/>
      <c r="B685" s="268"/>
      <c r="C685" s="269"/>
      <c r="D685" s="259" t="s">
        <v>174</v>
      </c>
      <c r="E685" s="270" t="s">
        <v>1</v>
      </c>
      <c r="F685" s="271" t="s">
        <v>505</v>
      </c>
      <c r="G685" s="269"/>
      <c r="H685" s="272">
        <v>109.727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174</v>
      </c>
      <c r="AU685" s="278" t="s">
        <v>86</v>
      </c>
      <c r="AV685" s="14" t="s">
        <v>86</v>
      </c>
      <c r="AW685" s="14" t="s">
        <v>30</v>
      </c>
      <c r="AX685" s="14" t="s">
        <v>73</v>
      </c>
      <c r="AY685" s="278" t="s">
        <v>166</v>
      </c>
    </row>
    <row r="686" spans="1:51" s="14" customFormat="1" ht="12">
      <c r="A686" s="14"/>
      <c r="B686" s="268"/>
      <c r="C686" s="269"/>
      <c r="D686" s="259" t="s">
        <v>174</v>
      </c>
      <c r="E686" s="270" t="s">
        <v>1</v>
      </c>
      <c r="F686" s="271" t="s">
        <v>506</v>
      </c>
      <c r="G686" s="269"/>
      <c r="H686" s="272">
        <v>692.739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174</v>
      </c>
      <c r="AU686" s="278" t="s">
        <v>86</v>
      </c>
      <c r="AV686" s="14" t="s">
        <v>86</v>
      </c>
      <c r="AW686" s="14" t="s">
        <v>30</v>
      </c>
      <c r="AX686" s="14" t="s">
        <v>73</v>
      </c>
      <c r="AY686" s="278" t="s">
        <v>166</v>
      </c>
    </row>
    <row r="687" spans="1:51" s="14" customFormat="1" ht="12">
      <c r="A687" s="14"/>
      <c r="B687" s="268"/>
      <c r="C687" s="269"/>
      <c r="D687" s="259" t="s">
        <v>174</v>
      </c>
      <c r="E687" s="270" t="s">
        <v>1</v>
      </c>
      <c r="F687" s="271" t="s">
        <v>507</v>
      </c>
      <c r="G687" s="269"/>
      <c r="H687" s="272">
        <v>51.953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174</v>
      </c>
      <c r="AU687" s="278" t="s">
        <v>86</v>
      </c>
      <c r="AV687" s="14" t="s">
        <v>86</v>
      </c>
      <c r="AW687" s="14" t="s">
        <v>30</v>
      </c>
      <c r="AX687" s="14" t="s">
        <v>73</v>
      </c>
      <c r="AY687" s="278" t="s">
        <v>166</v>
      </c>
    </row>
    <row r="688" spans="1:51" s="14" customFormat="1" ht="12">
      <c r="A688" s="14"/>
      <c r="B688" s="268"/>
      <c r="C688" s="269"/>
      <c r="D688" s="259" t="s">
        <v>174</v>
      </c>
      <c r="E688" s="270" t="s">
        <v>1</v>
      </c>
      <c r="F688" s="271" t="s">
        <v>508</v>
      </c>
      <c r="G688" s="269"/>
      <c r="H688" s="272">
        <v>66.11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174</v>
      </c>
      <c r="AU688" s="278" t="s">
        <v>86</v>
      </c>
      <c r="AV688" s="14" t="s">
        <v>86</v>
      </c>
      <c r="AW688" s="14" t="s">
        <v>30</v>
      </c>
      <c r="AX688" s="14" t="s">
        <v>73</v>
      </c>
      <c r="AY688" s="278" t="s">
        <v>166</v>
      </c>
    </row>
    <row r="689" spans="1:65" s="2" customFormat="1" ht="21.75" customHeight="1">
      <c r="A689" s="37"/>
      <c r="B689" s="38"/>
      <c r="C689" s="243" t="s">
        <v>794</v>
      </c>
      <c r="D689" s="243" t="s">
        <v>168</v>
      </c>
      <c r="E689" s="244" t="s">
        <v>795</v>
      </c>
      <c r="F689" s="245" t="s">
        <v>796</v>
      </c>
      <c r="G689" s="246" t="s">
        <v>290</v>
      </c>
      <c r="H689" s="247">
        <v>456.2</v>
      </c>
      <c r="I689" s="248"/>
      <c r="J689" s="249">
        <f>ROUND(I689*H689,2)</f>
        <v>0</v>
      </c>
      <c r="K689" s="250"/>
      <c r="L689" s="43"/>
      <c r="M689" s="251" t="s">
        <v>1</v>
      </c>
      <c r="N689" s="252" t="s">
        <v>39</v>
      </c>
      <c r="O689" s="90"/>
      <c r="P689" s="253">
        <f>O689*H689</f>
        <v>0</v>
      </c>
      <c r="Q689" s="253">
        <v>0</v>
      </c>
      <c r="R689" s="253">
        <f>Q689*H689</f>
        <v>0</v>
      </c>
      <c r="S689" s="253">
        <v>0</v>
      </c>
      <c r="T689" s="254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55" t="s">
        <v>172</v>
      </c>
      <c r="AT689" s="255" t="s">
        <v>168</v>
      </c>
      <c r="AU689" s="255" t="s">
        <v>86</v>
      </c>
      <c r="AY689" s="16" t="s">
        <v>166</v>
      </c>
      <c r="BE689" s="256">
        <f>IF(N689="základní",J689,0)</f>
        <v>0</v>
      </c>
      <c r="BF689" s="256">
        <f>IF(N689="snížená",J689,0)</f>
        <v>0</v>
      </c>
      <c r="BG689" s="256">
        <f>IF(N689="zákl. přenesená",J689,0)</f>
        <v>0</v>
      </c>
      <c r="BH689" s="256">
        <f>IF(N689="sníž. přenesená",J689,0)</f>
        <v>0</v>
      </c>
      <c r="BI689" s="256">
        <f>IF(N689="nulová",J689,0)</f>
        <v>0</v>
      </c>
      <c r="BJ689" s="16" t="s">
        <v>86</v>
      </c>
      <c r="BK689" s="256">
        <f>ROUND(I689*H689,2)</f>
        <v>0</v>
      </c>
      <c r="BL689" s="16" t="s">
        <v>172</v>
      </c>
      <c r="BM689" s="255" t="s">
        <v>797</v>
      </c>
    </row>
    <row r="690" spans="1:51" s="14" customFormat="1" ht="12">
      <c r="A690" s="14"/>
      <c r="B690" s="268"/>
      <c r="C690" s="269"/>
      <c r="D690" s="259" t="s">
        <v>174</v>
      </c>
      <c r="E690" s="270" t="s">
        <v>1</v>
      </c>
      <c r="F690" s="271" t="s">
        <v>551</v>
      </c>
      <c r="G690" s="269"/>
      <c r="H690" s="272">
        <v>120.2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174</v>
      </c>
      <c r="AU690" s="278" t="s">
        <v>86</v>
      </c>
      <c r="AV690" s="14" t="s">
        <v>86</v>
      </c>
      <c r="AW690" s="14" t="s">
        <v>30</v>
      </c>
      <c r="AX690" s="14" t="s">
        <v>73</v>
      </c>
      <c r="AY690" s="278" t="s">
        <v>166</v>
      </c>
    </row>
    <row r="691" spans="1:51" s="14" customFormat="1" ht="12">
      <c r="A691" s="14"/>
      <c r="B691" s="268"/>
      <c r="C691" s="269"/>
      <c r="D691" s="259" t="s">
        <v>174</v>
      </c>
      <c r="E691" s="270" t="s">
        <v>1</v>
      </c>
      <c r="F691" s="271" t="s">
        <v>798</v>
      </c>
      <c r="G691" s="269"/>
      <c r="H691" s="272">
        <v>160.8</v>
      </c>
      <c r="I691" s="273"/>
      <c r="J691" s="269"/>
      <c r="K691" s="269"/>
      <c r="L691" s="274"/>
      <c r="M691" s="275"/>
      <c r="N691" s="276"/>
      <c r="O691" s="276"/>
      <c r="P691" s="276"/>
      <c r="Q691" s="276"/>
      <c r="R691" s="276"/>
      <c r="S691" s="276"/>
      <c r="T691" s="27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8" t="s">
        <v>174</v>
      </c>
      <c r="AU691" s="278" t="s">
        <v>86</v>
      </c>
      <c r="AV691" s="14" t="s">
        <v>86</v>
      </c>
      <c r="AW691" s="14" t="s">
        <v>30</v>
      </c>
      <c r="AX691" s="14" t="s">
        <v>73</v>
      </c>
      <c r="AY691" s="278" t="s">
        <v>166</v>
      </c>
    </row>
    <row r="692" spans="1:51" s="13" customFormat="1" ht="12">
      <c r="A692" s="13"/>
      <c r="B692" s="257"/>
      <c r="C692" s="258"/>
      <c r="D692" s="259" t="s">
        <v>174</v>
      </c>
      <c r="E692" s="260" t="s">
        <v>1</v>
      </c>
      <c r="F692" s="261" t="s">
        <v>799</v>
      </c>
      <c r="G692" s="258"/>
      <c r="H692" s="260" t="s">
        <v>1</v>
      </c>
      <c r="I692" s="262"/>
      <c r="J692" s="258"/>
      <c r="K692" s="258"/>
      <c r="L692" s="263"/>
      <c r="M692" s="264"/>
      <c r="N692" s="265"/>
      <c r="O692" s="265"/>
      <c r="P692" s="265"/>
      <c r="Q692" s="265"/>
      <c r="R692" s="265"/>
      <c r="S692" s="265"/>
      <c r="T692" s="26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7" t="s">
        <v>174</v>
      </c>
      <c r="AU692" s="267" t="s">
        <v>86</v>
      </c>
      <c r="AV692" s="13" t="s">
        <v>80</v>
      </c>
      <c r="AW692" s="13" t="s">
        <v>30</v>
      </c>
      <c r="AX692" s="13" t="s">
        <v>73</v>
      </c>
      <c r="AY692" s="267" t="s">
        <v>166</v>
      </c>
    </row>
    <row r="693" spans="1:51" s="14" customFormat="1" ht="12">
      <c r="A693" s="14"/>
      <c r="B693" s="268"/>
      <c r="C693" s="269"/>
      <c r="D693" s="259" t="s">
        <v>174</v>
      </c>
      <c r="E693" s="270" t="s">
        <v>1</v>
      </c>
      <c r="F693" s="271" t="s">
        <v>800</v>
      </c>
      <c r="G693" s="269"/>
      <c r="H693" s="272">
        <v>162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174</v>
      </c>
      <c r="AU693" s="278" t="s">
        <v>86</v>
      </c>
      <c r="AV693" s="14" t="s">
        <v>86</v>
      </c>
      <c r="AW693" s="14" t="s">
        <v>30</v>
      </c>
      <c r="AX693" s="14" t="s">
        <v>73</v>
      </c>
      <c r="AY693" s="278" t="s">
        <v>166</v>
      </c>
    </row>
    <row r="694" spans="1:51" s="14" customFormat="1" ht="12">
      <c r="A694" s="14"/>
      <c r="B694" s="268"/>
      <c r="C694" s="269"/>
      <c r="D694" s="259" t="s">
        <v>174</v>
      </c>
      <c r="E694" s="270" t="s">
        <v>1</v>
      </c>
      <c r="F694" s="271" t="s">
        <v>801</v>
      </c>
      <c r="G694" s="269"/>
      <c r="H694" s="272">
        <v>13.2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174</v>
      </c>
      <c r="AU694" s="278" t="s">
        <v>86</v>
      </c>
      <c r="AV694" s="14" t="s">
        <v>86</v>
      </c>
      <c r="AW694" s="14" t="s">
        <v>30</v>
      </c>
      <c r="AX694" s="14" t="s">
        <v>73</v>
      </c>
      <c r="AY694" s="278" t="s">
        <v>166</v>
      </c>
    </row>
    <row r="695" spans="1:63" s="12" customFormat="1" ht="22.8" customHeight="1">
      <c r="A695" s="12"/>
      <c r="B695" s="227"/>
      <c r="C695" s="228"/>
      <c r="D695" s="229" t="s">
        <v>72</v>
      </c>
      <c r="E695" s="241" t="s">
        <v>609</v>
      </c>
      <c r="F695" s="241" t="s">
        <v>802</v>
      </c>
      <c r="G695" s="228"/>
      <c r="H695" s="228"/>
      <c r="I695" s="231"/>
      <c r="J695" s="242">
        <f>BK695</f>
        <v>0</v>
      </c>
      <c r="K695" s="228"/>
      <c r="L695" s="233"/>
      <c r="M695" s="234"/>
      <c r="N695" s="235"/>
      <c r="O695" s="235"/>
      <c r="P695" s="236">
        <f>SUM(P696:P729)</f>
        <v>0</v>
      </c>
      <c r="Q695" s="235"/>
      <c r="R695" s="236">
        <f>SUM(R696:R729)</f>
        <v>60.726250639999996</v>
      </c>
      <c r="S695" s="235"/>
      <c r="T695" s="237">
        <f>SUM(T696:T729)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38" t="s">
        <v>80</v>
      </c>
      <c r="AT695" s="239" t="s">
        <v>72</v>
      </c>
      <c r="AU695" s="239" t="s">
        <v>80</v>
      </c>
      <c r="AY695" s="238" t="s">
        <v>166</v>
      </c>
      <c r="BK695" s="240">
        <f>SUM(BK696:BK729)</f>
        <v>0</v>
      </c>
    </row>
    <row r="696" spans="1:65" s="2" customFormat="1" ht="16.5" customHeight="1">
      <c r="A696" s="37"/>
      <c r="B696" s="38"/>
      <c r="C696" s="243" t="s">
        <v>803</v>
      </c>
      <c r="D696" s="243" t="s">
        <v>168</v>
      </c>
      <c r="E696" s="244" t="s">
        <v>804</v>
      </c>
      <c r="F696" s="245" t="s">
        <v>805</v>
      </c>
      <c r="G696" s="246" t="s">
        <v>179</v>
      </c>
      <c r="H696" s="247">
        <v>22.068</v>
      </c>
      <c r="I696" s="248"/>
      <c r="J696" s="249">
        <f>ROUND(I696*H696,2)</f>
        <v>0</v>
      </c>
      <c r="K696" s="250"/>
      <c r="L696" s="43"/>
      <c r="M696" s="251" t="s">
        <v>1</v>
      </c>
      <c r="N696" s="252" t="s">
        <v>39</v>
      </c>
      <c r="O696" s="90"/>
      <c r="P696" s="253">
        <f>O696*H696</f>
        <v>0</v>
      </c>
      <c r="Q696" s="253">
        <v>2.25634</v>
      </c>
      <c r="R696" s="253">
        <f>Q696*H696</f>
        <v>49.79291112</v>
      </c>
      <c r="S696" s="253">
        <v>0</v>
      </c>
      <c r="T696" s="254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55" t="s">
        <v>172</v>
      </c>
      <c r="AT696" s="255" t="s">
        <v>168</v>
      </c>
      <c r="AU696" s="255" t="s">
        <v>86</v>
      </c>
      <c r="AY696" s="16" t="s">
        <v>166</v>
      </c>
      <c r="BE696" s="256">
        <f>IF(N696="základní",J696,0)</f>
        <v>0</v>
      </c>
      <c r="BF696" s="256">
        <f>IF(N696="snížená",J696,0)</f>
        <v>0</v>
      </c>
      <c r="BG696" s="256">
        <f>IF(N696="zákl. přenesená",J696,0)</f>
        <v>0</v>
      </c>
      <c r="BH696" s="256">
        <f>IF(N696="sníž. přenesená",J696,0)</f>
        <v>0</v>
      </c>
      <c r="BI696" s="256">
        <f>IF(N696="nulová",J696,0)</f>
        <v>0</v>
      </c>
      <c r="BJ696" s="16" t="s">
        <v>86</v>
      </c>
      <c r="BK696" s="256">
        <f>ROUND(I696*H696,2)</f>
        <v>0</v>
      </c>
      <c r="BL696" s="16" t="s">
        <v>172</v>
      </c>
      <c r="BM696" s="255" t="s">
        <v>806</v>
      </c>
    </row>
    <row r="697" spans="1:51" s="14" customFormat="1" ht="12">
      <c r="A697" s="14"/>
      <c r="B697" s="268"/>
      <c r="C697" s="269"/>
      <c r="D697" s="259" t="s">
        <v>174</v>
      </c>
      <c r="E697" s="270" t="s">
        <v>1</v>
      </c>
      <c r="F697" s="271" t="s">
        <v>807</v>
      </c>
      <c r="G697" s="269"/>
      <c r="H697" s="272">
        <v>22.068</v>
      </c>
      <c r="I697" s="273"/>
      <c r="J697" s="269"/>
      <c r="K697" s="269"/>
      <c r="L697" s="274"/>
      <c r="M697" s="275"/>
      <c r="N697" s="276"/>
      <c r="O697" s="276"/>
      <c r="P697" s="276"/>
      <c r="Q697" s="276"/>
      <c r="R697" s="276"/>
      <c r="S697" s="276"/>
      <c r="T697" s="27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8" t="s">
        <v>174</v>
      </c>
      <c r="AU697" s="278" t="s">
        <v>86</v>
      </c>
      <c r="AV697" s="14" t="s">
        <v>86</v>
      </c>
      <c r="AW697" s="14" t="s">
        <v>30</v>
      </c>
      <c r="AX697" s="14" t="s">
        <v>73</v>
      </c>
      <c r="AY697" s="278" t="s">
        <v>166</v>
      </c>
    </row>
    <row r="698" spans="1:65" s="2" customFormat="1" ht="21.75" customHeight="1">
      <c r="A698" s="37"/>
      <c r="B698" s="38"/>
      <c r="C698" s="243" t="s">
        <v>808</v>
      </c>
      <c r="D698" s="243" t="s">
        <v>168</v>
      </c>
      <c r="E698" s="244" t="s">
        <v>809</v>
      </c>
      <c r="F698" s="245" t="s">
        <v>810</v>
      </c>
      <c r="G698" s="246" t="s">
        <v>179</v>
      </c>
      <c r="H698" s="247">
        <v>3.059</v>
      </c>
      <c r="I698" s="248"/>
      <c r="J698" s="249">
        <f>ROUND(I698*H698,2)</f>
        <v>0</v>
      </c>
      <c r="K698" s="250"/>
      <c r="L698" s="43"/>
      <c r="M698" s="251" t="s">
        <v>1</v>
      </c>
      <c r="N698" s="252" t="s">
        <v>39</v>
      </c>
      <c r="O698" s="90"/>
      <c r="P698" s="253">
        <f>O698*H698</f>
        <v>0</v>
      </c>
      <c r="Q698" s="253">
        <v>2.25634</v>
      </c>
      <c r="R698" s="253">
        <f>Q698*H698</f>
        <v>6.9021440599999995</v>
      </c>
      <c r="S698" s="253">
        <v>0</v>
      </c>
      <c r="T698" s="254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55" t="s">
        <v>172</v>
      </c>
      <c r="AT698" s="255" t="s">
        <v>168</v>
      </c>
      <c r="AU698" s="255" t="s">
        <v>86</v>
      </c>
      <c r="AY698" s="16" t="s">
        <v>166</v>
      </c>
      <c r="BE698" s="256">
        <f>IF(N698="základní",J698,0)</f>
        <v>0</v>
      </c>
      <c r="BF698" s="256">
        <f>IF(N698="snížená",J698,0)</f>
        <v>0</v>
      </c>
      <c r="BG698" s="256">
        <f>IF(N698="zákl. přenesená",J698,0)</f>
        <v>0</v>
      </c>
      <c r="BH698" s="256">
        <f>IF(N698="sníž. přenesená",J698,0)</f>
        <v>0</v>
      </c>
      <c r="BI698" s="256">
        <f>IF(N698="nulová",J698,0)</f>
        <v>0</v>
      </c>
      <c r="BJ698" s="16" t="s">
        <v>86</v>
      </c>
      <c r="BK698" s="256">
        <f>ROUND(I698*H698,2)</f>
        <v>0</v>
      </c>
      <c r="BL698" s="16" t="s">
        <v>172</v>
      </c>
      <c r="BM698" s="255" t="s">
        <v>811</v>
      </c>
    </row>
    <row r="699" spans="1:51" s="14" customFormat="1" ht="12">
      <c r="A699" s="14"/>
      <c r="B699" s="268"/>
      <c r="C699" s="269"/>
      <c r="D699" s="259" t="s">
        <v>174</v>
      </c>
      <c r="E699" s="270" t="s">
        <v>1</v>
      </c>
      <c r="F699" s="271" t="s">
        <v>812</v>
      </c>
      <c r="G699" s="269"/>
      <c r="H699" s="272">
        <v>2.759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174</v>
      </c>
      <c r="AU699" s="278" t="s">
        <v>86</v>
      </c>
      <c r="AV699" s="14" t="s">
        <v>86</v>
      </c>
      <c r="AW699" s="14" t="s">
        <v>30</v>
      </c>
      <c r="AX699" s="14" t="s">
        <v>73</v>
      </c>
      <c r="AY699" s="278" t="s">
        <v>166</v>
      </c>
    </row>
    <row r="700" spans="1:51" s="14" customFormat="1" ht="12">
      <c r="A700" s="14"/>
      <c r="B700" s="268"/>
      <c r="C700" s="269"/>
      <c r="D700" s="259" t="s">
        <v>174</v>
      </c>
      <c r="E700" s="270" t="s">
        <v>1</v>
      </c>
      <c r="F700" s="271" t="s">
        <v>813</v>
      </c>
      <c r="G700" s="269"/>
      <c r="H700" s="272">
        <v>0.3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174</v>
      </c>
      <c r="AU700" s="278" t="s">
        <v>86</v>
      </c>
      <c r="AV700" s="14" t="s">
        <v>86</v>
      </c>
      <c r="AW700" s="14" t="s">
        <v>30</v>
      </c>
      <c r="AX700" s="14" t="s">
        <v>73</v>
      </c>
      <c r="AY700" s="278" t="s">
        <v>166</v>
      </c>
    </row>
    <row r="701" spans="1:65" s="2" customFormat="1" ht="21.75" customHeight="1">
      <c r="A701" s="37"/>
      <c r="B701" s="38"/>
      <c r="C701" s="243" t="s">
        <v>814</v>
      </c>
      <c r="D701" s="243" t="s">
        <v>168</v>
      </c>
      <c r="E701" s="244" t="s">
        <v>815</v>
      </c>
      <c r="F701" s="245" t="s">
        <v>816</v>
      </c>
      <c r="G701" s="246" t="s">
        <v>179</v>
      </c>
      <c r="H701" s="247">
        <v>22.068</v>
      </c>
      <c r="I701" s="248"/>
      <c r="J701" s="249">
        <f>ROUND(I701*H701,2)</f>
        <v>0</v>
      </c>
      <c r="K701" s="250"/>
      <c r="L701" s="43"/>
      <c r="M701" s="251" t="s">
        <v>1</v>
      </c>
      <c r="N701" s="252" t="s">
        <v>39</v>
      </c>
      <c r="O701" s="90"/>
      <c r="P701" s="253">
        <f>O701*H701</f>
        <v>0</v>
      </c>
      <c r="Q701" s="253">
        <v>0</v>
      </c>
      <c r="R701" s="253">
        <f>Q701*H701</f>
        <v>0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172</v>
      </c>
      <c r="AT701" s="255" t="s">
        <v>168</v>
      </c>
      <c r="AU701" s="255" t="s">
        <v>86</v>
      </c>
      <c r="AY701" s="16" t="s">
        <v>166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86</v>
      </c>
      <c r="BK701" s="256">
        <f>ROUND(I701*H701,2)</f>
        <v>0</v>
      </c>
      <c r="BL701" s="16" t="s">
        <v>172</v>
      </c>
      <c r="BM701" s="255" t="s">
        <v>817</v>
      </c>
    </row>
    <row r="702" spans="1:51" s="14" customFormat="1" ht="12">
      <c r="A702" s="14"/>
      <c r="B702" s="268"/>
      <c r="C702" s="269"/>
      <c r="D702" s="259" t="s">
        <v>174</v>
      </c>
      <c r="E702" s="270" t="s">
        <v>1</v>
      </c>
      <c r="F702" s="271" t="s">
        <v>807</v>
      </c>
      <c r="G702" s="269"/>
      <c r="H702" s="272">
        <v>22.068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174</v>
      </c>
      <c r="AU702" s="278" t="s">
        <v>86</v>
      </c>
      <c r="AV702" s="14" t="s">
        <v>86</v>
      </c>
      <c r="AW702" s="14" t="s">
        <v>30</v>
      </c>
      <c r="AX702" s="14" t="s">
        <v>73</v>
      </c>
      <c r="AY702" s="278" t="s">
        <v>166</v>
      </c>
    </row>
    <row r="703" spans="1:65" s="2" customFormat="1" ht="21.75" customHeight="1">
      <c r="A703" s="37"/>
      <c r="B703" s="38"/>
      <c r="C703" s="243" t="s">
        <v>818</v>
      </c>
      <c r="D703" s="243" t="s">
        <v>168</v>
      </c>
      <c r="E703" s="244" t="s">
        <v>819</v>
      </c>
      <c r="F703" s="245" t="s">
        <v>820</v>
      </c>
      <c r="G703" s="246" t="s">
        <v>179</v>
      </c>
      <c r="H703" s="247">
        <v>22.068</v>
      </c>
      <c r="I703" s="248"/>
      <c r="J703" s="249">
        <f>ROUND(I703*H703,2)</f>
        <v>0</v>
      </c>
      <c r="K703" s="250"/>
      <c r="L703" s="43"/>
      <c r="M703" s="251" t="s">
        <v>1</v>
      </c>
      <c r="N703" s="252" t="s">
        <v>39</v>
      </c>
      <c r="O703" s="90"/>
      <c r="P703" s="253">
        <f>O703*H703</f>
        <v>0</v>
      </c>
      <c r="Q703" s="253">
        <v>0</v>
      </c>
      <c r="R703" s="253">
        <f>Q703*H703</f>
        <v>0</v>
      </c>
      <c r="S703" s="253">
        <v>0</v>
      </c>
      <c r="T703" s="254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55" t="s">
        <v>172</v>
      </c>
      <c r="AT703" s="255" t="s">
        <v>168</v>
      </c>
      <c r="AU703" s="255" t="s">
        <v>86</v>
      </c>
      <c r="AY703" s="16" t="s">
        <v>166</v>
      </c>
      <c r="BE703" s="256">
        <f>IF(N703="základní",J703,0)</f>
        <v>0</v>
      </c>
      <c r="BF703" s="256">
        <f>IF(N703="snížená",J703,0)</f>
        <v>0</v>
      </c>
      <c r="BG703" s="256">
        <f>IF(N703="zákl. přenesená",J703,0)</f>
        <v>0</v>
      </c>
      <c r="BH703" s="256">
        <f>IF(N703="sníž. přenesená",J703,0)</f>
        <v>0</v>
      </c>
      <c r="BI703" s="256">
        <f>IF(N703="nulová",J703,0)</f>
        <v>0</v>
      </c>
      <c r="BJ703" s="16" t="s">
        <v>86</v>
      </c>
      <c r="BK703" s="256">
        <f>ROUND(I703*H703,2)</f>
        <v>0</v>
      </c>
      <c r="BL703" s="16" t="s">
        <v>172</v>
      </c>
      <c r="BM703" s="255" t="s">
        <v>821</v>
      </c>
    </row>
    <row r="704" spans="1:51" s="14" customFormat="1" ht="12">
      <c r="A704" s="14"/>
      <c r="B704" s="268"/>
      <c r="C704" s="269"/>
      <c r="D704" s="259" t="s">
        <v>174</v>
      </c>
      <c r="E704" s="270" t="s">
        <v>1</v>
      </c>
      <c r="F704" s="271" t="s">
        <v>807</v>
      </c>
      <c r="G704" s="269"/>
      <c r="H704" s="272">
        <v>22.068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174</v>
      </c>
      <c r="AU704" s="278" t="s">
        <v>86</v>
      </c>
      <c r="AV704" s="14" t="s">
        <v>86</v>
      </c>
      <c r="AW704" s="14" t="s">
        <v>30</v>
      </c>
      <c r="AX704" s="14" t="s">
        <v>73</v>
      </c>
      <c r="AY704" s="278" t="s">
        <v>166</v>
      </c>
    </row>
    <row r="705" spans="1:65" s="2" customFormat="1" ht="16.5" customHeight="1">
      <c r="A705" s="37"/>
      <c r="B705" s="38"/>
      <c r="C705" s="243" t="s">
        <v>822</v>
      </c>
      <c r="D705" s="243" t="s">
        <v>168</v>
      </c>
      <c r="E705" s="244" t="s">
        <v>823</v>
      </c>
      <c r="F705" s="245" t="s">
        <v>824</v>
      </c>
      <c r="G705" s="246" t="s">
        <v>223</v>
      </c>
      <c r="H705" s="247">
        <v>0.435</v>
      </c>
      <c r="I705" s="248"/>
      <c r="J705" s="249">
        <f>ROUND(I705*H705,2)</f>
        <v>0</v>
      </c>
      <c r="K705" s="250"/>
      <c r="L705" s="43"/>
      <c r="M705" s="251" t="s">
        <v>1</v>
      </c>
      <c r="N705" s="252" t="s">
        <v>39</v>
      </c>
      <c r="O705" s="90"/>
      <c r="P705" s="253">
        <f>O705*H705</f>
        <v>0</v>
      </c>
      <c r="Q705" s="253">
        <v>1.05306</v>
      </c>
      <c r="R705" s="253">
        <f>Q705*H705</f>
        <v>0.4580811</v>
      </c>
      <c r="S705" s="253">
        <v>0</v>
      </c>
      <c r="T705" s="254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55" t="s">
        <v>172</v>
      </c>
      <c r="AT705" s="255" t="s">
        <v>168</v>
      </c>
      <c r="AU705" s="255" t="s">
        <v>86</v>
      </c>
      <c r="AY705" s="16" t="s">
        <v>166</v>
      </c>
      <c r="BE705" s="256">
        <f>IF(N705="základní",J705,0)</f>
        <v>0</v>
      </c>
      <c r="BF705" s="256">
        <f>IF(N705="snížená",J705,0)</f>
        <v>0</v>
      </c>
      <c r="BG705" s="256">
        <f>IF(N705="zákl. přenesená",J705,0)</f>
        <v>0</v>
      </c>
      <c r="BH705" s="256">
        <f>IF(N705="sníž. přenesená",J705,0)</f>
        <v>0</v>
      </c>
      <c r="BI705" s="256">
        <f>IF(N705="nulová",J705,0)</f>
        <v>0</v>
      </c>
      <c r="BJ705" s="16" t="s">
        <v>86</v>
      </c>
      <c r="BK705" s="256">
        <f>ROUND(I705*H705,2)</f>
        <v>0</v>
      </c>
      <c r="BL705" s="16" t="s">
        <v>172</v>
      </c>
      <c r="BM705" s="255" t="s">
        <v>825</v>
      </c>
    </row>
    <row r="706" spans="1:51" s="14" customFormat="1" ht="12">
      <c r="A706" s="14"/>
      <c r="B706" s="268"/>
      <c r="C706" s="269"/>
      <c r="D706" s="259" t="s">
        <v>174</v>
      </c>
      <c r="E706" s="270" t="s">
        <v>1</v>
      </c>
      <c r="F706" s="271" t="s">
        <v>826</v>
      </c>
      <c r="G706" s="269"/>
      <c r="H706" s="272">
        <v>0.435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174</v>
      </c>
      <c r="AU706" s="278" t="s">
        <v>86</v>
      </c>
      <c r="AV706" s="14" t="s">
        <v>86</v>
      </c>
      <c r="AW706" s="14" t="s">
        <v>30</v>
      </c>
      <c r="AX706" s="14" t="s">
        <v>73</v>
      </c>
      <c r="AY706" s="278" t="s">
        <v>166</v>
      </c>
    </row>
    <row r="707" spans="1:65" s="2" customFormat="1" ht="21.75" customHeight="1">
      <c r="A707" s="37"/>
      <c r="B707" s="38"/>
      <c r="C707" s="243" t="s">
        <v>827</v>
      </c>
      <c r="D707" s="243" t="s">
        <v>168</v>
      </c>
      <c r="E707" s="244" t="s">
        <v>828</v>
      </c>
      <c r="F707" s="245" t="s">
        <v>829</v>
      </c>
      <c r="G707" s="246" t="s">
        <v>171</v>
      </c>
      <c r="H707" s="247">
        <v>36.077</v>
      </c>
      <c r="I707" s="248"/>
      <c r="J707" s="249">
        <f>ROUND(I707*H707,2)</f>
        <v>0</v>
      </c>
      <c r="K707" s="250"/>
      <c r="L707" s="43"/>
      <c r="M707" s="251" t="s">
        <v>1</v>
      </c>
      <c r="N707" s="252" t="s">
        <v>39</v>
      </c>
      <c r="O707" s="90"/>
      <c r="P707" s="253">
        <f>O707*H707</f>
        <v>0</v>
      </c>
      <c r="Q707" s="253">
        <v>0.09868</v>
      </c>
      <c r="R707" s="253">
        <f>Q707*H707</f>
        <v>3.56007836</v>
      </c>
      <c r="S707" s="253">
        <v>0</v>
      </c>
      <c r="T707" s="254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55" t="s">
        <v>172</v>
      </c>
      <c r="AT707" s="255" t="s">
        <v>168</v>
      </c>
      <c r="AU707" s="255" t="s">
        <v>86</v>
      </c>
      <c r="AY707" s="16" t="s">
        <v>166</v>
      </c>
      <c r="BE707" s="256">
        <f>IF(N707="základní",J707,0)</f>
        <v>0</v>
      </c>
      <c r="BF707" s="256">
        <f>IF(N707="snížená",J707,0)</f>
        <v>0</v>
      </c>
      <c r="BG707" s="256">
        <f>IF(N707="zákl. přenesená",J707,0)</f>
        <v>0</v>
      </c>
      <c r="BH707" s="256">
        <f>IF(N707="sníž. přenesená",J707,0)</f>
        <v>0</v>
      </c>
      <c r="BI707" s="256">
        <f>IF(N707="nulová",J707,0)</f>
        <v>0</v>
      </c>
      <c r="BJ707" s="16" t="s">
        <v>86</v>
      </c>
      <c r="BK707" s="256">
        <f>ROUND(I707*H707,2)</f>
        <v>0</v>
      </c>
      <c r="BL707" s="16" t="s">
        <v>172</v>
      </c>
      <c r="BM707" s="255" t="s">
        <v>830</v>
      </c>
    </row>
    <row r="708" spans="1:51" s="13" customFormat="1" ht="12">
      <c r="A708" s="13"/>
      <c r="B708" s="257"/>
      <c r="C708" s="258"/>
      <c r="D708" s="259" t="s">
        <v>174</v>
      </c>
      <c r="E708" s="260" t="s">
        <v>1</v>
      </c>
      <c r="F708" s="261" t="s">
        <v>831</v>
      </c>
      <c r="G708" s="258"/>
      <c r="H708" s="260" t="s">
        <v>1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7" t="s">
        <v>174</v>
      </c>
      <c r="AU708" s="267" t="s">
        <v>86</v>
      </c>
      <c r="AV708" s="13" t="s">
        <v>80</v>
      </c>
      <c r="AW708" s="13" t="s">
        <v>30</v>
      </c>
      <c r="AX708" s="13" t="s">
        <v>73</v>
      </c>
      <c r="AY708" s="267" t="s">
        <v>166</v>
      </c>
    </row>
    <row r="709" spans="1:51" s="13" customFormat="1" ht="12">
      <c r="A709" s="13"/>
      <c r="B709" s="257"/>
      <c r="C709" s="258"/>
      <c r="D709" s="259" t="s">
        <v>174</v>
      </c>
      <c r="E709" s="260" t="s">
        <v>1</v>
      </c>
      <c r="F709" s="261" t="s">
        <v>175</v>
      </c>
      <c r="G709" s="258"/>
      <c r="H709" s="260" t="s">
        <v>1</v>
      </c>
      <c r="I709" s="262"/>
      <c r="J709" s="258"/>
      <c r="K709" s="258"/>
      <c r="L709" s="263"/>
      <c r="M709" s="264"/>
      <c r="N709" s="265"/>
      <c r="O709" s="265"/>
      <c r="P709" s="265"/>
      <c r="Q709" s="265"/>
      <c r="R709" s="265"/>
      <c r="S709" s="265"/>
      <c r="T709" s="26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7" t="s">
        <v>174</v>
      </c>
      <c r="AU709" s="267" t="s">
        <v>86</v>
      </c>
      <c r="AV709" s="13" t="s">
        <v>80</v>
      </c>
      <c r="AW709" s="13" t="s">
        <v>30</v>
      </c>
      <c r="AX709" s="13" t="s">
        <v>73</v>
      </c>
      <c r="AY709" s="267" t="s">
        <v>166</v>
      </c>
    </row>
    <row r="710" spans="1:51" s="14" customFormat="1" ht="12">
      <c r="A710" s="14"/>
      <c r="B710" s="268"/>
      <c r="C710" s="269"/>
      <c r="D710" s="259" t="s">
        <v>174</v>
      </c>
      <c r="E710" s="270" t="s">
        <v>1</v>
      </c>
      <c r="F710" s="271" t="s">
        <v>832</v>
      </c>
      <c r="G710" s="269"/>
      <c r="H710" s="272">
        <v>0.994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174</v>
      </c>
      <c r="AU710" s="278" t="s">
        <v>86</v>
      </c>
      <c r="AV710" s="14" t="s">
        <v>86</v>
      </c>
      <c r="AW710" s="14" t="s">
        <v>30</v>
      </c>
      <c r="AX710" s="14" t="s">
        <v>73</v>
      </c>
      <c r="AY710" s="278" t="s">
        <v>166</v>
      </c>
    </row>
    <row r="711" spans="1:51" s="14" customFormat="1" ht="12">
      <c r="A711" s="14"/>
      <c r="B711" s="268"/>
      <c r="C711" s="269"/>
      <c r="D711" s="259" t="s">
        <v>174</v>
      </c>
      <c r="E711" s="270" t="s">
        <v>1</v>
      </c>
      <c r="F711" s="271" t="s">
        <v>833</v>
      </c>
      <c r="G711" s="269"/>
      <c r="H711" s="272">
        <v>0.634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174</v>
      </c>
      <c r="AU711" s="278" t="s">
        <v>86</v>
      </c>
      <c r="AV711" s="14" t="s">
        <v>86</v>
      </c>
      <c r="AW711" s="14" t="s">
        <v>30</v>
      </c>
      <c r="AX711" s="14" t="s">
        <v>73</v>
      </c>
      <c r="AY711" s="278" t="s">
        <v>166</v>
      </c>
    </row>
    <row r="712" spans="1:51" s="14" customFormat="1" ht="12">
      <c r="A712" s="14"/>
      <c r="B712" s="268"/>
      <c r="C712" s="269"/>
      <c r="D712" s="259" t="s">
        <v>174</v>
      </c>
      <c r="E712" s="270" t="s">
        <v>1</v>
      </c>
      <c r="F712" s="271" t="s">
        <v>834</v>
      </c>
      <c r="G712" s="269"/>
      <c r="H712" s="272">
        <v>0.672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174</v>
      </c>
      <c r="AU712" s="278" t="s">
        <v>86</v>
      </c>
      <c r="AV712" s="14" t="s">
        <v>86</v>
      </c>
      <c r="AW712" s="14" t="s">
        <v>30</v>
      </c>
      <c r="AX712" s="14" t="s">
        <v>73</v>
      </c>
      <c r="AY712" s="278" t="s">
        <v>166</v>
      </c>
    </row>
    <row r="713" spans="1:51" s="13" customFormat="1" ht="12">
      <c r="A713" s="13"/>
      <c r="B713" s="257"/>
      <c r="C713" s="258"/>
      <c r="D713" s="259" t="s">
        <v>174</v>
      </c>
      <c r="E713" s="260" t="s">
        <v>1</v>
      </c>
      <c r="F713" s="261" t="s">
        <v>456</v>
      </c>
      <c r="G713" s="258"/>
      <c r="H713" s="260" t="s">
        <v>1</v>
      </c>
      <c r="I713" s="262"/>
      <c r="J713" s="258"/>
      <c r="K713" s="258"/>
      <c r="L713" s="263"/>
      <c r="M713" s="264"/>
      <c r="N713" s="265"/>
      <c r="O713" s="265"/>
      <c r="P713" s="265"/>
      <c r="Q713" s="265"/>
      <c r="R713" s="265"/>
      <c r="S713" s="265"/>
      <c r="T713" s="26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7" t="s">
        <v>174</v>
      </c>
      <c r="AU713" s="267" t="s">
        <v>86</v>
      </c>
      <c r="AV713" s="13" t="s">
        <v>80</v>
      </c>
      <c r="AW713" s="13" t="s">
        <v>30</v>
      </c>
      <c r="AX713" s="13" t="s">
        <v>73</v>
      </c>
      <c r="AY713" s="267" t="s">
        <v>166</v>
      </c>
    </row>
    <row r="714" spans="1:51" s="14" customFormat="1" ht="12">
      <c r="A714" s="14"/>
      <c r="B714" s="268"/>
      <c r="C714" s="269"/>
      <c r="D714" s="259" t="s">
        <v>174</v>
      </c>
      <c r="E714" s="270" t="s">
        <v>1</v>
      </c>
      <c r="F714" s="271" t="s">
        <v>835</v>
      </c>
      <c r="G714" s="269"/>
      <c r="H714" s="272">
        <v>5.99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174</v>
      </c>
      <c r="AU714" s="278" t="s">
        <v>86</v>
      </c>
      <c r="AV714" s="14" t="s">
        <v>86</v>
      </c>
      <c r="AW714" s="14" t="s">
        <v>30</v>
      </c>
      <c r="AX714" s="14" t="s">
        <v>73</v>
      </c>
      <c r="AY714" s="278" t="s">
        <v>166</v>
      </c>
    </row>
    <row r="715" spans="1:51" s="14" customFormat="1" ht="12">
      <c r="A715" s="14"/>
      <c r="B715" s="268"/>
      <c r="C715" s="269"/>
      <c r="D715" s="259" t="s">
        <v>174</v>
      </c>
      <c r="E715" s="270" t="s">
        <v>1</v>
      </c>
      <c r="F715" s="271" t="s">
        <v>836</v>
      </c>
      <c r="G715" s="269"/>
      <c r="H715" s="272">
        <v>2.016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174</v>
      </c>
      <c r="AU715" s="278" t="s">
        <v>86</v>
      </c>
      <c r="AV715" s="14" t="s">
        <v>86</v>
      </c>
      <c r="AW715" s="14" t="s">
        <v>30</v>
      </c>
      <c r="AX715" s="14" t="s">
        <v>73</v>
      </c>
      <c r="AY715" s="278" t="s">
        <v>166</v>
      </c>
    </row>
    <row r="716" spans="1:51" s="14" customFormat="1" ht="12">
      <c r="A716" s="14"/>
      <c r="B716" s="268"/>
      <c r="C716" s="269"/>
      <c r="D716" s="259" t="s">
        <v>174</v>
      </c>
      <c r="E716" s="270" t="s">
        <v>1</v>
      </c>
      <c r="F716" s="271" t="s">
        <v>837</v>
      </c>
      <c r="G716" s="269"/>
      <c r="H716" s="272">
        <v>3.888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174</v>
      </c>
      <c r="AU716" s="278" t="s">
        <v>86</v>
      </c>
      <c r="AV716" s="14" t="s">
        <v>86</v>
      </c>
      <c r="AW716" s="14" t="s">
        <v>30</v>
      </c>
      <c r="AX716" s="14" t="s">
        <v>73</v>
      </c>
      <c r="AY716" s="278" t="s">
        <v>166</v>
      </c>
    </row>
    <row r="717" spans="1:51" s="14" customFormat="1" ht="12">
      <c r="A717" s="14"/>
      <c r="B717" s="268"/>
      <c r="C717" s="269"/>
      <c r="D717" s="259" t="s">
        <v>174</v>
      </c>
      <c r="E717" s="270" t="s">
        <v>1</v>
      </c>
      <c r="F717" s="271" t="s">
        <v>838</v>
      </c>
      <c r="G717" s="269"/>
      <c r="H717" s="272">
        <v>4.032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174</v>
      </c>
      <c r="AU717" s="278" t="s">
        <v>86</v>
      </c>
      <c r="AV717" s="14" t="s">
        <v>86</v>
      </c>
      <c r="AW717" s="14" t="s">
        <v>30</v>
      </c>
      <c r="AX717" s="14" t="s">
        <v>73</v>
      </c>
      <c r="AY717" s="278" t="s">
        <v>166</v>
      </c>
    </row>
    <row r="718" spans="1:51" s="13" customFormat="1" ht="12">
      <c r="A718" s="13"/>
      <c r="B718" s="257"/>
      <c r="C718" s="258"/>
      <c r="D718" s="259" t="s">
        <v>174</v>
      </c>
      <c r="E718" s="260" t="s">
        <v>1</v>
      </c>
      <c r="F718" s="261" t="s">
        <v>461</v>
      </c>
      <c r="G718" s="258"/>
      <c r="H718" s="260" t="s">
        <v>1</v>
      </c>
      <c r="I718" s="262"/>
      <c r="J718" s="258"/>
      <c r="K718" s="258"/>
      <c r="L718" s="263"/>
      <c r="M718" s="264"/>
      <c r="N718" s="265"/>
      <c r="O718" s="265"/>
      <c r="P718" s="265"/>
      <c r="Q718" s="265"/>
      <c r="R718" s="265"/>
      <c r="S718" s="265"/>
      <c r="T718" s="26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7" t="s">
        <v>174</v>
      </c>
      <c r="AU718" s="267" t="s">
        <v>86</v>
      </c>
      <c r="AV718" s="13" t="s">
        <v>80</v>
      </c>
      <c r="AW718" s="13" t="s">
        <v>30</v>
      </c>
      <c r="AX718" s="13" t="s">
        <v>73</v>
      </c>
      <c r="AY718" s="267" t="s">
        <v>166</v>
      </c>
    </row>
    <row r="719" spans="1:51" s="14" customFormat="1" ht="12">
      <c r="A719" s="14"/>
      <c r="B719" s="268"/>
      <c r="C719" s="269"/>
      <c r="D719" s="259" t="s">
        <v>174</v>
      </c>
      <c r="E719" s="270" t="s">
        <v>1</v>
      </c>
      <c r="F719" s="271" t="s">
        <v>839</v>
      </c>
      <c r="G719" s="269"/>
      <c r="H719" s="272">
        <v>7.987</v>
      </c>
      <c r="I719" s="273"/>
      <c r="J719" s="269"/>
      <c r="K719" s="269"/>
      <c r="L719" s="274"/>
      <c r="M719" s="275"/>
      <c r="N719" s="276"/>
      <c r="O719" s="276"/>
      <c r="P719" s="276"/>
      <c r="Q719" s="276"/>
      <c r="R719" s="276"/>
      <c r="S719" s="276"/>
      <c r="T719" s="27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8" t="s">
        <v>174</v>
      </c>
      <c r="AU719" s="278" t="s">
        <v>86</v>
      </c>
      <c r="AV719" s="14" t="s">
        <v>86</v>
      </c>
      <c r="AW719" s="14" t="s">
        <v>30</v>
      </c>
      <c r="AX719" s="14" t="s">
        <v>73</v>
      </c>
      <c r="AY719" s="278" t="s">
        <v>166</v>
      </c>
    </row>
    <row r="720" spans="1:51" s="14" customFormat="1" ht="12">
      <c r="A720" s="14"/>
      <c r="B720" s="268"/>
      <c r="C720" s="269"/>
      <c r="D720" s="259" t="s">
        <v>174</v>
      </c>
      <c r="E720" s="270" t="s">
        <v>1</v>
      </c>
      <c r="F720" s="271" t="s">
        <v>838</v>
      </c>
      <c r="G720" s="269"/>
      <c r="H720" s="272">
        <v>4.032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174</v>
      </c>
      <c r="AU720" s="278" t="s">
        <v>86</v>
      </c>
      <c r="AV720" s="14" t="s">
        <v>86</v>
      </c>
      <c r="AW720" s="14" t="s">
        <v>30</v>
      </c>
      <c r="AX720" s="14" t="s">
        <v>73</v>
      </c>
      <c r="AY720" s="278" t="s">
        <v>166</v>
      </c>
    </row>
    <row r="721" spans="1:51" s="14" customFormat="1" ht="12">
      <c r="A721" s="14"/>
      <c r="B721" s="268"/>
      <c r="C721" s="269"/>
      <c r="D721" s="259" t="s">
        <v>174</v>
      </c>
      <c r="E721" s="270" t="s">
        <v>1</v>
      </c>
      <c r="F721" s="271" t="s">
        <v>840</v>
      </c>
      <c r="G721" s="269"/>
      <c r="H721" s="272">
        <v>1.944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174</v>
      </c>
      <c r="AU721" s="278" t="s">
        <v>86</v>
      </c>
      <c r="AV721" s="14" t="s">
        <v>86</v>
      </c>
      <c r="AW721" s="14" t="s">
        <v>30</v>
      </c>
      <c r="AX721" s="14" t="s">
        <v>73</v>
      </c>
      <c r="AY721" s="278" t="s">
        <v>166</v>
      </c>
    </row>
    <row r="722" spans="1:51" s="14" customFormat="1" ht="12">
      <c r="A722" s="14"/>
      <c r="B722" s="268"/>
      <c r="C722" s="269"/>
      <c r="D722" s="259" t="s">
        <v>174</v>
      </c>
      <c r="E722" s="270" t="s">
        <v>1</v>
      </c>
      <c r="F722" s="271" t="s">
        <v>837</v>
      </c>
      <c r="G722" s="269"/>
      <c r="H722" s="272">
        <v>3.888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174</v>
      </c>
      <c r="AU722" s="278" t="s">
        <v>86</v>
      </c>
      <c r="AV722" s="14" t="s">
        <v>86</v>
      </c>
      <c r="AW722" s="14" t="s">
        <v>30</v>
      </c>
      <c r="AX722" s="14" t="s">
        <v>73</v>
      </c>
      <c r="AY722" s="278" t="s">
        <v>166</v>
      </c>
    </row>
    <row r="723" spans="1:65" s="2" customFormat="1" ht="21.75" customHeight="1">
      <c r="A723" s="37"/>
      <c r="B723" s="38"/>
      <c r="C723" s="243" t="s">
        <v>841</v>
      </c>
      <c r="D723" s="243" t="s">
        <v>168</v>
      </c>
      <c r="E723" s="244" t="s">
        <v>842</v>
      </c>
      <c r="F723" s="245" t="s">
        <v>843</v>
      </c>
      <c r="G723" s="246" t="s">
        <v>290</v>
      </c>
      <c r="H723" s="247">
        <v>188.6</v>
      </c>
      <c r="I723" s="248"/>
      <c r="J723" s="249">
        <f>ROUND(I723*H723,2)</f>
        <v>0</v>
      </c>
      <c r="K723" s="250"/>
      <c r="L723" s="43"/>
      <c r="M723" s="251" t="s">
        <v>1</v>
      </c>
      <c r="N723" s="252" t="s">
        <v>39</v>
      </c>
      <c r="O723" s="90"/>
      <c r="P723" s="253">
        <f>O723*H723</f>
        <v>0</v>
      </c>
      <c r="Q723" s="253">
        <v>6E-05</v>
      </c>
      <c r="R723" s="253">
        <f>Q723*H723</f>
        <v>0.011316</v>
      </c>
      <c r="S723" s="253">
        <v>0</v>
      </c>
      <c r="T723" s="254">
        <f>S723*H723</f>
        <v>0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R723" s="255" t="s">
        <v>172</v>
      </c>
      <c r="AT723" s="255" t="s">
        <v>168</v>
      </c>
      <c r="AU723" s="255" t="s">
        <v>86</v>
      </c>
      <c r="AY723" s="16" t="s">
        <v>166</v>
      </c>
      <c r="BE723" s="256">
        <f>IF(N723="základní",J723,0)</f>
        <v>0</v>
      </c>
      <c r="BF723" s="256">
        <f>IF(N723="snížená",J723,0)</f>
        <v>0</v>
      </c>
      <c r="BG723" s="256">
        <f>IF(N723="zákl. přenesená",J723,0)</f>
        <v>0</v>
      </c>
      <c r="BH723" s="256">
        <f>IF(N723="sníž. přenesená",J723,0)</f>
        <v>0</v>
      </c>
      <c r="BI723" s="256">
        <f>IF(N723="nulová",J723,0)</f>
        <v>0</v>
      </c>
      <c r="BJ723" s="16" t="s">
        <v>86</v>
      </c>
      <c r="BK723" s="256">
        <f>ROUND(I723*H723,2)</f>
        <v>0</v>
      </c>
      <c r="BL723" s="16" t="s">
        <v>172</v>
      </c>
      <c r="BM723" s="255" t="s">
        <v>844</v>
      </c>
    </row>
    <row r="724" spans="1:51" s="13" customFormat="1" ht="12">
      <c r="A724" s="13"/>
      <c r="B724" s="257"/>
      <c r="C724" s="258"/>
      <c r="D724" s="259" t="s">
        <v>174</v>
      </c>
      <c r="E724" s="260" t="s">
        <v>1</v>
      </c>
      <c r="F724" s="261" t="s">
        <v>663</v>
      </c>
      <c r="G724" s="258"/>
      <c r="H724" s="260" t="s">
        <v>1</v>
      </c>
      <c r="I724" s="262"/>
      <c r="J724" s="258"/>
      <c r="K724" s="258"/>
      <c r="L724" s="263"/>
      <c r="M724" s="264"/>
      <c r="N724" s="265"/>
      <c r="O724" s="265"/>
      <c r="P724" s="265"/>
      <c r="Q724" s="265"/>
      <c r="R724" s="265"/>
      <c r="S724" s="265"/>
      <c r="T724" s="26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67" t="s">
        <v>174</v>
      </c>
      <c r="AU724" s="267" t="s">
        <v>86</v>
      </c>
      <c r="AV724" s="13" t="s">
        <v>80</v>
      </c>
      <c r="AW724" s="13" t="s">
        <v>30</v>
      </c>
      <c r="AX724" s="13" t="s">
        <v>73</v>
      </c>
      <c r="AY724" s="267" t="s">
        <v>166</v>
      </c>
    </row>
    <row r="725" spans="1:51" s="14" customFormat="1" ht="12">
      <c r="A725" s="14"/>
      <c r="B725" s="268"/>
      <c r="C725" s="269"/>
      <c r="D725" s="259" t="s">
        <v>174</v>
      </c>
      <c r="E725" s="270" t="s">
        <v>1</v>
      </c>
      <c r="F725" s="271" t="s">
        <v>845</v>
      </c>
      <c r="G725" s="269"/>
      <c r="H725" s="272">
        <v>125.6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174</v>
      </c>
      <c r="AU725" s="278" t="s">
        <v>86</v>
      </c>
      <c r="AV725" s="14" t="s">
        <v>86</v>
      </c>
      <c r="AW725" s="14" t="s">
        <v>30</v>
      </c>
      <c r="AX725" s="14" t="s">
        <v>73</v>
      </c>
      <c r="AY725" s="278" t="s">
        <v>166</v>
      </c>
    </row>
    <row r="726" spans="1:51" s="13" customFormat="1" ht="12">
      <c r="A726" s="13"/>
      <c r="B726" s="257"/>
      <c r="C726" s="258"/>
      <c r="D726" s="259" t="s">
        <v>174</v>
      </c>
      <c r="E726" s="260" t="s">
        <v>1</v>
      </c>
      <c r="F726" s="261" t="s">
        <v>313</v>
      </c>
      <c r="G726" s="258"/>
      <c r="H726" s="260" t="s">
        <v>1</v>
      </c>
      <c r="I726" s="262"/>
      <c r="J726" s="258"/>
      <c r="K726" s="258"/>
      <c r="L726" s="263"/>
      <c r="M726" s="264"/>
      <c r="N726" s="265"/>
      <c r="O726" s="265"/>
      <c r="P726" s="265"/>
      <c r="Q726" s="265"/>
      <c r="R726" s="265"/>
      <c r="S726" s="265"/>
      <c r="T726" s="26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7" t="s">
        <v>174</v>
      </c>
      <c r="AU726" s="267" t="s">
        <v>86</v>
      </c>
      <c r="AV726" s="13" t="s">
        <v>80</v>
      </c>
      <c r="AW726" s="13" t="s">
        <v>30</v>
      </c>
      <c r="AX726" s="13" t="s">
        <v>73</v>
      </c>
      <c r="AY726" s="267" t="s">
        <v>166</v>
      </c>
    </row>
    <row r="727" spans="1:51" s="14" customFormat="1" ht="12">
      <c r="A727" s="14"/>
      <c r="B727" s="268"/>
      <c r="C727" s="269"/>
      <c r="D727" s="259" t="s">
        <v>174</v>
      </c>
      <c r="E727" s="270" t="s">
        <v>1</v>
      </c>
      <c r="F727" s="271" t="s">
        <v>846</v>
      </c>
      <c r="G727" s="269"/>
      <c r="H727" s="272">
        <v>63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174</v>
      </c>
      <c r="AU727" s="278" t="s">
        <v>86</v>
      </c>
      <c r="AV727" s="14" t="s">
        <v>86</v>
      </c>
      <c r="AW727" s="14" t="s">
        <v>30</v>
      </c>
      <c r="AX727" s="14" t="s">
        <v>73</v>
      </c>
      <c r="AY727" s="278" t="s">
        <v>166</v>
      </c>
    </row>
    <row r="728" spans="1:65" s="2" customFormat="1" ht="21.75" customHeight="1">
      <c r="A728" s="37"/>
      <c r="B728" s="38"/>
      <c r="C728" s="243" t="s">
        <v>847</v>
      </c>
      <c r="D728" s="243" t="s">
        <v>168</v>
      </c>
      <c r="E728" s="244" t="s">
        <v>848</v>
      </c>
      <c r="F728" s="245" t="s">
        <v>849</v>
      </c>
      <c r="G728" s="246" t="s">
        <v>290</v>
      </c>
      <c r="H728" s="247">
        <v>34.4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39</v>
      </c>
      <c r="O728" s="90"/>
      <c r="P728" s="253">
        <f>O728*H728</f>
        <v>0</v>
      </c>
      <c r="Q728" s="253">
        <v>5E-05</v>
      </c>
      <c r="R728" s="253">
        <f>Q728*H728</f>
        <v>0.00172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172</v>
      </c>
      <c r="AT728" s="255" t="s">
        <v>168</v>
      </c>
      <c r="AU728" s="255" t="s">
        <v>86</v>
      </c>
      <c r="AY728" s="16" t="s">
        <v>166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86</v>
      </c>
      <c r="BK728" s="256">
        <f>ROUND(I728*H728,2)</f>
        <v>0</v>
      </c>
      <c r="BL728" s="16" t="s">
        <v>172</v>
      </c>
      <c r="BM728" s="255" t="s">
        <v>850</v>
      </c>
    </row>
    <row r="729" spans="1:51" s="14" customFormat="1" ht="12">
      <c r="A729" s="14"/>
      <c r="B729" s="268"/>
      <c r="C729" s="269"/>
      <c r="D729" s="259" t="s">
        <v>174</v>
      </c>
      <c r="E729" s="270" t="s">
        <v>1</v>
      </c>
      <c r="F729" s="271" t="s">
        <v>851</v>
      </c>
      <c r="G729" s="269"/>
      <c r="H729" s="272">
        <v>34.4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174</v>
      </c>
      <c r="AU729" s="278" t="s">
        <v>86</v>
      </c>
      <c r="AV729" s="14" t="s">
        <v>86</v>
      </c>
      <c r="AW729" s="14" t="s">
        <v>30</v>
      </c>
      <c r="AX729" s="14" t="s">
        <v>73</v>
      </c>
      <c r="AY729" s="278" t="s">
        <v>166</v>
      </c>
    </row>
    <row r="730" spans="1:63" s="12" customFormat="1" ht="22.8" customHeight="1">
      <c r="A730" s="12"/>
      <c r="B730" s="227"/>
      <c r="C730" s="228"/>
      <c r="D730" s="229" t="s">
        <v>72</v>
      </c>
      <c r="E730" s="241" t="s">
        <v>615</v>
      </c>
      <c r="F730" s="241" t="s">
        <v>852</v>
      </c>
      <c r="G730" s="228"/>
      <c r="H730" s="228"/>
      <c r="I730" s="231"/>
      <c r="J730" s="242">
        <f>BK730</f>
        <v>0</v>
      </c>
      <c r="K730" s="228"/>
      <c r="L730" s="233"/>
      <c r="M730" s="234"/>
      <c r="N730" s="235"/>
      <c r="O730" s="235"/>
      <c r="P730" s="236">
        <f>SUM(P731:P739)</f>
        <v>0</v>
      </c>
      <c r="Q730" s="235"/>
      <c r="R730" s="236">
        <f>SUM(R731:R739)</f>
        <v>3.6823900000000003</v>
      </c>
      <c r="S730" s="235"/>
      <c r="T730" s="237">
        <f>SUM(T731:T739)</f>
        <v>0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R730" s="238" t="s">
        <v>80</v>
      </c>
      <c r="AT730" s="239" t="s">
        <v>72</v>
      </c>
      <c r="AU730" s="239" t="s">
        <v>80</v>
      </c>
      <c r="AY730" s="238" t="s">
        <v>166</v>
      </c>
      <c r="BK730" s="240">
        <f>SUM(BK731:BK739)</f>
        <v>0</v>
      </c>
    </row>
    <row r="731" spans="1:65" s="2" customFormat="1" ht="21.75" customHeight="1">
      <c r="A731" s="37"/>
      <c r="B731" s="38"/>
      <c r="C731" s="243" t="s">
        <v>853</v>
      </c>
      <c r="D731" s="243" t="s">
        <v>168</v>
      </c>
      <c r="E731" s="244" t="s">
        <v>854</v>
      </c>
      <c r="F731" s="245" t="s">
        <v>855</v>
      </c>
      <c r="G731" s="246" t="s">
        <v>346</v>
      </c>
      <c r="H731" s="247">
        <v>8</v>
      </c>
      <c r="I731" s="248"/>
      <c r="J731" s="249">
        <f>ROUND(I731*H731,2)</f>
        <v>0</v>
      </c>
      <c r="K731" s="250"/>
      <c r="L731" s="43"/>
      <c r="M731" s="251" t="s">
        <v>1</v>
      </c>
      <c r="N731" s="252" t="s">
        <v>39</v>
      </c>
      <c r="O731" s="90"/>
      <c r="P731" s="253">
        <f>O731*H731</f>
        <v>0</v>
      </c>
      <c r="Q731" s="253">
        <v>0.4417</v>
      </c>
      <c r="R731" s="253">
        <f>Q731*H731</f>
        <v>3.5336</v>
      </c>
      <c r="S731" s="253">
        <v>0</v>
      </c>
      <c r="T731" s="254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255" t="s">
        <v>172</v>
      </c>
      <c r="AT731" s="255" t="s">
        <v>168</v>
      </c>
      <c r="AU731" s="255" t="s">
        <v>86</v>
      </c>
      <c r="AY731" s="16" t="s">
        <v>166</v>
      </c>
      <c r="BE731" s="256">
        <f>IF(N731="základní",J731,0)</f>
        <v>0</v>
      </c>
      <c r="BF731" s="256">
        <f>IF(N731="snížená",J731,0)</f>
        <v>0</v>
      </c>
      <c r="BG731" s="256">
        <f>IF(N731="zákl. přenesená",J731,0)</f>
        <v>0</v>
      </c>
      <c r="BH731" s="256">
        <f>IF(N731="sníž. přenesená",J731,0)</f>
        <v>0</v>
      </c>
      <c r="BI731" s="256">
        <f>IF(N731="nulová",J731,0)</f>
        <v>0</v>
      </c>
      <c r="BJ731" s="16" t="s">
        <v>86</v>
      </c>
      <c r="BK731" s="256">
        <f>ROUND(I731*H731,2)</f>
        <v>0</v>
      </c>
      <c r="BL731" s="16" t="s">
        <v>172</v>
      </c>
      <c r="BM731" s="255" t="s">
        <v>856</v>
      </c>
    </row>
    <row r="732" spans="1:51" s="14" customFormat="1" ht="12">
      <c r="A732" s="14"/>
      <c r="B732" s="268"/>
      <c r="C732" s="269"/>
      <c r="D732" s="259" t="s">
        <v>174</v>
      </c>
      <c r="E732" s="270" t="s">
        <v>1</v>
      </c>
      <c r="F732" s="271" t="s">
        <v>354</v>
      </c>
      <c r="G732" s="269"/>
      <c r="H732" s="272">
        <v>4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174</v>
      </c>
      <c r="AU732" s="278" t="s">
        <v>86</v>
      </c>
      <c r="AV732" s="14" t="s">
        <v>86</v>
      </c>
      <c r="AW732" s="14" t="s">
        <v>30</v>
      </c>
      <c r="AX732" s="14" t="s">
        <v>73</v>
      </c>
      <c r="AY732" s="278" t="s">
        <v>166</v>
      </c>
    </row>
    <row r="733" spans="1:51" s="14" customFormat="1" ht="12">
      <c r="A733" s="14"/>
      <c r="B733" s="268"/>
      <c r="C733" s="269"/>
      <c r="D733" s="259" t="s">
        <v>174</v>
      </c>
      <c r="E733" s="270" t="s">
        <v>1</v>
      </c>
      <c r="F733" s="271" t="s">
        <v>857</v>
      </c>
      <c r="G733" s="269"/>
      <c r="H733" s="272">
        <v>4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174</v>
      </c>
      <c r="AU733" s="278" t="s">
        <v>86</v>
      </c>
      <c r="AV733" s="14" t="s">
        <v>86</v>
      </c>
      <c r="AW733" s="14" t="s">
        <v>30</v>
      </c>
      <c r="AX733" s="14" t="s">
        <v>73</v>
      </c>
      <c r="AY733" s="278" t="s">
        <v>166</v>
      </c>
    </row>
    <row r="734" spans="1:65" s="2" customFormat="1" ht="16.5" customHeight="1">
      <c r="A734" s="37"/>
      <c r="B734" s="38"/>
      <c r="C734" s="279" t="s">
        <v>858</v>
      </c>
      <c r="D734" s="279" t="s">
        <v>243</v>
      </c>
      <c r="E734" s="280" t="s">
        <v>859</v>
      </c>
      <c r="F734" s="281" t="s">
        <v>860</v>
      </c>
      <c r="G734" s="282" t="s">
        <v>346</v>
      </c>
      <c r="H734" s="283">
        <v>4</v>
      </c>
      <c r="I734" s="284"/>
      <c r="J734" s="285">
        <f>ROUND(I734*H734,2)</f>
        <v>0</v>
      </c>
      <c r="K734" s="286"/>
      <c r="L734" s="287"/>
      <c r="M734" s="288" t="s">
        <v>1</v>
      </c>
      <c r="N734" s="289" t="s">
        <v>39</v>
      </c>
      <c r="O734" s="90"/>
      <c r="P734" s="253">
        <f>O734*H734</f>
        <v>0</v>
      </c>
      <c r="Q734" s="253">
        <v>0.01802</v>
      </c>
      <c r="R734" s="253">
        <f>Q734*H734</f>
        <v>0.07208</v>
      </c>
      <c r="S734" s="253">
        <v>0</v>
      </c>
      <c r="T734" s="254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55" t="s">
        <v>212</v>
      </c>
      <c r="AT734" s="255" t="s">
        <v>243</v>
      </c>
      <c r="AU734" s="255" t="s">
        <v>86</v>
      </c>
      <c r="AY734" s="16" t="s">
        <v>166</v>
      </c>
      <c r="BE734" s="256">
        <f>IF(N734="základní",J734,0)</f>
        <v>0</v>
      </c>
      <c r="BF734" s="256">
        <f>IF(N734="snížená",J734,0)</f>
        <v>0</v>
      </c>
      <c r="BG734" s="256">
        <f>IF(N734="zákl. přenesená",J734,0)</f>
        <v>0</v>
      </c>
      <c r="BH734" s="256">
        <f>IF(N734="sníž. přenesená",J734,0)</f>
        <v>0</v>
      </c>
      <c r="BI734" s="256">
        <f>IF(N734="nulová",J734,0)</f>
        <v>0</v>
      </c>
      <c r="BJ734" s="16" t="s">
        <v>86</v>
      </c>
      <c r="BK734" s="256">
        <f>ROUND(I734*H734,2)</f>
        <v>0</v>
      </c>
      <c r="BL734" s="16" t="s">
        <v>172</v>
      </c>
      <c r="BM734" s="255" t="s">
        <v>861</v>
      </c>
    </row>
    <row r="735" spans="1:51" s="14" customFormat="1" ht="12">
      <c r="A735" s="14"/>
      <c r="B735" s="268"/>
      <c r="C735" s="269"/>
      <c r="D735" s="259" t="s">
        <v>174</v>
      </c>
      <c r="E735" s="270" t="s">
        <v>1</v>
      </c>
      <c r="F735" s="271" t="s">
        <v>354</v>
      </c>
      <c r="G735" s="269"/>
      <c r="H735" s="272">
        <v>4</v>
      </c>
      <c r="I735" s="273"/>
      <c r="J735" s="269"/>
      <c r="K735" s="269"/>
      <c r="L735" s="274"/>
      <c r="M735" s="275"/>
      <c r="N735" s="276"/>
      <c r="O735" s="276"/>
      <c r="P735" s="276"/>
      <c r="Q735" s="276"/>
      <c r="R735" s="276"/>
      <c r="S735" s="276"/>
      <c r="T735" s="27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8" t="s">
        <v>174</v>
      </c>
      <c r="AU735" s="278" t="s">
        <v>86</v>
      </c>
      <c r="AV735" s="14" t="s">
        <v>86</v>
      </c>
      <c r="AW735" s="14" t="s">
        <v>30</v>
      </c>
      <c r="AX735" s="14" t="s">
        <v>73</v>
      </c>
      <c r="AY735" s="278" t="s">
        <v>166</v>
      </c>
    </row>
    <row r="736" spans="1:65" s="2" customFormat="1" ht="16.5" customHeight="1">
      <c r="A736" s="37"/>
      <c r="B736" s="38"/>
      <c r="C736" s="279" t="s">
        <v>862</v>
      </c>
      <c r="D736" s="279" t="s">
        <v>243</v>
      </c>
      <c r="E736" s="280" t="s">
        <v>863</v>
      </c>
      <c r="F736" s="281" t="s">
        <v>864</v>
      </c>
      <c r="G736" s="282" t="s">
        <v>346</v>
      </c>
      <c r="H736" s="283">
        <v>3</v>
      </c>
      <c r="I736" s="284"/>
      <c r="J736" s="285">
        <f>ROUND(I736*H736,2)</f>
        <v>0</v>
      </c>
      <c r="K736" s="286"/>
      <c r="L736" s="287"/>
      <c r="M736" s="288" t="s">
        <v>1</v>
      </c>
      <c r="N736" s="289" t="s">
        <v>39</v>
      </c>
      <c r="O736" s="90"/>
      <c r="P736" s="253">
        <f>O736*H736</f>
        <v>0</v>
      </c>
      <c r="Q736" s="253">
        <v>0.01847</v>
      </c>
      <c r="R736" s="253">
        <f>Q736*H736</f>
        <v>0.05541</v>
      </c>
      <c r="S736" s="253">
        <v>0</v>
      </c>
      <c r="T736" s="25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55" t="s">
        <v>212</v>
      </c>
      <c r="AT736" s="255" t="s">
        <v>243</v>
      </c>
      <c r="AU736" s="255" t="s">
        <v>86</v>
      </c>
      <c r="AY736" s="16" t="s">
        <v>166</v>
      </c>
      <c r="BE736" s="256">
        <f>IF(N736="základní",J736,0)</f>
        <v>0</v>
      </c>
      <c r="BF736" s="256">
        <f>IF(N736="snížená",J736,0)</f>
        <v>0</v>
      </c>
      <c r="BG736" s="256">
        <f>IF(N736="zákl. přenesená",J736,0)</f>
        <v>0</v>
      </c>
      <c r="BH736" s="256">
        <f>IF(N736="sníž. přenesená",J736,0)</f>
        <v>0</v>
      </c>
      <c r="BI736" s="256">
        <f>IF(N736="nulová",J736,0)</f>
        <v>0</v>
      </c>
      <c r="BJ736" s="16" t="s">
        <v>86</v>
      </c>
      <c r="BK736" s="256">
        <f>ROUND(I736*H736,2)</f>
        <v>0</v>
      </c>
      <c r="BL736" s="16" t="s">
        <v>172</v>
      </c>
      <c r="BM736" s="255" t="s">
        <v>865</v>
      </c>
    </row>
    <row r="737" spans="1:51" s="14" customFormat="1" ht="12">
      <c r="A737" s="14"/>
      <c r="B737" s="268"/>
      <c r="C737" s="269"/>
      <c r="D737" s="259" t="s">
        <v>174</v>
      </c>
      <c r="E737" s="270" t="s">
        <v>1</v>
      </c>
      <c r="F737" s="271" t="s">
        <v>866</v>
      </c>
      <c r="G737" s="269"/>
      <c r="H737" s="272">
        <v>3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174</v>
      </c>
      <c r="AU737" s="278" t="s">
        <v>86</v>
      </c>
      <c r="AV737" s="14" t="s">
        <v>86</v>
      </c>
      <c r="AW737" s="14" t="s">
        <v>30</v>
      </c>
      <c r="AX737" s="14" t="s">
        <v>73</v>
      </c>
      <c r="AY737" s="278" t="s">
        <v>166</v>
      </c>
    </row>
    <row r="738" spans="1:65" s="2" customFormat="1" ht="21.75" customHeight="1">
      <c r="A738" s="37"/>
      <c r="B738" s="38"/>
      <c r="C738" s="279" t="s">
        <v>867</v>
      </c>
      <c r="D738" s="279" t="s">
        <v>243</v>
      </c>
      <c r="E738" s="280" t="s">
        <v>868</v>
      </c>
      <c r="F738" s="281" t="s">
        <v>869</v>
      </c>
      <c r="G738" s="282" t="s">
        <v>346</v>
      </c>
      <c r="H738" s="283">
        <v>1</v>
      </c>
      <c r="I738" s="284"/>
      <c r="J738" s="285">
        <f>ROUND(I738*H738,2)</f>
        <v>0</v>
      </c>
      <c r="K738" s="286"/>
      <c r="L738" s="287"/>
      <c r="M738" s="288" t="s">
        <v>1</v>
      </c>
      <c r="N738" s="289" t="s">
        <v>39</v>
      </c>
      <c r="O738" s="90"/>
      <c r="P738" s="253">
        <f>O738*H738</f>
        <v>0</v>
      </c>
      <c r="Q738" s="253">
        <v>0.0213</v>
      </c>
      <c r="R738" s="253">
        <f>Q738*H738</f>
        <v>0.0213</v>
      </c>
      <c r="S738" s="253">
        <v>0</v>
      </c>
      <c r="T738" s="254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55" t="s">
        <v>212</v>
      </c>
      <c r="AT738" s="255" t="s">
        <v>243</v>
      </c>
      <c r="AU738" s="255" t="s">
        <v>86</v>
      </c>
      <c r="AY738" s="16" t="s">
        <v>166</v>
      </c>
      <c r="BE738" s="256">
        <f>IF(N738="základní",J738,0)</f>
        <v>0</v>
      </c>
      <c r="BF738" s="256">
        <f>IF(N738="snížená",J738,0)</f>
        <v>0</v>
      </c>
      <c r="BG738" s="256">
        <f>IF(N738="zákl. přenesená",J738,0)</f>
        <v>0</v>
      </c>
      <c r="BH738" s="256">
        <f>IF(N738="sníž. přenesená",J738,0)</f>
        <v>0</v>
      </c>
      <c r="BI738" s="256">
        <f>IF(N738="nulová",J738,0)</f>
        <v>0</v>
      </c>
      <c r="BJ738" s="16" t="s">
        <v>86</v>
      </c>
      <c r="BK738" s="256">
        <f>ROUND(I738*H738,2)</f>
        <v>0</v>
      </c>
      <c r="BL738" s="16" t="s">
        <v>172</v>
      </c>
      <c r="BM738" s="255" t="s">
        <v>870</v>
      </c>
    </row>
    <row r="739" spans="1:51" s="14" customFormat="1" ht="12">
      <c r="A739" s="14"/>
      <c r="B739" s="268"/>
      <c r="C739" s="269"/>
      <c r="D739" s="259" t="s">
        <v>174</v>
      </c>
      <c r="E739" s="270" t="s">
        <v>1</v>
      </c>
      <c r="F739" s="271" t="s">
        <v>355</v>
      </c>
      <c r="G739" s="269"/>
      <c r="H739" s="272">
        <v>1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174</v>
      </c>
      <c r="AU739" s="278" t="s">
        <v>86</v>
      </c>
      <c r="AV739" s="14" t="s">
        <v>86</v>
      </c>
      <c r="AW739" s="14" t="s">
        <v>30</v>
      </c>
      <c r="AX739" s="14" t="s">
        <v>73</v>
      </c>
      <c r="AY739" s="278" t="s">
        <v>166</v>
      </c>
    </row>
    <row r="740" spans="1:63" s="12" customFormat="1" ht="22.8" customHeight="1">
      <c r="A740" s="12"/>
      <c r="B740" s="227"/>
      <c r="C740" s="228"/>
      <c r="D740" s="229" t="s">
        <v>72</v>
      </c>
      <c r="E740" s="241" t="s">
        <v>216</v>
      </c>
      <c r="F740" s="241" t="s">
        <v>871</v>
      </c>
      <c r="G740" s="228"/>
      <c r="H740" s="228"/>
      <c r="I740" s="231"/>
      <c r="J740" s="242">
        <f>BK740</f>
        <v>0</v>
      </c>
      <c r="K740" s="228"/>
      <c r="L740" s="233"/>
      <c r="M740" s="234"/>
      <c r="N740" s="235"/>
      <c r="O740" s="235"/>
      <c r="P740" s="236">
        <f>SUM(P741:P744)</f>
        <v>0</v>
      </c>
      <c r="Q740" s="235"/>
      <c r="R740" s="236">
        <f>SUM(R741:R744)</f>
        <v>0.321612</v>
      </c>
      <c r="S740" s="235"/>
      <c r="T740" s="237">
        <f>SUM(T741:T744)</f>
        <v>10.360199999999999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38" t="s">
        <v>80</v>
      </c>
      <c r="AT740" s="239" t="s">
        <v>72</v>
      </c>
      <c r="AU740" s="239" t="s">
        <v>80</v>
      </c>
      <c r="AY740" s="238" t="s">
        <v>166</v>
      </c>
      <c r="BK740" s="240">
        <f>SUM(BK741:BK744)</f>
        <v>0</v>
      </c>
    </row>
    <row r="741" spans="1:65" s="2" customFormat="1" ht="21.75" customHeight="1">
      <c r="A741" s="37"/>
      <c r="B741" s="38"/>
      <c r="C741" s="243" t="s">
        <v>872</v>
      </c>
      <c r="D741" s="243" t="s">
        <v>168</v>
      </c>
      <c r="E741" s="244" t="s">
        <v>873</v>
      </c>
      <c r="F741" s="245" t="s">
        <v>874</v>
      </c>
      <c r="G741" s="246" t="s">
        <v>346</v>
      </c>
      <c r="H741" s="247">
        <v>78</v>
      </c>
      <c r="I741" s="248"/>
      <c r="J741" s="249">
        <f>ROUND(I741*H741,2)</f>
        <v>0</v>
      </c>
      <c r="K741" s="250"/>
      <c r="L741" s="43"/>
      <c r="M741" s="251" t="s">
        <v>1</v>
      </c>
      <c r="N741" s="252" t="s">
        <v>39</v>
      </c>
      <c r="O741" s="90"/>
      <c r="P741" s="253">
        <f>O741*H741</f>
        <v>0</v>
      </c>
      <c r="Q741" s="253">
        <v>1E-05</v>
      </c>
      <c r="R741" s="253">
        <f>Q741*H741</f>
        <v>0.0007800000000000001</v>
      </c>
      <c r="S741" s="253">
        <v>0</v>
      </c>
      <c r="T741" s="254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55" t="s">
        <v>172</v>
      </c>
      <c r="AT741" s="255" t="s">
        <v>168</v>
      </c>
      <c r="AU741" s="255" t="s">
        <v>86</v>
      </c>
      <c r="AY741" s="16" t="s">
        <v>166</v>
      </c>
      <c r="BE741" s="256">
        <f>IF(N741="základní",J741,0)</f>
        <v>0</v>
      </c>
      <c r="BF741" s="256">
        <f>IF(N741="snížená",J741,0)</f>
        <v>0</v>
      </c>
      <c r="BG741" s="256">
        <f>IF(N741="zákl. přenesená",J741,0)</f>
        <v>0</v>
      </c>
      <c r="BH741" s="256">
        <f>IF(N741="sníž. přenesená",J741,0)</f>
        <v>0</v>
      </c>
      <c r="BI741" s="256">
        <f>IF(N741="nulová",J741,0)</f>
        <v>0</v>
      </c>
      <c r="BJ741" s="16" t="s">
        <v>86</v>
      </c>
      <c r="BK741" s="256">
        <f>ROUND(I741*H741,2)</f>
        <v>0</v>
      </c>
      <c r="BL741" s="16" t="s">
        <v>172</v>
      </c>
      <c r="BM741" s="255" t="s">
        <v>875</v>
      </c>
    </row>
    <row r="742" spans="1:51" s="14" customFormat="1" ht="12">
      <c r="A742" s="14"/>
      <c r="B742" s="268"/>
      <c r="C742" s="269"/>
      <c r="D742" s="259" t="s">
        <v>174</v>
      </c>
      <c r="E742" s="270" t="s">
        <v>1</v>
      </c>
      <c r="F742" s="271" t="s">
        <v>876</v>
      </c>
      <c r="G742" s="269"/>
      <c r="H742" s="272">
        <v>78</v>
      </c>
      <c r="I742" s="273"/>
      <c r="J742" s="269"/>
      <c r="K742" s="269"/>
      <c r="L742" s="274"/>
      <c r="M742" s="275"/>
      <c r="N742" s="276"/>
      <c r="O742" s="276"/>
      <c r="P742" s="276"/>
      <c r="Q742" s="276"/>
      <c r="R742" s="276"/>
      <c r="S742" s="276"/>
      <c r="T742" s="27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8" t="s">
        <v>174</v>
      </c>
      <c r="AU742" s="278" t="s">
        <v>86</v>
      </c>
      <c r="AV742" s="14" t="s">
        <v>86</v>
      </c>
      <c r="AW742" s="14" t="s">
        <v>30</v>
      </c>
      <c r="AX742" s="14" t="s">
        <v>73</v>
      </c>
      <c r="AY742" s="278" t="s">
        <v>166</v>
      </c>
    </row>
    <row r="743" spans="1:65" s="2" customFormat="1" ht="21.75" customHeight="1">
      <c r="A743" s="37"/>
      <c r="B743" s="38"/>
      <c r="C743" s="243" t="s">
        <v>877</v>
      </c>
      <c r="D743" s="243" t="s">
        <v>168</v>
      </c>
      <c r="E743" s="244" t="s">
        <v>878</v>
      </c>
      <c r="F743" s="245" t="s">
        <v>879</v>
      </c>
      <c r="G743" s="246" t="s">
        <v>290</v>
      </c>
      <c r="H743" s="247">
        <v>334.2</v>
      </c>
      <c r="I743" s="248"/>
      <c r="J743" s="249">
        <f>ROUND(I743*H743,2)</f>
        <v>0</v>
      </c>
      <c r="K743" s="250"/>
      <c r="L743" s="43"/>
      <c r="M743" s="251" t="s">
        <v>1</v>
      </c>
      <c r="N743" s="252" t="s">
        <v>39</v>
      </c>
      <c r="O743" s="90"/>
      <c r="P743" s="253">
        <f>O743*H743</f>
        <v>0</v>
      </c>
      <c r="Q743" s="253">
        <v>0.00096</v>
      </c>
      <c r="R743" s="253">
        <f>Q743*H743</f>
        <v>0.320832</v>
      </c>
      <c r="S743" s="253">
        <v>0.031</v>
      </c>
      <c r="T743" s="254">
        <f>S743*H743</f>
        <v>10.360199999999999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55" t="s">
        <v>172</v>
      </c>
      <c r="AT743" s="255" t="s">
        <v>168</v>
      </c>
      <c r="AU743" s="255" t="s">
        <v>86</v>
      </c>
      <c r="AY743" s="16" t="s">
        <v>166</v>
      </c>
      <c r="BE743" s="256">
        <f>IF(N743="základní",J743,0)</f>
        <v>0</v>
      </c>
      <c r="BF743" s="256">
        <f>IF(N743="snížená",J743,0)</f>
        <v>0</v>
      </c>
      <c r="BG743" s="256">
        <f>IF(N743="zákl. přenesená",J743,0)</f>
        <v>0</v>
      </c>
      <c r="BH743" s="256">
        <f>IF(N743="sníž. přenesená",J743,0)</f>
        <v>0</v>
      </c>
      <c r="BI743" s="256">
        <f>IF(N743="nulová",J743,0)</f>
        <v>0</v>
      </c>
      <c r="BJ743" s="16" t="s">
        <v>86</v>
      </c>
      <c r="BK743" s="256">
        <f>ROUND(I743*H743,2)</f>
        <v>0</v>
      </c>
      <c r="BL743" s="16" t="s">
        <v>172</v>
      </c>
      <c r="BM743" s="255" t="s">
        <v>880</v>
      </c>
    </row>
    <row r="744" spans="1:51" s="14" customFormat="1" ht="12">
      <c r="A744" s="14"/>
      <c r="B744" s="268"/>
      <c r="C744" s="269"/>
      <c r="D744" s="259" t="s">
        <v>174</v>
      </c>
      <c r="E744" s="270" t="s">
        <v>1</v>
      </c>
      <c r="F744" s="271" t="s">
        <v>881</v>
      </c>
      <c r="G744" s="269"/>
      <c r="H744" s="272">
        <v>334.2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174</v>
      </c>
      <c r="AU744" s="278" t="s">
        <v>86</v>
      </c>
      <c r="AV744" s="14" t="s">
        <v>86</v>
      </c>
      <c r="AW744" s="14" t="s">
        <v>30</v>
      </c>
      <c r="AX744" s="14" t="s">
        <v>73</v>
      </c>
      <c r="AY744" s="278" t="s">
        <v>166</v>
      </c>
    </row>
    <row r="745" spans="1:63" s="12" customFormat="1" ht="22.8" customHeight="1">
      <c r="A745" s="12"/>
      <c r="B745" s="227"/>
      <c r="C745" s="228"/>
      <c r="D745" s="229" t="s">
        <v>72</v>
      </c>
      <c r="E745" s="241" t="s">
        <v>853</v>
      </c>
      <c r="F745" s="241" t="s">
        <v>882</v>
      </c>
      <c r="G745" s="228"/>
      <c r="H745" s="228"/>
      <c r="I745" s="231"/>
      <c r="J745" s="242">
        <f>BK745</f>
        <v>0</v>
      </c>
      <c r="K745" s="228"/>
      <c r="L745" s="233"/>
      <c r="M745" s="234"/>
      <c r="N745" s="235"/>
      <c r="O745" s="235"/>
      <c r="P745" s="236">
        <f>SUM(P746:P773)</f>
        <v>0</v>
      </c>
      <c r="Q745" s="235"/>
      <c r="R745" s="236">
        <f>SUM(R746:R773)</f>
        <v>0.04818797999999999</v>
      </c>
      <c r="S745" s="235"/>
      <c r="T745" s="237">
        <f>SUM(T746:T773)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38" t="s">
        <v>80</v>
      </c>
      <c r="AT745" s="239" t="s">
        <v>72</v>
      </c>
      <c r="AU745" s="239" t="s">
        <v>80</v>
      </c>
      <c r="AY745" s="238" t="s">
        <v>166</v>
      </c>
      <c r="BK745" s="240">
        <f>SUM(BK746:BK773)</f>
        <v>0</v>
      </c>
    </row>
    <row r="746" spans="1:65" s="2" customFormat="1" ht="21.75" customHeight="1">
      <c r="A746" s="37"/>
      <c r="B746" s="38"/>
      <c r="C746" s="243" t="s">
        <v>883</v>
      </c>
      <c r="D746" s="243" t="s">
        <v>168</v>
      </c>
      <c r="E746" s="244" t="s">
        <v>884</v>
      </c>
      <c r="F746" s="245" t="s">
        <v>885</v>
      </c>
      <c r="G746" s="246" t="s">
        <v>171</v>
      </c>
      <c r="H746" s="247">
        <v>1114.12</v>
      </c>
      <c r="I746" s="248"/>
      <c r="J746" s="249">
        <f>ROUND(I746*H746,2)</f>
        <v>0</v>
      </c>
      <c r="K746" s="250"/>
      <c r="L746" s="43"/>
      <c r="M746" s="251" t="s">
        <v>1</v>
      </c>
      <c r="N746" s="252" t="s">
        <v>39</v>
      </c>
      <c r="O746" s="90"/>
      <c r="P746" s="253">
        <f>O746*H746</f>
        <v>0</v>
      </c>
      <c r="Q746" s="253">
        <v>0</v>
      </c>
      <c r="R746" s="253">
        <f>Q746*H746</f>
        <v>0</v>
      </c>
      <c r="S746" s="253">
        <v>0</v>
      </c>
      <c r="T746" s="254">
        <f>S746*H746</f>
        <v>0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55" t="s">
        <v>172</v>
      </c>
      <c r="AT746" s="255" t="s">
        <v>168</v>
      </c>
      <c r="AU746" s="255" t="s">
        <v>86</v>
      </c>
      <c r="AY746" s="16" t="s">
        <v>166</v>
      </c>
      <c r="BE746" s="256">
        <f>IF(N746="základní",J746,0)</f>
        <v>0</v>
      </c>
      <c r="BF746" s="256">
        <f>IF(N746="snížená",J746,0)</f>
        <v>0</v>
      </c>
      <c r="BG746" s="256">
        <f>IF(N746="zákl. přenesená",J746,0)</f>
        <v>0</v>
      </c>
      <c r="BH746" s="256">
        <f>IF(N746="sníž. přenesená",J746,0)</f>
        <v>0</v>
      </c>
      <c r="BI746" s="256">
        <f>IF(N746="nulová",J746,0)</f>
        <v>0</v>
      </c>
      <c r="BJ746" s="16" t="s">
        <v>86</v>
      </c>
      <c r="BK746" s="256">
        <f>ROUND(I746*H746,2)</f>
        <v>0</v>
      </c>
      <c r="BL746" s="16" t="s">
        <v>172</v>
      </c>
      <c r="BM746" s="255" t="s">
        <v>886</v>
      </c>
    </row>
    <row r="747" spans="1:51" s="14" customFormat="1" ht="12">
      <c r="A747" s="14"/>
      <c r="B747" s="268"/>
      <c r="C747" s="269"/>
      <c r="D747" s="259" t="s">
        <v>174</v>
      </c>
      <c r="E747" s="270" t="s">
        <v>1</v>
      </c>
      <c r="F747" s="271" t="s">
        <v>887</v>
      </c>
      <c r="G747" s="269"/>
      <c r="H747" s="272">
        <v>462.76</v>
      </c>
      <c r="I747" s="273"/>
      <c r="J747" s="269"/>
      <c r="K747" s="269"/>
      <c r="L747" s="274"/>
      <c r="M747" s="275"/>
      <c r="N747" s="276"/>
      <c r="O747" s="276"/>
      <c r="P747" s="276"/>
      <c r="Q747" s="276"/>
      <c r="R747" s="276"/>
      <c r="S747" s="276"/>
      <c r="T747" s="27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8" t="s">
        <v>174</v>
      </c>
      <c r="AU747" s="278" t="s">
        <v>86</v>
      </c>
      <c r="AV747" s="14" t="s">
        <v>86</v>
      </c>
      <c r="AW747" s="14" t="s">
        <v>30</v>
      </c>
      <c r="AX747" s="14" t="s">
        <v>73</v>
      </c>
      <c r="AY747" s="278" t="s">
        <v>166</v>
      </c>
    </row>
    <row r="748" spans="1:51" s="14" customFormat="1" ht="12">
      <c r="A748" s="14"/>
      <c r="B748" s="268"/>
      <c r="C748" s="269"/>
      <c r="D748" s="259" t="s">
        <v>174</v>
      </c>
      <c r="E748" s="270" t="s">
        <v>1</v>
      </c>
      <c r="F748" s="271" t="s">
        <v>888</v>
      </c>
      <c r="G748" s="269"/>
      <c r="H748" s="272">
        <v>82.8</v>
      </c>
      <c r="I748" s="273"/>
      <c r="J748" s="269"/>
      <c r="K748" s="269"/>
      <c r="L748" s="274"/>
      <c r="M748" s="275"/>
      <c r="N748" s="276"/>
      <c r="O748" s="276"/>
      <c r="P748" s="276"/>
      <c r="Q748" s="276"/>
      <c r="R748" s="276"/>
      <c r="S748" s="276"/>
      <c r="T748" s="27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8" t="s">
        <v>174</v>
      </c>
      <c r="AU748" s="278" t="s">
        <v>86</v>
      </c>
      <c r="AV748" s="14" t="s">
        <v>86</v>
      </c>
      <c r="AW748" s="14" t="s">
        <v>30</v>
      </c>
      <c r="AX748" s="14" t="s">
        <v>73</v>
      </c>
      <c r="AY748" s="278" t="s">
        <v>166</v>
      </c>
    </row>
    <row r="749" spans="1:51" s="14" customFormat="1" ht="12">
      <c r="A749" s="14"/>
      <c r="B749" s="268"/>
      <c r="C749" s="269"/>
      <c r="D749" s="259" t="s">
        <v>174</v>
      </c>
      <c r="E749" s="270" t="s">
        <v>1</v>
      </c>
      <c r="F749" s="271" t="s">
        <v>889</v>
      </c>
      <c r="G749" s="269"/>
      <c r="H749" s="272">
        <v>462.76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174</v>
      </c>
      <c r="AU749" s="278" t="s">
        <v>86</v>
      </c>
      <c r="AV749" s="14" t="s">
        <v>86</v>
      </c>
      <c r="AW749" s="14" t="s">
        <v>30</v>
      </c>
      <c r="AX749" s="14" t="s">
        <v>73</v>
      </c>
      <c r="AY749" s="278" t="s">
        <v>166</v>
      </c>
    </row>
    <row r="750" spans="1:51" s="14" customFormat="1" ht="12">
      <c r="A750" s="14"/>
      <c r="B750" s="268"/>
      <c r="C750" s="269"/>
      <c r="D750" s="259" t="s">
        <v>174</v>
      </c>
      <c r="E750" s="270" t="s">
        <v>1</v>
      </c>
      <c r="F750" s="271" t="s">
        <v>890</v>
      </c>
      <c r="G750" s="269"/>
      <c r="H750" s="272">
        <v>105.8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174</v>
      </c>
      <c r="AU750" s="278" t="s">
        <v>86</v>
      </c>
      <c r="AV750" s="14" t="s">
        <v>86</v>
      </c>
      <c r="AW750" s="14" t="s">
        <v>30</v>
      </c>
      <c r="AX750" s="14" t="s">
        <v>73</v>
      </c>
      <c r="AY750" s="278" t="s">
        <v>166</v>
      </c>
    </row>
    <row r="751" spans="1:65" s="2" customFormat="1" ht="21.75" customHeight="1">
      <c r="A751" s="37"/>
      <c r="B751" s="38"/>
      <c r="C751" s="243" t="s">
        <v>891</v>
      </c>
      <c r="D751" s="243" t="s">
        <v>168</v>
      </c>
      <c r="E751" s="244" t="s">
        <v>892</v>
      </c>
      <c r="F751" s="245" t="s">
        <v>893</v>
      </c>
      <c r="G751" s="246" t="s">
        <v>171</v>
      </c>
      <c r="H751" s="247">
        <v>167118</v>
      </c>
      <c r="I751" s="248"/>
      <c r="J751" s="249">
        <f>ROUND(I751*H751,2)</f>
        <v>0</v>
      </c>
      <c r="K751" s="250"/>
      <c r="L751" s="43"/>
      <c r="M751" s="251" t="s">
        <v>1</v>
      </c>
      <c r="N751" s="252" t="s">
        <v>39</v>
      </c>
      <c r="O751" s="90"/>
      <c r="P751" s="253">
        <f>O751*H751</f>
        <v>0</v>
      </c>
      <c r="Q751" s="253">
        <v>0</v>
      </c>
      <c r="R751" s="253">
        <f>Q751*H751</f>
        <v>0</v>
      </c>
      <c r="S751" s="253">
        <v>0</v>
      </c>
      <c r="T751" s="254">
        <f>S751*H751</f>
        <v>0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55" t="s">
        <v>172</v>
      </c>
      <c r="AT751" s="255" t="s">
        <v>168</v>
      </c>
      <c r="AU751" s="255" t="s">
        <v>86</v>
      </c>
      <c r="AY751" s="16" t="s">
        <v>166</v>
      </c>
      <c r="BE751" s="256">
        <f>IF(N751="základní",J751,0)</f>
        <v>0</v>
      </c>
      <c r="BF751" s="256">
        <f>IF(N751="snížená",J751,0)</f>
        <v>0</v>
      </c>
      <c r="BG751" s="256">
        <f>IF(N751="zákl. přenesená",J751,0)</f>
        <v>0</v>
      </c>
      <c r="BH751" s="256">
        <f>IF(N751="sníž. přenesená",J751,0)</f>
        <v>0</v>
      </c>
      <c r="BI751" s="256">
        <f>IF(N751="nulová",J751,0)</f>
        <v>0</v>
      </c>
      <c r="BJ751" s="16" t="s">
        <v>86</v>
      </c>
      <c r="BK751" s="256">
        <f>ROUND(I751*H751,2)</f>
        <v>0</v>
      </c>
      <c r="BL751" s="16" t="s">
        <v>172</v>
      </c>
      <c r="BM751" s="255" t="s">
        <v>894</v>
      </c>
    </row>
    <row r="752" spans="1:51" s="14" customFormat="1" ht="12">
      <c r="A752" s="14"/>
      <c r="B752" s="268"/>
      <c r="C752" s="269"/>
      <c r="D752" s="259" t="s">
        <v>174</v>
      </c>
      <c r="E752" s="270" t="s">
        <v>1</v>
      </c>
      <c r="F752" s="271" t="s">
        <v>895</v>
      </c>
      <c r="G752" s="269"/>
      <c r="H752" s="272">
        <v>167118</v>
      </c>
      <c r="I752" s="273"/>
      <c r="J752" s="269"/>
      <c r="K752" s="269"/>
      <c r="L752" s="274"/>
      <c r="M752" s="275"/>
      <c r="N752" s="276"/>
      <c r="O752" s="276"/>
      <c r="P752" s="276"/>
      <c r="Q752" s="276"/>
      <c r="R752" s="276"/>
      <c r="S752" s="276"/>
      <c r="T752" s="27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8" t="s">
        <v>174</v>
      </c>
      <c r="AU752" s="278" t="s">
        <v>86</v>
      </c>
      <c r="AV752" s="14" t="s">
        <v>86</v>
      </c>
      <c r="AW752" s="14" t="s">
        <v>30</v>
      </c>
      <c r="AX752" s="14" t="s">
        <v>73</v>
      </c>
      <c r="AY752" s="278" t="s">
        <v>166</v>
      </c>
    </row>
    <row r="753" spans="1:65" s="2" customFormat="1" ht="21.75" customHeight="1">
      <c r="A753" s="37"/>
      <c r="B753" s="38"/>
      <c r="C753" s="243" t="s">
        <v>896</v>
      </c>
      <c r="D753" s="243" t="s">
        <v>168</v>
      </c>
      <c r="E753" s="244" t="s">
        <v>897</v>
      </c>
      <c r="F753" s="245" t="s">
        <v>898</v>
      </c>
      <c r="G753" s="246" t="s">
        <v>171</v>
      </c>
      <c r="H753" s="247">
        <v>1114.12</v>
      </c>
      <c r="I753" s="248"/>
      <c r="J753" s="249">
        <f>ROUND(I753*H753,2)</f>
        <v>0</v>
      </c>
      <c r="K753" s="250"/>
      <c r="L753" s="43"/>
      <c r="M753" s="251" t="s">
        <v>1</v>
      </c>
      <c r="N753" s="252" t="s">
        <v>39</v>
      </c>
      <c r="O753" s="90"/>
      <c r="P753" s="253">
        <f>O753*H753</f>
        <v>0</v>
      </c>
      <c r="Q753" s="253">
        <v>0</v>
      </c>
      <c r="R753" s="253">
        <f>Q753*H753</f>
        <v>0</v>
      </c>
      <c r="S753" s="253">
        <v>0</v>
      </c>
      <c r="T753" s="254">
        <f>S753*H753</f>
        <v>0</v>
      </c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R753" s="255" t="s">
        <v>172</v>
      </c>
      <c r="AT753" s="255" t="s">
        <v>168</v>
      </c>
      <c r="AU753" s="255" t="s">
        <v>86</v>
      </c>
      <c r="AY753" s="16" t="s">
        <v>166</v>
      </c>
      <c r="BE753" s="256">
        <f>IF(N753="základní",J753,0)</f>
        <v>0</v>
      </c>
      <c r="BF753" s="256">
        <f>IF(N753="snížená",J753,0)</f>
        <v>0</v>
      </c>
      <c r="BG753" s="256">
        <f>IF(N753="zákl. přenesená",J753,0)</f>
        <v>0</v>
      </c>
      <c r="BH753" s="256">
        <f>IF(N753="sníž. přenesená",J753,0)</f>
        <v>0</v>
      </c>
      <c r="BI753" s="256">
        <f>IF(N753="nulová",J753,0)</f>
        <v>0</v>
      </c>
      <c r="BJ753" s="16" t="s">
        <v>86</v>
      </c>
      <c r="BK753" s="256">
        <f>ROUND(I753*H753,2)</f>
        <v>0</v>
      </c>
      <c r="BL753" s="16" t="s">
        <v>172</v>
      </c>
      <c r="BM753" s="255" t="s">
        <v>899</v>
      </c>
    </row>
    <row r="754" spans="1:51" s="14" customFormat="1" ht="12">
      <c r="A754" s="14"/>
      <c r="B754" s="268"/>
      <c r="C754" s="269"/>
      <c r="D754" s="259" t="s">
        <v>174</v>
      </c>
      <c r="E754" s="270" t="s">
        <v>1</v>
      </c>
      <c r="F754" s="271" t="s">
        <v>900</v>
      </c>
      <c r="G754" s="269"/>
      <c r="H754" s="272">
        <v>1114.12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174</v>
      </c>
      <c r="AU754" s="278" t="s">
        <v>86</v>
      </c>
      <c r="AV754" s="14" t="s">
        <v>86</v>
      </c>
      <c r="AW754" s="14" t="s">
        <v>30</v>
      </c>
      <c r="AX754" s="14" t="s">
        <v>73</v>
      </c>
      <c r="AY754" s="278" t="s">
        <v>166</v>
      </c>
    </row>
    <row r="755" spans="1:65" s="2" customFormat="1" ht="21.75" customHeight="1">
      <c r="A755" s="37"/>
      <c r="B755" s="38"/>
      <c r="C755" s="243" t="s">
        <v>901</v>
      </c>
      <c r="D755" s="243" t="s">
        <v>168</v>
      </c>
      <c r="E755" s="244" t="s">
        <v>902</v>
      </c>
      <c r="F755" s="245" t="s">
        <v>903</v>
      </c>
      <c r="G755" s="246" t="s">
        <v>171</v>
      </c>
      <c r="H755" s="247">
        <v>92.7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39</v>
      </c>
      <c r="O755" s="90"/>
      <c r="P755" s="253">
        <f>O755*H755</f>
        <v>0</v>
      </c>
      <c r="Q755" s="253">
        <v>0</v>
      </c>
      <c r="R755" s="253">
        <f>Q755*H755</f>
        <v>0</v>
      </c>
      <c r="S755" s="253">
        <v>0</v>
      </c>
      <c r="T755" s="254">
        <f>S755*H755</f>
        <v>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172</v>
      </c>
      <c r="AT755" s="255" t="s">
        <v>168</v>
      </c>
      <c r="AU755" s="255" t="s">
        <v>86</v>
      </c>
      <c r="AY755" s="16" t="s">
        <v>166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86</v>
      </c>
      <c r="BK755" s="256">
        <f>ROUND(I755*H755,2)</f>
        <v>0</v>
      </c>
      <c r="BL755" s="16" t="s">
        <v>172</v>
      </c>
      <c r="BM755" s="255" t="s">
        <v>904</v>
      </c>
    </row>
    <row r="756" spans="1:51" s="14" customFormat="1" ht="12">
      <c r="A756" s="14"/>
      <c r="B756" s="268"/>
      <c r="C756" s="269"/>
      <c r="D756" s="259" t="s">
        <v>174</v>
      </c>
      <c r="E756" s="270" t="s">
        <v>1</v>
      </c>
      <c r="F756" s="271" t="s">
        <v>905</v>
      </c>
      <c r="G756" s="269"/>
      <c r="H756" s="272">
        <v>37.725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174</v>
      </c>
      <c r="AU756" s="278" t="s">
        <v>86</v>
      </c>
      <c r="AV756" s="14" t="s">
        <v>86</v>
      </c>
      <c r="AW756" s="14" t="s">
        <v>30</v>
      </c>
      <c r="AX756" s="14" t="s">
        <v>73</v>
      </c>
      <c r="AY756" s="278" t="s">
        <v>166</v>
      </c>
    </row>
    <row r="757" spans="1:51" s="14" customFormat="1" ht="12">
      <c r="A757" s="14"/>
      <c r="B757" s="268"/>
      <c r="C757" s="269"/>
      <c r="D757" s="259" t="s">
        <v>174</v>
      </c>
      <c r="E757" s="270" t="s">
        <v>1</v>
      </c>
      <c r="F757" s="271" t="s">
        <v>906</v>
      </c>
      <c r="G757" s="269"/>
      <c r="H757" s="272">
        <v>8.625</v>
      </c>
      <c r="I757" s="273"/>
      <c r="J757" s="269"/>
      <c r="K757" s="269"/>
      <c r="L757" s="274"/>
      <c r="M757" s="275"/>
      <c r="N757" s="276"/>
      <c r="O757" s="276"/>
      <c r="P757" s="276"/>
      <c r="Q757" s="276"/>
      <c r="R757" s="276"/>
      <c r="S757" s="276"/>
      <c r="T757" s="27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8" t="s">
        <v>174</v>
      </c>
      <c r="AU757" s="278" t="s">
        <v>86</v>
      </c>
      <c r="AV757" s="14" t="s">
        <v>86</v>
      </c>
      <c r="AW757" s="14" t="s">
        <v>30</v>
      </c>
      <c r="AX757" s="14" t="s">
        <v>73</v>
      </c>
      <c r="AY757" s="278" t="s">
        <v>166</v>
      </c>
    </row>
    <row r="758" spans="1:51" s="14" customFormat="1" ht="12">
      <c r="A758" s="14"/>
      <c r="B758" s="268"/>
      <c r="C758" s="269"/>
      <c r="D758" s="259" t="s">
        <v>174</v>
      </c>
      <c r="E758" s="270" t="s">
        <v>1</v>
      </c>
      <c r="F758" s="271" t="s">
        <v>907</v>
      </c>
      <c r="G758" s="269"/>
      <c r="H758" s="272">
        <v>37.725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174</v>
      </c>
      <c r="AU758" s="278" t="s">
        <v>86</v>
      </c>
      <c r="AV758" s="14" t="s">
        <v>86</v>
      </c>
      <c r="AW758" s="14" t="s">
        <v>30</v>
      </c>
      <c r="AX758" s="14" t="s">
        <v>73</v>
      </c>
      <c r="AY758" s="278" t="s">
        <v>166</v>
      </c>
    </row>
    <row r="759" spans="1:51" s="14" customFormat="1" ht="12">
      <c r="A759" s="14"/>
      <c r="B759" s="268"/>
      <c r="C759" s="269"/>
      <c r="D759" s="259" t="s">
        <v>174</v>
      </c>
      <c r="E759" s="270" t="s">
        <v>1</v>
      </c>
      <c r="F759" s="271" t="s">
        <v>908</v>
      </c>
      <c r="G759" s="269"/>
      <c r="H759" s="272">
        <v>8.625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174</v>
      </c>
      <c r="AU759" s="278" t="s">
        <v>86</v>
      </c>
      <c r="AV759" s="14" t="s">
        <v>86</v>
      </c>
      <c r="AW759" s="14" t="s">
        <v>30</v>
      </c>
      <c r="AX759" s="14" t="s">
        <v>73</v>
      </c>
      <c r="AY759" s="278" t="s">
        <v>166</v>
      </c>
    </row>
    <row r="760" spans="1:65" s="2" customFormat="1" ht="21.75" customHeight="1">
      <c r="A760" s="37"/>
      <c r="B760" s="38"/>
      <c r="C760" s="243" t="s">
        <v>909</v>
      </c>
      <c r="D760" s="243" t="s">
        <v>168</v>
      </c>
      <c r="E760" s="244" t="s">
        <v>910</v>
      </c>
      <c r="F760" s="245" t="s">
        <v>911</v>
      </c>
      <c r="G760" s="246" t="s">
        <v>171</v>
      </c>
      <c r="H760" s="247">
        <v>5562</v>
      </c>
      <c r="I760" s="248"/>
      <c r="J760" s="249">
        <f>ROUND(I760*H760,2)</f>
        <v>0</v>
      </c>
      <c r="K760" s="250"/>
      <c r="L760" s="43"/>
      <c r="M760" s="251" t="s">
        <v>1</v>
      </c>
      <c r="N760" s="252" t="s">
        <v>39</v>
      </c>
      <c r="O760" s="90"/>
      <c r="P760" s="253">
        <f>O760*H760</f>
        <v>0</v>
      </c>
      <c r="Q760" s="253">
        <v>0</v>
      </c>
      <c r="R760" s="253">
        <f>Q760*H760</f>
        <v>0</v>
      </c>
      <c r="S760" s="253">
        <v>0</v>
      </c>
      <c r="T760" s="254">
        <f>S760*H760</f>
        <v>0</v>
      </c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R760" s="255" t="s">
        <v>172</v>
      </c>
      <c r="AT760" s="255" t="s">
        <v>168</v>
      </c>
      <c r="AU760" s="255" t="s">
        <v>86</v>
      </c>
      <c r="AY760" s="16" t="s">
        <v>166</v>
      </c>
      <c r="BE760" s="256">
        <f>IF(N760="základní",J760,0)</f>
        <v>0</v>
      </c>
      <c r="BF760" s="256">
        <f>IF(N760="snížená",J760,0)</f>
        <v>0</v>
      </c>
      <c r="BG760" s="256">
        <f>IF(N760="zákl. přenesená",J760,0)</f>
        <v>0</v>
      </c>
      <c r="BH760" s="256">
        <f>IF(N760="sníž. přenesená",J760,0)</f>
        <v>0</v>
      </c>
      <c r="BI760" s="256">
        <f>IF(N760="nulová",J760,0)</f>
        <v>0</v>
      </c>
      <c r="BJ760" s="16" t="s">
        <v>86</v>
      </c>
      <c r="BK760" s="256">
        <f>ROUND(I760*H760,2)</f>
        <v>0</v>
      </c>
      <c r="BL760" s="16" t="s">
        <v>172</v>
      </c>
      <c r="BM760" s="255" t="s">
        <v>912</v>
      </c>
    </row>
    <row r="761" spans="1:51" s="14" customFormat="1" ht="12">
      <c r="A761" s="14"/>
      <c r="B761" s="268"/>
      <c r="C761" s="269"/>
      <c r="D761" s="259" t="s">
        <v>174</v>
      </c>
      <c r="E761" s="269"/>
      <c r="F761" s="271" t="s">
        <v>913</v>
      </c>
      <c r="G761" s="269"/>
      <c r="H761" s="272">
        <v>5562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174</v>
      </c>
      <c r="AU761" s="278" t="s">
        <v>86</v>
      </c>
      <c r="AV761" s="14" t="s">
        <v>86</v>
      </c>
      <c r="AW761" s="14" t="s">
        <v>4</v>
      </c>
      <c r="AX761" s="14" t="s">
        <v>80</v>
      </c>
      <c r="AY761" s="278" t="s">
        <v>166</v>
      </c>
    </row>
    <row r="762" spans="1:65" s="2" customFormat="1" ht="21.75" customHeight="1">
      <c r="A762" s="37"/>
      <c r="B762" s="38"/>
      <c r="C762" s="243" t="s">
        <v>914</v>
      </c>
      <c r="D762" s="243" t="s">
        <v>168</v>
      </c>
      <c r="E762" s="244" t="s">
        <v>915</v>
      </c>
      <c r="F762" s="245" t="s">
        <v>916</v>
      </c>
      <c r="G762" s="246" t="s">
        <v>171</v>
      </c>
      <c r="H762" s="247">
        <v>92.7</v>
      </c>
      <c r="I762" s="248"/>
      <c r="J762" s="249">
        <f>ROUND(I762*H762,2)</f>
        <v>0</v>
      </c>
      <c r="K762" s="250"/>
      <c r="L762" s="43"/>
      <c r="M762" s="251" t="s">
        <v>1</v>
      </c>
      <c r="N762" s="252" t="s">
        <v>39</v>
      </c>
      <c r="O762" s="90"/>
      <c r="P762" s="253">
        <f>O762*H762</f>
        <v>0</v>
      </c>
      <c r="Q762" s="253">
        <v>0</v>
      </c>
      <c r="R762" s="253">
        <f>Q762*H762</f>
        <v>0</v>
      </c>
      <c r="S762" s="253">
        <v>0</v>
      </c>
      <c r="T762" s="254">
        <f>S762*H762</f>
        <v>0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R762" s="255" t="s">
        <v>172</v>
      </c>
      <c r="AT762" s="255" t="s">
        <v>168</v>
      </c>
      <c r="AU762" s="255" t="s">
        <v>86</v>
      </c>
      <c r="AY762" s="16" t="s">
        <v>166</v>
      </c>
      <c r="BE762" s="256">
        <f>IF(N762="základní",J762,0)</f>
        <v>0</v>
      </c>
      <c r="BF762" s="256">
        <f>IF(N762="snížená",J762,0)</f>
        <v>0</v>
      </c>
      <c r="BG762" s="256">
        <f>IF(N762="zákl. přenesená",J762,0)</f>
        <v>0</v>
      </c>
      <c r="BH762" s="256">
        <f>IF(N762="sníž. přenesená",J762,0)</f>
        <v>0</v>
      </c>
      <c r="BI762" s="256">
        <f>IF(N762="nulová",J762,0)</f>
        <v>0</v>
      </c>
      <c r="BJ762" s="16" t="s">
        <v>86</v>
      </c>
      <c r="BK762" s="256">
        <f>ROUND(I762*H762,2)</f>
        <v>0</v>
      </c>
      <c r="BL762" s="16" t="s">
        <v>172</v>
      </c>
      <c r="BM762" s="255" t="s">
        <v>917</v>
      </c>
    </row>
    <row r="763" spans="1:65" s="2" customFormat="1" ht="16.5" customHeight="1">
      <c r="A763" s="37"/>
      <c r="B763" s="38"/>
      <c r="C763" s="243" t="s">
        <v>918</v>
      </c>
      <c r="D763" s="243" t="s">
        <v>168</v>
      </c>
      <c r="E763" s="244" t="s">
        <v>919</v>
      </c>
      <c r="F763" s="245" t="s">
        <v>920</v>
      </c>
      <c r="G763" s="246" t="s">
        <v>171</v>
      </c>
      <c r="H763" s="247">
        <v>1114.12</v>
      </c>
      <c r="I763" s="248"/>
      <c r="J763" s="249">
        <f>ROUND(I763*H763,2)</f>
        <v>0</v>
      </c>
      <c r="K763" s="250"/>
      <c r="L763" s="43"/>
      <c r="M763" s="251" t="s">
        <v>1</v>
      </c>
      <c r="N763" s="252" t="s">
        <v>39</v>
      </c>
      <c r="O763" s="90"/>
      <c r="P763" s="253">
        <f>O763*H763</f>
        <v>0</v>
      </c>
      <c r="Q763" s="253">
        <v>0</v>
      </c>
      <c r="R763" s="253">
        <f>Q763*H763</f>
        <v>0</v>
      </c>
      <c r="S763" s="253">
        <v>0</v>
      </c>
      <c r="T763" s="254">
        <f>S763*H763</f>
        <v>0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172</v>
      </c>
      <c r="AT763" s="255" t="s">
        <v>168</v>
      </c>
      <c r="AU763" s="255" t="s">
        <v>86</v>
      </c>
      <c r="AY763" s="16" t="s">
        <v>166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86</v>
      </c>
      <c r="BK763" s="256">
        <f>ROUND(I763*H763,2)</f>
        <v>0</v>
      </c>
      <c r="BL763" s="16" t="s">
        <v>172</v>
      </c>
      <c r="BM763" s="255" t="s">
        <v>921</v>
      </c>
    </row>
    <row r="764" spans="1:51" s="14" customFormat="1" ht="12">
      <c r="A764" s="14"/>
      <c r="B764" s="268"/>
      <c r="C764" s="269"/>
      <c r="D764" s="259" t="s">
        <v>174</v>
      </c>
      <c r="E764" s="270" t="s">
        <v>1</v>
      </c>
      <c r="F764" s="271" t="s">
        <v>900</v>
      </c>
      <c r="G764" s="269"/>
      <c r="H764" s="272">
        <v>1114.12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174</v>
      </c>
      <c r="AU764" s="278" t="s">
        <v>86</v>
      </c>
      <c r="AV764" s="14" t="s">
        <v>86</v>
      </c>
      <c r="AW764" s="14" t="s">
        <v>30</v>
      </c>
      <c r="AX764" s="14" t="s">
        <v>73</v>
      </c>
      <c r="AY764" s="278" t="s">
        <v>166</v>
      </c>
    </row>
    <row r="765" spans="1:65" s="2" customFormat="1" ht="16.5" customHeight="1">
      <c r="A765" s="37"/>
      <c r="B765" s="38"/>
      <c r="C765" s="243" t="s">
        <v>922</v>
      </c>
      <c r="D765" s="243" t="s">
        <v>168</v>
      </c>
      <c r="E765" s="244" t="s">
        <v>923</v>
      </c>
      <c r="F765" s="245" t="s">
        <v>924</v>
      </c>
      <c r="G765" s="246" t="s">
        <v>171</v>
      </c>
      <c r="H765" s="247">
        <v>167118</v>
      </c>
      <c r="I765" s="248"/>
      <c r="J765" s="249">
        <f>ROUND(I765*H765,2)</f>
        <v>0</v>
      </c>
      <c r="K765" s="250"/>
      <c r="L765" s="43"/>
      <c r="M765" s="251" t="s">
        <v>1</v>
      </c>
      <c r="N765" s="252" t="s">
        <v>39</v>
      </c>
      <c r="O765" s="90"/>
      <c r="P765" s="253">
        <f>O765*H765</f>
        <v>0</v>
      </c>
      <c r="Q765" s="253">
        <v>0</v>
      </c>
      <c r="R765" s="253">
        <f>Q765*H765</f>
        <v>0</v>
      </c>
      <c r="S765" s="253">
        <v>0</v>
      </c>
      <c r="T765" s="254">
        <f>S765*H765</f>
        <v>0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172</v>
      </c>
      <c r="AT765" s="255" t="s">
        <v>168</v>
      </c>
      <c r="AU765" s="255" t="s">
        <v>86</v>
      </c>
      <c r="AY765" s="16" t="s">
        <v>166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86</v>
      </c>
      <c r="BK765" s="256">
        <f>ROUND(I765*H765,2)</f>
        <v>0</v>
      </c>
      <c r="BL765" s="16" t="s">
        <v>172</v>
      </c>
      <c r="BM765" s="255" t="s">
        <v>925</v>
      </c>
    </row>
    <row r="766" spans="1:51" s="14" customFormat="1" ht="12">
      <c r="A766" s="14"/>
      <c r="B766" s="268"/>
      <c r="C766" s="269"/>
      <c r="D766" s="259" t="s">
        <v>174</v>
      </c>
      <c r="E766" s="270" t="s">
        <v>1</v>
      </c>
      <c r="F766" s="271" t="s">
        <v>895</v>
      </c>
      <c r="G766" s="269"/>
      <c r="H766" s="272">
        <v>167118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174</v>
      </c>
      <c r="AU766" s="278" t="s">
        <v>86</v>
      </c>
      <c r="AV766" s="14" t="s">
        <v>86</v>
      </c>
      <c r="AW766" s="14" t="s">
        <v>30</v>
      </c>
      <c r="AX766" s="14" t="s">
        <v>73</v>
      </c>
      <c r="AY766" s="278" t="s">
        <v>166</v>
      </c>
    </row>
    <row r="767" spans="1:65" s="2" customFormat="1" ht="16.5" customHeight="1">
      <c r="A767" s="37"/>
      <c r="B767" s="38"/>
      <c r="C767" s="243" t="s">
        <v>926</v>
      </c>
      <c r="D767" s="243" t="s">
        <v>168</v>
      </c>
      <c r="E767" s="244" t="s">
        <v>927</v>
      </c>
      <c r="F767" s="245" t="s">
        <v>928</v>
      </c>
      <c r="G767" s="246" t="s">
        <v>171</v>
      </c>
      <c r="H767" s="247">
        <v>1114.12</v>
      </c>
      <c r="I767" s="248"/>
      <c r="J767" s="249">
        <f>ROUND(I767*H767,2)</f>
        <v>0</v>
      </c>
      <c r="K767" s="250"/>
      <c r="L767" s="43"/>
      <c r="M767" s="251" t="s">
        <v>1</v>
      </c>
      <c r="N767" s="252" t="s">
        <v>39</v>
      </c>
      <c r="O767" s="90"/>
      <c r="P767" s="253">
        <f>O767*H767</f>
        <v>0</v>
      </c>
      <c r="Q767" s="253">
        <v>0</v>
      </c>
      <c r="R767" s="253">
        <f>Q767*H767</f>
        <v>0</v>
      </c>
      <c r="S767" s="253">
        <v>0</v>
      </c>
      <c r="T767" s="254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172</v>
      </c>
      <c r="AT767" s="255" t="s">
        <v>168</v>
      </c>
      <c r="AU767" s="255" t="s">
        <v>86</v>
      </c>
      <c r="AY767" s="16" t="s">
        <v>166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86</v>
      </c>
      <c r="BK767" s="256">
        <f>ROUND(I767*H767,2)</f>
        <v>0</v>
      </c>
      <c r="BL767" s="16" t="s">
        <v>172</v>
      </c>
      <c r="BM767" s="255" t="s">
        <v>929</v>
      </c>
    </row>
    <row r="768" spans="1:51" s="14" customFormat="1" ht="12">
      <c r="A768" s="14"/>
      <c r="B768" s="268"/>
      <c r="C768" s="269"/>
      <c r="D768" s="259" t="s">
        <v>174</v>
      </c>
      <c r="E768" s="270" t="s">
        <v>1</v>
      </c>
      <c r="F768" s="271" t="s">
        <v>900</v>
      </c>
      <c r="G768" s="269"/>
      <c r="H768" s="272">
        <v>1114.12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174</v>
      </c>
      <c r="AU768" s="278" t="s">
        <v>86</v>
      </c>
      <c r="AV768" s="14" t="s">
        <v>86</v>
      </c>
      <c r="AW768" s="14" t="s">
        <v>30</v>
      </c>
      <c r="AX768" s="14" t="s">
        <v>73</v>
      </c>
      <c r="AY768" s="278" t="s">
        <v>166</v>
      </c>
    </row>
    <row r="769" spans="1:65" s="2" customFormat="1" ht="21.75" customHeight="1">
      <c r="A769" s="37"/>
      <c r="B769" s="38"/>
      <c r="C769" s="243" t="s">
        <v>930</v>
      </c>
      <c r="D769" s="243" t="s">
        <v>168</v>
      </c>
      <c r="E769" s="244" t="s">
        <v>931</v>
      </c>
      <c r="F769" s="245" t="s">
        <v>932</v>
      </c>
      <c r="G769" s="246" t="s">
        <v>171</v>
      </c>
      <c r="H769" s="247">
        <v>354.006</v>
      </c>
      <c r="I769" s="248"/>
      <c r="J769" s="249">
        <f>ROUND(I769*H769,2)</f>
        <v>0</v>
      </c>
      <c r="K769" s="250"/>
      <c r="L769" s="43"/>
      <c r="M769" s="251" t="s">
        <v>1</v>
      </c>
      <c r="N769" s="252" t="s">
        <v>39</v>
      </c>
      <c r="O769" s="90"/>
      <c r="P769" s="253">
        <f>O769*H769</f>
        <v>0</v>
      </c>
      <c r="Q769" s="253">
        <v>0.00013</v>
      </c>
      <c r="R769" s="253">
        <f>Q769*H769</f>
        <v>0.04602077999999999</v>
      </c>
      <c r="S769" s="253">
        <v>0</v>
      </c>
      <c r="T769" s="254">
        <f>S769*H769</f>
        <v>0</v>
      </c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R769" s="255" t="s">
        <v>172</v>
      </c>
      <c r="AT769" s="255" t="s">
        <v>168</v>
      </c>
      <c r="AU769" s="255" t="s">
        <v>86</v>
      </c>
      <c r="AY769" s="16" t="s">
        <v>166</v>
      </c>
      <c r="BE769" s="256">
        <f>IF(N769="základní",J769,0)</f>
        <v>0</v>
      </c>
      <c r="BF769" s="256">
        <f>IF(N769="snížená",J769,0)</f>
        <v>0</v>
      </c>
      <c r="BG769" s="256">
        <f>IF(N769="zákl. přenesená",J769,0)</f>
        <v>0</v>
      </c>
      <c r="BH769" s="256">
        <f>IF(N769="sníž. přenesená",J769,0)</f>
        <v>0</v>
      </c>
      <c r="BI769" s="256">
        <f>IF(N769="nulová",J769,0)</f>
        <v>0</v>
      </c>
      <c r="BJ769" s="16" t="s">
        <v>86</v>
      </c>
      <c r="BK769" s="256">
        <f>ROUND(I769*H769,2)</f>
        <v>0</v>
      </c>
      <c r="BL769" s="16" t="s">
        <v>172</v>
      </c>
      <c r="BM769" s="255" t="s">
        <v>933</v>
      </c>
    </row>
    <row r="770" spans="1:51" s="14" customFormat="1" ht="12">
      <c r="A770" s="14"/>
      <c r="B770" s="268"/>
      <c r="C770" s="269"/>
      <c r="D770" s="259" t="s">
        <v>174</v>
      </c>
      <c r="E770" s="270" t="s">
        <v>1</v>
      </c>
      <c r="F770" s="271" t="s">
        <v>418</v>
      </c>
      <c r="G770" s="269"/>
      <c r="H770" s="272">
        <v>218.216</v>
      </c>
      <c r="I770" s="273"/>
      <c r="J770" s="269"/>
      <c r="K770" s="269"/>
      <c r="L770" s="274"/>
      <c r="M770" s="275"/>
      <c r="N770" s="276"/>
      <c r="O770" s="276"/>
      <c r="P770" s="276"/>
      <c r="Q770" s="276"/>
      <c r="R770" s="276"/>
      <c r="S770" s="276"/>
      <c r="T770" s="27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8" t="s">
        <v>174</v>
      </c>
      <c r="AU770" s="278" t="s">
        <v>86</v>
      </c>
      <c r="AV770" s="14" t="s">
        <v>86</v>
      </c>
      <c r="AW770" s="14" t="s">
        <v>30</v>
      </c>
      <c r="AX770" s="14" t="s">
        <v>73</v>
      </c>
      <c r="AY770" s="278" t="s">
        <v>166</v>
      </c>
    </row>
    <row r="771" spans="1:51" s="14" customFormat="1" ht="12">
      <c r="A771" s="14"/>
      <c r="B771" s="268"/>
      <c r="C771" s="269"/>
      <c r="D771" s="259" t="s">
        <v>174</v>
      </c>
      <c r="E771" s="270" t="s">
        <v>1</v>
      </c>
      <c r="F771" s="271" t="s">
        <v>934</v>
      </c>
      <c r="G771" s="269"/>
      <c r="H771" s="272">
        <v>135.79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174</v>
      </c>
      <c r="AU771" s="278" t="s">
        <v>86</v>
      </c>
      <c r="AV771" s="14" t="s">
        <v>86</v>
      </c>
      <c r="AW771" s="14" t="s">
        <v>30</v>
      </c>
      <c r="AX771" s="14" t="s">
        <v>73</v>
      </c>
      <c r="AY771" s="278" t="s">
        <v>166</v>
      </c>
    </row>
    <row r="772" spans="1:65" s="2" customFormat="1" ht="21.75" customHeight="1">
      <c r="A772" s="37"/>
      <c r="B772" s="38"/>
      <c r="C772" s="243" t="s">
        <v>935</v>
      </c>
      <c r="D772" s="243" t="s">
        <v>168</v>
      </c>
      <c r="E772" s="244" t="s">
        <v>936</v>
      </c>
      <c r="F772" s="245" t="s">
        <v>937</v>
      </c>
      <c r="G772" s="246" t="s">
        <v>171</v>
      </c>
      <c r="H772" s="247">
        <v>10.32</v>
      </c>
      <c r="I772" s="248"/>
      <c r="J772" s="249">
        <f>ROUND(I772*H772,2)</f>
        <v>0</v>
      </c>
      <c r="K772" s="250"/>
      <c r="L772" s="43"/>
      <c r="M772" s="251" t="s">
        <v>1</v>
      </c>
      <c r="N772" s="252" t="s">
        <v>39</v>
      </c>
      <c r="O772" s="90"/>
      <c r="P772" s="253">
        <f>O772*H772</f>
        <v>0</v>
      </c>
      <c r="Q772" s="253">
        <v>0.00021</v>
      </c>
      <c r="R772" s="253">
        <f>Q772*H772</f>
        <v>0.0021672</v>
      </c>
      <c r="S772" s="253">
        <v>0</v>
      </c>
      <c r="T772" s="254">
        <f>S772*H772</f>
        <v>0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R772" s="255" t="s">
        <v>172</v>
      </c>
      <c r="AT772" s="255" t="s">
        <v>168</v>
      </c>
      <c r="AU772" s="255" t="s">
        <v>86</v>
      </c>
      <c r="AY772" s="16" t="s">
        <v>166</v>
      </c>
      <c r="BE772" s="256">
        <f>IF(N772="základní",J772,0)</f>
        <v>0</v>
      </c>
      <c r="BF772" s="256">
        <f>IF(N772="snížená",J772,0)</f>
        <v>0</v>
      </c>
      <c r="BG772" s="256">
        <f>IF(N772="zákl. přenesená",J772,0)</f>
        <v>0</v>
      </c>
      <c r="BH772" s="256">
        <f>IF(N772="sníž. přenesená",J772,0)</f>
        <v>0</v>
      </c>
      <c r="BI772" s="256">
        <f>IF(N772="nulová",J772,0)</f>
        <v>0</v>
      </c>
      <c r="BJ772" s="16" t="s">
        <v>86</v>
      </c>
      <c r="BK772" s="256">
        <f>ROUND(I772*H772,2)</f>
        <v>0</v>
      </c>
      <c r="BL772" s="16" t="s">
        <v>172</v>
      </c>
      <c r="BM772" s="255" t="s">
        <v>938</v>
      </c>
    </row>
    <row r="773" spans="1:51" s="14" customFormat="1" ht="12">
      <c r="A773" s="14"/>
      <c r="B773" s="268"/>
      <c r="C773" s="269"/>
      <c r="D773" s="259" t="s">
        <v>174</v>
      </c>
      <c r="E773" s="270" t="s">
        <v>1</v>
      </c>
      <c r="F773" s="271" t="s">
        <v>939</v>
      </c>
      <c r="G773" s="269"/>
      <c r="H773" s="272">
        <v>10.32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174</v>
      </c>
      <c r="AU773" s="278" t="s">
        <v>86</v>
      </c>
      <c r="AV773" s="14" t="s">
        <v>86</v>
      </c>
      <c r="AW773" s="14" t="s">
        <v>30</v>
      </c>
      <c r="AX773" s="14" t="s">
        <v>73</v>
      </c>
      <c r="AY773" s="278" t="s">
        <v>166</v>
      </c>
    </row>
    <row r="774" spans="1:63" s="12" customFormat="1" ht="22.8" customHeight="1">
      <c r="A774" s="12"/>
      <c r="B774" s="227"/>
      <c r="C774" s="228"/>
      <c r="D774" s="229" t="s">
        <v>72</v>
      </c>
      <c r="E774" s="241" t="s">
        <v>862</v>
      </c>
      <c r="F774" s="241" t="s">
        <v>940</v>
      </c>
      <c r="G774" s="228"/>
      <c r="H774" s="228"/>
      <c r="I774" s="231"/>
      <c r="J774" s="242">
        <f>BK774</f>
        <v>0</v>
      </c>
      <c r="K774" s="228"/>
      <c r="L774" s="233"/>
      <c r="M774" s="234"/>
      <c r="N774" s="235"/>
      <c r="O774" s="235"/>
      <c r="P774" s="236">
        <f>SUM(P775:P814)</f>
        <v>0</v>
      </c>
      <c r="Q774" s="235"/>
      <c r="R774" s="236">
        <f>SUM(R775:R814)</f>
        <v>0</v>
      </c>
      <c r="S774" s="235"/>
      <c r="T774" s="237">
        <f>SUM(T775:T814)</f>
        <v>124.019047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38" t="s">
        <v>80</v>
      </c>
      <c r="AT774" s="239" t="s">
        <v>72</v>
      </c>
      <c r="AU774" s="239" t="s">
        <v>80</v>
      </c>
      <c r="AY774" s="238" t="s">
        <v>166</v>
      </c>
      <c r="BK774" s="240">
        <f>SUM(BK775:BK814)</f>
        <v>0</v>
      </c>
    </row>
    <row r="775" spans="1:65" s="2" customFormat="1" ht="21.75" customHeight="1">
      <c r="A775" s="37"/>
      <c r="B775" s="38"/>
      <c r="C775" s="243" t="s">
        <v>941</v>
      </c>
      <c r="D775" s="243" t="s">
        <v>168</v>
      </c>
      <c r="E775" s="244" t="s">
        <v>942</v>
      </c>
      <c r="F775" s="245" t="s">
        <v>943</v>
      </c>
      <c r="G775" s="246" t="s">
        <v>179</v>
      </c>
      <c r="H775" s="247">
        <v>2.824</v>
      </c>
      <c r="I775" s="248"/>
      <c r="J775" s="249">
        <f>ROUND(I775*H775,2)</f>
        <v>0</v>
      </c>
      <c r="K775" s="250"/>
      <c r="L775" s="43"/>
      <c r="M775" s="251" t="s">
        <v>1</v>
      </c>
      <c r="N775" s="252" t="s">
        <v>39</v>
      </c>
      <c r="O775" s="90"/>
      <c r="P775" s="253">
        <f>O775*H775</f>
        <v>0</v>
      </c>
      <c r="Q775" s="253">
        <v>0</v>
      </c>
      <c r="R775" s="253">
        <f>Q775*H775</f>
        <v>0</v>
      </c>
      <c r="S775" s="253">
        <v>1.8</v>
      </c>
      <c r="T775" s="254">
        <f>S775*H775</f>
        <v>5.0832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R775" s="255" t="s">
        <v>172</v>
      </c>
      <c r="AT775" s="255" t="s">
        <v>168</v>
      </c>
      <c r="AU775" s="255" t="s">
        <v>86</v>
      </c>
      <c r="AY775" s="16" t="s">
        <v>166</v>
      </c>
      <c r="BE775" s="256">
        <f>IF(N775="základní",J775,0)</f>
        <v>0</v>
      </c>
      <c r="BF775" s="256">
        <f>IF(N775="snížená",J775,0)</f>
        <v>0</v>
      </c>
      <c r="BG775" s="256">
        <f>IF(N775="zákl. přenesená",J775,0)</f>
        <v>0</v>
      </c>
      <c r="BH775" s="256">
        <f>IF(N775="sníž. přenesená",J775,0)</f>
        <v>0</v>
      </c>
      <c r="BI775" s="256">
        <f>IF(N775="nulová",J775,0)</f>
        <v>0</v>
      </c>
      <c r="BJ775" s="16" t="s">
        <v>86</v>
      </c>
      <c r="BK775" s="256">
        <f>ROUND(I775*H775,2)</f>
        <v>0</v>
      </c>
      <c r="BL775" s="16" t="s">
        <v>172</v>
      </c>
      <c r="BM775" s="255" t="s">
        <v>944</v>
      </c>
    </row>
    <row r="776" spans="1:51" s="14" customFormat="1" ht="12">
      <c r="A776" s="14"/>
      <c r="B776" s="268"/>
      <c r="C776" s="269"/>
      <c r="D776" s="259" t="s">
        <v>174</v>
      </c>
      <c r="E776" s="270" t="s">
        <v>1</v>
      </c>
      <c r="F776" s="271" t="s">
        <v>945</v>
      </c>
      <c r="G776" s="269"/>
      <c r="H776" s="272">
        <v>0.8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174</v>
      </c>
      <c r="AU776" s="278" t="s">
        <v>86</v>
      </c>
      <c r="AV776" s="14" t="s">
        <v>86</v>
      </c>
      <c r="AW776" s="14" t="s">
        <v>30</v>
      </c>
      <c r="AX776" s="14" t="s">
        <v>73</v>
      </c>
      <c r="AY776" s="278" t="s">
        <v>166</v>
      </c>
    </row>
    <row r="777" spans="1:51" s="14" customFormat="1" ht="12">
      <c r="A777" s="14"/>
      <c r="B777" s="268"/>
      <c r="C777" s="269"/>
      <c r="D777" s="259" t="s">
        <v>174</v>
      </c>
      <c r="E777" s="270" t="s">
        <v>1</v>
      </c>
      <c r="F777" s="271" t="s">
        <v>946</v>
      </c>
      <c r="G777" s="269"/>
      <c r="H777" s="272">
        <v>2.024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174</v>
      </c>
      <c r="AU777" s="278" t="s">
        <v>86</v>
      </c>
      <c r="AV777" s="14" t="s">
        <v>86</v>
      </c>
      <c r="AW777" s="14" t="s">
        <v>30</v>
      </c>
      <c r="AX777" s="14" t="s">
        <v>73</v>
      </c>
      <c r="AY777" s="278" t="s">
        <v>166</v>
      </c>
    </row>
    <row r="778" spans="1:65" s="2" customFormat="1" ht="21.75" customHeight="1">
      <c r="A778" s="37"/>
      <c r="B778" s="38"/>
      <c r="C778" s="243" t="s">
        <v>947</v>
      </c>
      <c r="D778" s="243" t="s">
        <v>168</v>
      </c>
      <c r="E778" s="244" t="s">
        <v>948</v>
      </c>
      <c r="F778" s="245" t="s">
        <v>949</v>
      </c>
      <c r="G778" s="246" t="s">
        <v>179</v>
      </c>
      <c r="H778" s="247">
        <v>1.92</v>
      </c>
      <c r="I778" s="248"/>
      <c r="J778" s="249">
        <f>ROUND(I778*H778,2)</f>
        <v>0</v>
      </c>
      <c r="K778" s="250"/>
      <c r="L778" s="43"/>
      <c r="M778" s="251" t="s">
        <v>1</v>
      </c>
      <c r="N778" s="252" t="s">
        <v>39</v>
      </c>
      <c r="O778" s="90"/>
      <c r="P778" s="253">
        <f>O778*H778</f>
        <v>0</v>
      </c>
      <c r="Q778" s="253">
        <v>0</v>
      </c>
      <c r="R778" s="253">
        <f>Q778*H778</f>
        <v>0</v>
      </c>
      <c r="S778" s="253">
        <v>2.5</v>
      </c>
      <c r="T778" s="254">
        <f>S778*H778</f>
        <v>4.8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55" t="s">
        <v>172</v>
      </c>
      <c r="AT778" s="255" t="s">
        <v>168</v>
      </c>
      <c r="AU778" s="255" t="s">
        <v>86</v>
      </c>
      <c r="AY778" s="16" t="s">
        <v>166</v>
      </c>
      <c r="BE778" s="256">
        <f>IF(N778="základní",J778,0)</f>
        <v>0</v>
      </c>
      <c r="BF778" s="256">
        <f>IF(N778="snížená",J778,0)</f>
        <v>0</v>
      </c>
      <c r="BG778" s="256">
        <f>IF(N778="zákl. přenesená",J778,0)</f>
        <v>0</v>
      </c>
      <c r="BH778" s="256">
        <f>IF(N778="sníž. přenesená",J778,0)</f>
        <v>0</v>
      </c>
      <c r="BI778" s="256">
        <f>IF(N778="nulová",J778,0)</f>
        <v>0</v>
      </c>
      <c r="BJ778" s="16" t="s">
        <v>86</v>
      </c>
      <c r="BK778" s="256">
        <f>ROUND(I778*H778,2)</f>
        <v>0</v>
      </c>
      <c r="BL778" s="16" t="s">
        <v>172</v>
      </c>
      <c r="BM778" s="255" t="s">
        <v>950</v>
      </c>
    </row>
    <row r="779" spans="1:51" s="14" customFormat="1" ht="12">
      <c r="A779" s="14"/>
      <c r="B779" s="268"/>
      <c r="C779" s="269"/>
      <c r="D779" s="259" t="s">
        <v>174</v>
      </c>
      <c r="E779" s="270" t="s">
        <v>1</v>
      </c>
      <c r="F779" s="271" t="s">
        <v>951</v>
      </c>
      <c r="G779" s="269"/>
      <c r="H779" s="272">
        <v>1.92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174</v>
      </c>
      <c r="AU779" s="278" t="s">
        <v>86</v>
      </c>
      <c r="AV779" s="14" t="s">
        <v>86</v>
      </c>
      <c r="AW779" s="14" t="s">
        <v>30</v>
      </c>
      <c r="AX779" s="14" t="s">
        <v>73</v>
      </c>
      <c r="AY779" s="278" t="s">
        <v>166</v>
      </c>
    </row>
    <row r="780" spans="1:65" s="2" customFormat="1" ht="16.5" customHeight="1">
      <c r="A780" s="37"/>
      <c r="B780" s="38"/>
      <c r="C780" s="243" t="s">
        <v>952</v>
      </c>
      <c r="D780" s="243" t="s">
        <v>168</v>
      </c>
      <c r="E780" s="244" t="s">
        <v>953</v>
      </c>
      <c r="F780" s="245" t="s">
        <v>954</v>
      </c>
      <c r="G780" s="246" t="s">
        <v>179</v>
      </c>
      <c r="H780" s="247">
        <v>9.6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39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1.671</v>
      </c>
      <c r="T780" s="254">
        <f>S780*H780</f>
        <v>16.0416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172</v>
      </c>
      <c r="AT780" s="255" t="s">
        <v>168</v>
      </c>
      <c r="AU780" s="255" t="s">
        <v>86</v>
      </c>
      <c r="AY780" s="16" t="s">
        <v>166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86</v>
      </c>
      <c r="BK780" s="256">
        <f>ROUND(I780*H780,2)</f>
        <v>0</v>
      </c>
      <c r="BL780" s="16" t="s">
        <v>172</v>
      </c>
      <c r="BM780" s="255" t="s">
        <v>955</v>
      </c>
    </row>
    <row r="781" spans="1:51" s="13" customFormat="1" ht="12">
      <c r="A781" s="13"/>
      <c r="B781" s="257"/>
      <c r="C781" s="258"/>
      <c r="D781" s="259" t="s">
        <v>174</v>
      </c>
      <c r="E781" s="260" t="s">
        <v>1</v>
      </c>
      <c r="F781" s="261" t="s">
        <v>956</v>
      </c>
      <c r="G781" s="258"/>
      <c r="H781" s="260" t="s">
        <v>1</v>
      </c>
      <c r="I781" s="262"/>
      <c r="J781" s="258"/>
      <c r="K781" s="258"/>
      <c r="L781" s="263"/>
      <c r="M781" s="264"/>
      <c r="N781" s="265"/>
      <c r="O781" s="265"/>
      <c r="P781" s="265"/>
      <c r="Q781" s="265"/>
      <c r="R781" s="265"/>
      <c r="S781" s="265"/>
      <c r="T781" s="26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7" t="s">
        <v>174</v>
      </c>
      <c r="AU781" s="267" t="s">
        <v>86</v>
      </c>
      <c r="AV781" s="13" t="s">
        <v>80</v>
      </c>
      <c r="AW781" s="13" t="s">
        <v>30</v>
      </c>
      <c r="AX781" s="13" t="s">
        <v>73</v>
      </c>
      <c r="AY781" s="267" t="s">
        <v>166</v>
      </c>
    </row>
    <row r="782" spans="1:51" s="14" customFormat="1" ht="12">
      <c r="A782" s="14"/>
      <c r="B782" s="268"/>
      <c r="C782" s="269"/>
      <c r="D782" s="259" t="s">
        <v>174</v>
      </c>
      <c r="E782" s="270" t="s">
        <v>1</v>
      </c>
      <c r="F782" s="271" t="s">
        <v>957</v>
      </c>
      <c r="G782" s="269"/>
      <c r="H782" s="272">
        <v>9.6</v>
      </c>
      <c r="I782" s="273"/>
      <c r="J782" s="269"/>
      <c r="K782" s="269"/>
      <c r="L782" s="274"/>
      <c r="M782" s="275"/>
      <c r="N782" s="276"/>
      <c r="O782" s="276"/>
      <c r="P782" s="276"/>
      <c r="Q782" s="276"/>
      <c r="R782" s="276"/>
      <c r="S782" s="276"/>
      <c r="T782" s="27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8" t="s">
        <v>174</v>
      </c>
      <c r="AU782" s="278" t="s">
        <v>86</v>
      </c>
      <c r="AV782" s="14" t="s">
        <v>86</v>
      </c>
      <c r="AW782" s="14" t="s">
        <v>30</v>
      </c>
      <c r="AX782" s="14" t="s">
        <v>73</v>
      </c>
      <c r="AY782" s="278" t="s">
        <v>166</v>
      </c>
    </row>
    <row r="783" spans="1:65" s="2" customFormat="1" ht="16.5" customHeight="1">
      <c r="A783" s="37"/>
      <c r="B783" s="38"/>
      <c r="C783" s="243" t="s">
        <v>958</v>
      </c>
      <c r="D783" s="243" t="s">
        <v>168</v>
      </c>
      <c r="E783" s="244" t="s">
        <v>959</v>
      </c>
      <c r="F783" s="245" t="s">
        <v>960</v>
      </c>
      <c r="G783" s="246" t="s">
        <v>179</v>
      </c>
      <c r="H783" s="247">
        <v>0.882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39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2.4</v>
      </c>
      <c r="T783" s="254">
        <f>S783*H783</f>
        <v>2.1168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172</v>
      </c>
      <c r="AT783" s="255" t="s">
        <v>168</v>
      </c>
      <c r="AU783" s="255" t="s">
        <v>86</v>
      </c>
      <c r="AY783" s="16" t="s">
        <v>166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86</v>
      </c>
      <c r="BK783" s="256">
        <f>ROUND(I783*H783,2)</f>
        <v>0</v>
      </c>
      <c r="BL783" s="16" t="s">
        <v>172</v>
      </c>
      <c r="BM783" s="255" t="s">
        <v>961</v>
      </c>
    </row>
    <row r="784" spans="1:51" s="14" customFormat="1" ht="12">
      <c r="A784" s="14"/>
      <c r="B784" s="268"/>
      <c r="C784" s="269"/>
      <c r="D784" s="259" t="s">
        <v>174</v>
      </c>
      <c r="E784" s="270" t="s">
        <v>1</v>
      </c>
      <c r="F784" s="271" t="s">
        <v>962</v>
      </c>
      <c r="G784" s="269"/>
      <c r="H784" s="272">
        <v>0.882</v>
      </c>
      <c r="I784" s="273"/>
      <c r="J784" s="269"/>
      <c r="K784" s="269"/>
      <c r="L784" s="274"/>
      <c r="M784" s="275"/>
      <c r="N784" s="276"/>
      <c r="O784" s="276"/>
      <c r="P784" s="276"/>
      <c r="Q784" s="276"/>
      <c r="R784" s="276"/>
      <c r="S784" s="276"/>
      <c r="T784" s="27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78" t="s">
        <v>174</v>
      </c>
      <c r="AU784" s="278" t="s">
        <v>86</v>
      </c>
      <c r="AV784" s="14" t="s">
        <v>86</v>
      </c>
      <c r="AW784" s="14" t="s">
        <v>30</v>
      </c>
      <c r="AX784" s="14" t="s">
        <v>73</v>
      </c>
      <c r="AY784" s="278" t="s">
        <v>166</v>
      </c>
    </row>
    <row r="785" spans="1:65" s="2" customFormat="1" ht="33" customHeight="1">
      <c r="A785" s="37"/>
      <c r="B785" s="38"/>
      <c r="C785" s="243" t="s">
        <v>963</v>
      </c>
      <c r="D785" s="243" t="s">
        <v>168</v>
      </c>
      <c r="E785" s="244" t="s">
        <v>964</v>
      </c>
      <c r="F785" s="245" t="s">
        <v>965</v>
      </c>
      <c r="G785" s="246" t="s">
        <v>179</v>
      </c>
      <c r="H785" s="247">
        <v>0.6</v>
      </c>
      <c r="I785" s="248"/>
      <c r="J785" s="249">
        <f>ROUND(I785*H785,2)</f>
        <v>0</v>
      </c>
      <c r="K785" s="250"/>
      <c r="L785" s="43"/>
      <c r="M785" s="251" t="s">
        <v>1</v>
      </c>
      <c r="N785" s="252" t="s">
        <v>39</v>
      </c>
      <c r="O785" s="90"/>
      <c r="P785" s="253">
        <f>O785*H785</f>
        <v>0</v>
      </c>
      <c r="Q785" s="253">
        <v>0</v>
      </c>
      <c r="R785" s="253">
        <f>Q785*H785</f>
        <v>0</v>
      </c>
      <c r="S785" s="253">
        <v>2.2</v>
      </c>
      <c r="T785" s="254">
        <f>S785*H785</f>
        <v>1.32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255" t="s">
        <v>172</v>
      </c>
      <c r="AT785" s="255" t="s">
        <v>168</v>
      </c>
      <c r="AU785" s="255" t="s">
        <v>86</v>
      </c>
      <c r="AY785" s="16" t="s">
        <v>166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6" t="s">
        <v>86</v>
      </c>
      <c r="BK785" s="256">
        <f>ROUND(I785*H785,2)</f>
        <v>0</v>
      </c>
      <c r="BL785" s="16" t="s">
        <v>172</v>
      </c>
      <c r="BM785" s="255" t="s">
        <v>966</v>
      </c>
    </row>
    <row r="786" spans="1:51" s="14" customFormat="1" ht="12">
      <c r="A786" s="14"/>
      <c r="B786" s="268"/>
      <c r="C786" s="269"/>
      <c r="D786" s="259" t="s">
        <v>174</v>
      </c>
      <c r="E786" s="270" t="s">
        <v>1</v>
      </c>
      <c r="F786" s="271" t="s">
        <v>967</v>
      </c>
      <c r="G786" s="269"/>
      <c r="H786" s="272">
        <v>0.6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174</v>
      </c>
      <c r="AU786" s="278" t="s">
        <v>86</v>
      </c>
      <c r="AV786" s="14" t="s">
        <v>86</v>
      </c>
      <c r="AW786" s="14" t="s">
        <v>30</v>
      </c>
      <c r="AX786" s="14" t="s">
        <v>73</v>
      </c>
      <c r="AY786" s="278" t="s">
        <v>166</v>
      </c>
    </row>
    <row r="787" spans="1:65" s="2" customFormat="1" ht="33" customHeight="1">
      <c r="A787" s="37"/>
      <c r="B787" s="38"/>
      <c r="C787" s="243" t="s">
        <v>968</v>
      </c>
      <c r="D787" s="243" t="s">
        <v>168</v>
      </c>
      <c r="E787" s="244" t="s">
        <v>969</v>
      </c>
      <c r="F787" s="245" t="s">
        <v>970</v>
      </c>
      <c r="G787" s="246" t="s">
        <v>179</v>
      </c>
      <c r="H787" s="247">
        <v>0.382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39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2.2</v>
      </c>
      <c r="T787" s="254">
        <f>S787*H787</f>
        <v>0.8404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172</v>
      </c>
      <c r="AT787" s="255" t="s">
        <v>168</v>
      </c>
      <c r="AU787" s="255" t="s">
        <v>86</v>
      </c>
      <c r="AY787" s="16" t="s">
        <v>166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86</v>
      </c>
      <c r="BK787" s="256">
        <f>ROUND(I787*H787,2)</f>
        <v>0</v>
      </c>
      <c r="BL787" s="16" t="s">
        <v>172</v>
      </c>
      <c r="BM787" s="255" t="s">
        <v>971</v>
      </c>
    </row>
    <row r="788" spans="1:51" s="14" customFormat="1" ht="12">
      <c r="A788" s="14"/>
      <c r="B788" s="268"/>
      <c r="C788" s="269"/>
      <c r="D788" s="259" t="s">
        <v>174</v>
      </c>
      <c r="E788" s="270" t="s">
        <v>1</v>
      </c>
      <c r="F788" s="271" t="s">
        <v>972</v>
      </c>
      <c r="G788" s="269"/>
      <c r="H788" s="272">
        <v>0.382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174</v>
      </c>
      <c r="AU788" s="278" t="s">
        <v>86</v>
      </c>
      <c r="AV788" s="14" t="s">
        <v>86</v>
      </c>
      <c r="AW788" s="14" t="s">
        <v>30</v>
      </c>
      <c r="AX788" s="14" t="s">
        <v>73</v>
      </c>
      <c r="AY788" s="278" t="s">
        <v>166</v>
      </c>
    </row>
    <row r="789" spans="1:65" s="2" customFormat="1" ht="33" customHeight="1">
      <c r="A789" s="37"/>
      <c r="B789" s="38"/>
      <c r="C789" s="243" t="s">
        <v>973</v>
      </c>
      <c r="D789" s="243" t="s">
        <v>168</v>
      </c>
      <c r="E789" s="244" t="s">
        <v>974</v>
      </c>
      <c r="F789" s="245" t="s">
        <v>975</v>
      </c>
      <c r="G789" s="246" t="s">
        <v>179</v>
      </c>
      <c r="H789" s="247">
        <v>18.39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39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2.2</v>
      </c>
      <c r="T789" s="254">
        <f>S789*H789</f>
        <v>40.458000000000006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172</v>
      </c>
      <c r="AT789" s="255" t="s">
        <v>168</v>
      </c>
      <c r="AU789" s="255" t="s">
        <v>86</v>
      </c>
      <c r="AY789" s="16" t="s">
        <v>166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86</v>
      </c>
      <c r="BK789" s="256">
        <f>ROUND(I789*H789,2)</f>
        <v>0</v>
      </c>
      <c r="BL789" s="16" t="s">
        <v>172</v>
      </c>
      <c r="BM789" s="255" t="s">
        <v>976</v>
      </c>
    </row>
    <row r="790" spans="1:51" s="14" customFormat="1" ht="12">
      <c r="A790" s="14"/>
      <c r="B790" s="268"/>
      <c r="C790" s="269"/>
      <c r="D790" s="259" t="s">
        <v>174</v>
      </c>
      <c r="E790" s="270" t="s">
        <v>1</v>
      </c>
      <c r="F790" s="271" t="s">
        <v>977</v>
      </c>
      <c r="G790" s="269"/>
      <c r="H790" s="272">
        <v>18.39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174</v>
      </c>
      <c r="AU790" s="278" t="s">
        <v>86</v>
      </c>
      <c r="AV790" s="14" t="s">
        <v>86</v>
      </c>
      <c r="AW790" s="14" t="s">
        <v>30</v>
      </c>
      <c r="AX790" s="14" t="s">
        <v>73</v>
      </c>
      <c r="AY790" s="278" t="s">
        <v>166</v>
      </c>
    </row>
    <row r="791" spans="1:65" s="2" customFormat="1" ht="21.75" customHeight="1">
      <c r="A791" s="37"/>
      <c r="B791" s="38"/>
      <c r="C791" s="243" t="s">
        <v>978</v>
      </c>
      <c r="D791" s="243" t="s">
        <v>168</v>
      </c>
      <c r="E791" s="244" t="s">
        <v>979</v>
      </c>
      <c r="F791" s="245" t="s">
        <v>980</v>
      </c>
      <c r="G791" s="246" t="s">
        <v>179</v>
      </c>
      <c r="H791" s="247">
        <v>18.39</v>
      </c>
      <c r="I791" s="248"/>
      <c r="J791" s="249">
        <f>ROUND(I791*H791,2)</f>
        <v>0</v>
      </c>
      <c r="K791" s="250"/>
      <c r="L791" s="43"/>
      <c r="M791" s="251" t="s">
        <v>1</v>
      </c>
      <c r="N791" s="252" t="s">
        <v>39</v>
      </c>
      <c r="O791" s="90"/>
      <c r="P791" s="253">
        <f>O791*H791</f>
        <v>0</v>
      </c>
      <c r="Q791" s="253">
        <v>0</v>
      </c>
      <c r="R791" s="253">
        <f>Q791*H791</f>
        <v>0</v>
      </c>
      <c r="S791" s="253">
        <v>1.4</v>
      </c>
      <c r="T791" s="254">
        <f>S791*H791</f>
        <v>25.746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55" t="s">
        <v>172</v>
      </c>
      <c r="AT791" s="255" t="s">
        <v>168</v>
      </c>
      <c r="AU791" s="255" t="s">
        <v>86</v>
      </c>
      <c r="AY791" s="16" t="s">
        <v>166</v>
      </c>
      <c r="BE791" s="256">
        <f>IF(N791="základní",J791,0)</f>
        <v>0</v>
      </c>
      <c r="BF791" s="256">
        <f>IF(N791="snížená",J791,0)</f>
        <v>0</v>
      </c>
      <c r="BG791" s="256">
        <f>IF(N791="zákl. přenesená",J791,0)</f>
        <v>0</v>
      </c>
      <c r="BH791" s="256">
        <f>IF(N791="sníž. přenesená",J791,0)</f>
        <v>0</v>
      </c>
      <c r="BI791" s="256">
        <f>IF(N791="nulová",J791,0)</f>
        <v>0</v>
      </c>
      <c r="BJ791" s="16" t="s">
        <v>86</v>
      </c>
      <c r="BK791" s="256">
        <f>ROUND(I791*H791,2)</f>
        <v>0</v>
      </c>
      <c r="BL791" s="16" t="s">
        <v>172</v>
      </c>
      <c r="BM791" s="255" t="s">
        <v>981</v>
      </c>
    </row>
    <row r="792" spans="1:51" s="14" customFormat="1" ht="12">
      <c r="A792" s="14"/>
      <c r="B792" s="268"/>
      <c r="C792" s="269"/>
      <c r="D792" s="259" t="s">
        <v>174</v>
      </c>
      <c r="E792" s="270" t="s">
        <v>1</v>
      </c>
      <c r="F792" s="271" t="s">
        <v>977</v>
      </c>
      <c r="G792" s="269"/>
      <c r="H792" s="272">
        <v>18.39</v>
      </c>
      <c r="I792" s="273"/>
      <c r="J792" s="269"/>
      <c r="K792" s="269"/>
      <c r="L792" s="274"/>
      <c r="M792" s="275"/>
      <c r="N792" s="276"/>
      <c r="O792" s="276"/>
      <c r="P792" s="276"/>
      <c r="Q792" s="276"/>
      <c r="R792" s="276"/>
      <c r="S792" s="276"/>
      <c r="T792" s="27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8" t="s">
        <v>174</v>
      </c>
      <c r="AU792" s="278" t="s">
        <v>86</v>
      </c>
      <c r="AV792" s="14" t="s">
        <v>86</v>
      </c>
      <c r="AW792" s="14" t="s">
        <v>30</v>
      </c>
      <c r="AX792" s="14" t="s">
        <v>73</v>
      </c>
      <c r="AY792" s="278" t="s">
        <v>166</v>
      </c>
    </row>
    <row r="793" spans="1:65" s="2" customFormat="1" ht="16.5" customHeight="1">
      <c r="A793" s="37"/>
      <c r="B793" s="38"/>
      <c r="C793" s="243" t="s">
        <v>982</v>
      </c>
      <c r="D793" s="243" t="s">
        <v>168</v>
      </c>
      <c r="E793" s="244" t="s">
        <v>983</v>
      </c>
      <c r="F793" s="245" t="s">
        <v>984</v>
      </c>
      <c r="G793" s="246" t="s">
        <v>290</v>
      </c>
      <c r="H793" s="247">
        <v>109.9</v>
      </c>
      <c r="I793" s="248"/>
      <c r="J793" s="249">
        <f>ROUND(I793*H793,2)</f>
        <v>0</v>
      </c>
      <c r="K793" s="250"/>
      <c r="L793" s="43"/>
      <c r="M793" s="251" t="s">
        <v>1</v>
      </c>
      <c r="N793" s="252" t="s">
        <v>39</v>
      </c>
      <c r="O793" s="90"/>
      <c r="P793" s="253">
        <f>O793*H793</f>
        <v>0</v>
      </c>
      <c r="Q793" s="253">
        <v>0</v>
      </c>
      <c r="R793" s="253">
        <f>Q793*H793</f>
        <v>0</v>
      </c>
      <c r="S793" s="253">
        <v>0.058</v>
      </c>
      <c r="T793" s="254">
        <f>S793*H793</f>
        <v>6.374200000000001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R793" s="255" t="s">
        <v>172</v>
      </c>
      <c r="AT793" s="255" t="s">
        <v>168</v>
      </c>
      <c r="AU793" s="255" t="s">
        <v>86</v>
      </c>
      <c r="AY793" s="16" t="s">
        <v>166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6" t="s">
        <v>86</v>
      </c>
      <c r="BK793" s="256">
        <f>ROUND(I793*H793,2)</f>
        <v>0</v>
      </c>
      <c r="BL793" s="16" t="s">
        <v>172</v>
      </c>
      <c r="BM793" s="255" t="s">
        <v>985</v>
      </c>
    </row>
    <row r="794" spans="1:51" s="13" customFormat="1" ht="12">
      <c r="A794" s="13"/>
      <c r="B794" s="257"/>
      <c r="C794" s="258"/>
      <c r="D794" s="259" t="s">
        <v>174</v>
      </c>
      <c r="E794" s="260" t="s">
        <v>1</v>
      </c>
      <c r="F794" s="261" t="s">
        <v>297</v>
      </c>
      <c r="G794" s="258"/>
      <c r="H794" s="260" t="s">
        <v>1</v>
      </c>
      <c r="I794" s="262"/>
      <c r="J794" s="258"/>
      <c r="K794" s="258"/>
      <c r="L794" s="263"/>
      <c r="M794" s="264"/>
      <c r="N794" s="265"/>
      <c r="O794" s="265"/>
      <c r="P794" s="265"/>
      <c r="Q794" s="265"/>
      <c r="R794" s="265"/>
      <c r="S794" s="265"/>
      <c r="T794" s="26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7" t="s">
        <v>174</v>
      </c>
      <c r="AU794" s="267" t="s">
        <v>86</v>
      </c>
      <c r="AV794" s="13" t="s">
        <v>80</v>
      </c>
      <c r="AW794" s="13" t="s">
        <v>30</v>
      </c>
      <c r="AX794" s="13" t="s">
        <v>73</v>
      </c>
      <c r="AY794" s="267" t="s">
        <v>166</v>
      </c>
    </row>
    <row r="795" spans="1:51" s="14" customFormat="1" ht="12">
      <c r="A795" s="14"/>
      <c r="B795" s="268"/>
      <c r="C795" s="269"/>
      <c r="D795" s="259" t="s">
        <v>174</v>
      </c>
      <c r="E795" s="270" t="s">
        <v>1</v>
      </c>
      <c r="F795" s="271" t="s">
        <v>986</v>
      </c>
      <c r="G795" s="269"/>
      <c r="H795" s="272">
        <v>109.9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174</v>
      </c>
      <c r="AU795" s="278" t="s">
        <v>86</v>
      </c>
      <c r="AV795" s="14" t="s">
        <v>86</v>
      </c>
      <c r="AW795" s="14" t="s">
        <v>30</v>
      </c>
      <c r="AX795" s="14" t="s">
        <v>73</v>
      </c>
      <c r="AY795" s="278" t="s">
        <v>166</v>
      </c>
    </row>
    <row r="796" spans="1:65" s="2" customFormat="1" ht="16.5" customHeight="1">
      <c r="A796" s="37"/>
      <c r="B796" s="38"/>
      <c r="C796" s="243" t="s">
        <v>987</v>
      </c>
      <c r="D796" s="243" t="s">
        <v>168</v>
      </c>
      <c r="E796" s="244" t="s">
        <v>988</v>
      </c>
      <c r="F796" s="245" t="s">
        <v>989</v>
      </c>
      <c r="G796" s="246" t="s">
        <v>290</v>
      </c>
      <c r="H796" s="247">
        <v>43.2</v>
      </c>
      <c r="I796" s="248"/>
      <c r="J796" s="249">
        <f>ROUND(I796*H796,2)</f>
        <v>0</v>
      </c>
      <c r="K796" s="250"/>
      <c r="L796" s="43"/>
      <c r="M796" s="251" t="s">
        <v>1</v>
      </c>
      <c r="N796" s="252" t="s">
        <v>39</v>
      </c>
      <c r="O796" s="90"/>
      <c r="P796" s="253">
        <f>O796*H796</f>
        <v>0</v>
      </c>
      <c r="Q796" s="253">
        <v>0</v>
      </c>
      <c r="R796" s="253">
        <f>Q796*H796</f>
        <v>0</v>
      </c>
      <c r="S796" s="253">
        <v>0.108</v>
      </c>
      <c r="T796" s="254">
        <f>S796*H796</f>
        <v>4.6656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R796" s="255" t="s">
        <v>172</v>
      </c>
      <c r="AT796" s="255" t="s">
        <v>168</v>
      </c>
      <c r="AU796" s="255" t="s">
        <v>86</v>
      </c>
      <c r="AY796" s="16" t="s">
        <v>166</v>
      </c>
      <c r="BE796" s="256">
        <f>IF(N796="základní",J796,0)</f>
        <v>0</v>
      </c>
      <c r="BF796" s="256">
        <f>IF(N796="snížená",J796,0)</f>
        <v>0</v>
      </c>
      <c r="BG796" s="256">
        <f>IF(N796="zákl. přenesená",J796,0)</f>
        <v>0</v>
      </c>
      <c r="BH796" s="256">
        <f>IF(N796="sníž. přenesená",J796,0)</f>
        <v>0</v>
      </c>
      <c r="BI796" s="256">
        <f>IF(N796="nulová",J796,0)</f>
        <v>0</v>
      </c>
      <c r="BJ796" s="16" t="s">
        <v>86</v>
      </c>
      <c r="BK796" s="256">
        <f>ROUND(I796*H796,2)</f>
        <v>0</v>
      </c>
      <c r="BL796" s="16" t="s">
        <v>172</v>
      </c>
      <c r="BM796" s="255" t="s">
        <v>990</v>
      </c>
    </row>
    <row r="797" spans="1:51" s="13" customFormat="1" ht="12">
      <c r="A797" s="13"/>
      <c r="B797" s="257"/>
      <c r="C797" s="258"/>
      <c r="D797" s="259" t="s">
        <v>174</v>
      </c>
      <c r="E797" s="260" t="s">
        <v>1</v>
      </c>
      <c r="F797" s="261" t="s">
        <v>663</v>
      </c>
      <c r="G797" s="258"/>
      <c r="H797" s="260" t="s">
        <v>1</v>
      </c>
      <c r="I797" s="262"/>
      <c r="J797" s="258"/>
      <c r="K797" s="258"/>
      <c r="L797" s="263"/>
      <c r="M797" s="264"/>
      <c r="N797" s="265"/>
      <c r="O797" s="265"/>
      <c r="P797" s="265"/>
      <c r="Q797" s="265"/>
      <c r="R797" s="265"/>
      <c r="S797" s="265"/>
      <c r="T797" s="26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7" t="s">
        <v>174</v>
      </c>
      <c r="AU797" s="267" t="s">
        <v>86</v>
      </c>
      <c r="AV797" s="13" t="s">
        <v>80</v>
      </c>
      <c r="AW797" s="13" t="s">
        <v>30</v>
      </c>
      <c r="AX797" s="13" t="s">
        <v>73</v>
      </c>
      <c r="AY797" s="267" t="s">
        <v>166</v>
      </c>
    </row>
    <row r="798" spans="1:51" s="14" customFormat="1" ht="12">
      <c r="A798" s="14"/>
      <c r="B798" s="268"/>
      <c r="C798" s="269"/>
      <c r="D798" s="259" t="s">
        <v>174</v>
      </c>
      <c r="E798" s="270" t="s">
        <v>1</v>
      </c>
      <c r="F798" s="271" t="s">
        <v>991</v>
      </c>
      <c r="G798" s="269"/>
      <c r="H798" s="272">
        <v>43.2</v>
      </c>
      <c r="I798" s="273"/>
      <c r="J798" s="269"/>
      <c r="K798" s="269"/>
      <c r="L798" s="274"/>
      <c r="M798" s="275"/>
      <c r="N798" s="276"/>
      <c r="O798" s="276"/>
      <c r="P798" s="276"/>
      <c r="Q798" s="276"/>
      <c r="R798" s="276"/>
      <c r="S798" s="276"/>
      <c r="T798" s="27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8" t="s">
        <v>174</v>
      </c>
      <c r="AU798" s="278" t="s">
        <v>86</v>
      </c>
      <c r="AV798" s="14" t="s">
        <v>86</v>
      </c>
      <c r="AW798" s="14" t="s">
        <v>30</v>
      </c>
      <c r="AX798" s="14" t="s">
        <v>73</v>
      </c>
      <c r="AY798" s="278" t="s">
        <v>166</v>
      </c>
    </row>
    <row r="799" spans="1:65" s="2" customFormat="1" ht="21.75" customHeight="1">
      <c r="A799" s="37"/>
      <c r="B799" s="38"/>
      <c r="C799" s="243" t="s">
        <v>992</v>
      </c>
      <c r="D799" s="243" t="s">
        <v>168</v>
      </c>
      <c r="E799" s="244" t="s">
        <v>993</v>
      </c>
      <c r="F799" s="245" t="s">
        <v>994</v>
      </c>
      <c r="G799" s="246" t="s">
        <v>171</v>
      </c>
      <c r="H799" s="247">
        <v>10.172</v>
      </c>
      <c r="I799" s="248"/>
      <c r="J799" s="249">
        <f>ROUND(I799*H799,2)</f>
        <v>0</v>
      </c>
      <c r="K799" s="250"/>
      <c r="L799" s="43"/>
      <c r="M799" s="251" t="s">
        <v>1</v>
      </c>
      <c r="N799" s="252" t="s">
        <v>39</v>
      </c>
      <c r="O799" s="90"/>
      <c r="P799" s="253">
        <f>O799*H799</f>
        <v>0</v>
      </c>
      <c r="Q799" s="253">
        <v>0</v>
      </c>
      <c r="R799" s="253">
        <f>Q799*H799</f>
        <v>0</v>
      </c>
      <c r="S799" s="253">
        <v>0.065</v>
      </c>
      <c r="T799" s="254">
        <f>S799*H799</f>
        <v>0.6611800000000001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55" t="s">
        <v>172</v>
      </c>
      <c r="AT799" s="255" t="s">
        <v>168</v>
      </c>
      <c r="AU799" s="255" t="s">
        <v>86</v>
      </c>
      <c r="AY799" s="16" t="s">
        <v>166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6" t="s">
        <v>86</v>
      </c>
      <c r="BK799" s="256">
        <f>ROUND(I799*H799,2)</f>
        <v>0</v>
      </c>
      <c r="BL799" s="16" t="s">
        <v>172</v>
      </c>
      <c r="BM799" s="255" t="s">
        <v>995</v>
      </c>
    </row>
    <row r="800" spans="1:51" s="13" customFormat="1" ht="12">
      <c r="A800" s="13"/>
      <c r="B800" s="257"/>
      <c r="C800" s="258"/>
      <c r="D800" s="259" t="s">
        <v>174</v>
      </c>
      <c r="E800" s="260" t="s">
        <v>1</v>
      </c>
      <c r="F800" s="261" t="s">
        <v>175</v>
      </c>
      <c r="G800" s="258"/>
      <c r="H800" s="260" t="s">
        <v>1</v>
      </c>
      <c r="I800" s="262"/>
      <c r="J800" s="258"/>
      <c r="K800" s="258"/>
      <c r="L800" s="263"/>
      <c r="M800" s="264"/>
      <c r="N800" s="265"/>
      <c r="O800" s="265"/>
      <c r="P800" s="265"/>
      <c r="Q800" s="265"/>
      <c r="R800" s="265"/>
      <c r="S800" s="265"/>
      <c r="T800" s="26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7" t="s">
        <v>174</v>
      </c>
      <c r="AU800" s="267" t="s">
        <v>86</v>
      </c>
      <c r="AV800" s="13" t="s">
        <v>80</v>
      </c>
      <c r="AW800" s="13" t="s">
        <v>30</v>
      </c>
      <c r="AX800" s="13" t="s">
        <v>73</v>
      </c>
      <c r="AY800" s="267" t="s">
        <v>166</v>
      </c>
    </row>
    <row r="801" spans="1:51" s="14" customFormat="1" ht="12">
      <c r="A801" s="14"/>
      <c r="B801" s="268"/>
      <c r="C801" s="269"/>
      <c r="D801" s="259" t="s">
        <v>174</v>
      </c>
      <c r="E801" s="270" t="s">
        <v>1</v>
      </c>
      <c r="F801" s="271" t="s">
        <v>774</v>
      </c>
      <c r="G801" s="269"/>
      <c r="H801" s="272">
        <v>1.322</v>
      </c>
      <c r="I801" s="273"/>
      <c r="J801" s="269"/>
      <c r="K801" s="269"/>
      <c r="L801" s="274"/>
      <c r="M801" s="275"/>
      <c r="N801" s="276"/>
      <c r="O801" s="276"/>
      <c r="P801" s="276"/>
      <c r="Q801" s="276"/>
      <c r="R801" s="276"/>
      <c r="S801" s="276"/>
      <c r="T801" s="27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8" t="s">
        <v>174</v>
      </c>
      <c r="AU801" s="278" t="s">
        <v>86</v>
      </c>
      <c r="AV801" s="14" t="s">
        <v>86</v>
      </c>
      <c r="AW801" s="14" t="s">
        <v>30</v>
      </c>
      <c r="AX801" s="14" t="s">
        <v>73</v>
      </c>
      <c r="AY801" s="278" t="s">
        <v>166</v>
      </c>
    </row>
    <row r="802" spans="1:51" s="14" customFormat="1" ht="12">
      <c r="A802" s="14"/>
      <c r="B802" s="268"/>
      <c r="C802" s="269"/>
      <c r="D802" s="259" t="s">
        <v>174</v>
      </c>
      <c r="E802" s="270" t="s">
        <v>1</v>
      </c>
      <c r="F802" s="271" t="s">
        <v>775</v>
      </c>
      <c r="G802" s="269"/>
      <c r="H802" s="272">
        <v>3.481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174</v>
      </c>
      <c r="AU802" s="278" t="s">
        <v>86</v>
      </c>
      <c r="AV802" s="14" t="s">
        <v>86</v>
      </c>
      <c r="AW802" s="14" t="s">
        <v>30</v>
      </c>
      <c r="AX802" s="14" t="s">
        <v>73</v>
      </c>
      <c r="AY802" s="278" t="s">
        <v>166</v>
      </c>
    </row>
    <row r="803" spans="1:51" s="14" customFormat="1" ht="12">
      <c r="A803" s="14"/>
      <c r="B803" s="268"/>
      <c r="C803" s="269"/>
      <c r="D803" s="259" t="s">
        <v>174</v>
      </c>
      <c r="E803" s="270" t="s">
        <v>1</v>
      </c>
      <c r="F803" s="271" t="s">
        <v>776</v>
      </c>
      <c r="G803" s="269"/>
      <c r="H803" s="272">
        <v>5.369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174</v>
      </c>
      <c r="AU803" s="278" t="s">
        <v>86</v>
      </c>
      <c r="AV803" s="14" t="s">
        <v>86</v>
      </c>
      <c r="AW803" s="14" t="s">
        <v>30</v>
      </c>
      <c r="AX803" s="14" t="s">
        <v>73</v>
      </c>
      <c r="AY803" s="278" t="s">
        <v>166</v>
      </c>
    </row>
    <row r="804" spans="1:65" s="2" customFormat="1" ht="16.5" customHeight="1">
      <c r="A804" s="37"/>
      <c r="B804" s="38"/>
      <c r="C804" s="243" t="s">
        <v>996</v>
      </c>
      <c r="D804" s="243" t="s">
        <v>168</v>
      </c>
      <c r="E804" s="244" t="s">
        <v>997</v>
      </c>
      <c r="F804" s="245" t="s">
        <v>998</v>
      </c>
      <c r="G804" s="246" t="s">
        <v>171</v>
      </c>
      <c r="H804" s="247">
        <v>8.201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39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0.076</v>
      </c>
      <c r="T804" s="254">
        <f>S804*H804</f>
        <v>0.623276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172</v>
      </c>
      <c r="AT804" s="255" t="s">
        <v>168</v>
      </c>
      <c r="AU804" s="255" t="s">
        <v>86</v>
      </c>
      <c r="AY804" s="16" t="s">
        <v>166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86</v>
      </c>
      <c r="BK804" s="256">
        <f>ROUND(I804*H804,2)</f>
        <v>0</v>
      </c>
      <c r="BL804" s="16" t="s">
        <v>172</v>
      </c>
      <c r="BM804" s="255" t="s">
        <v>999</v>
      </c>
    </row>
    <row r="805" spans="1:51" s="14" customFormat="1" ht="12">
      <c r="A805" s="14"/>
      <c r="B805" s="268"/>
      <c r="C805" s="269"/>
      <c r="D805" s="259" t="s">
        <v>174</v>
      </c>
      <c r="E805" s="270" t="s">
        <v>1</v>
      </c>
      <c r="F805" s="271" t="s">
        <v>1000</v>
      </c>
      <c r="G805" s="269"/>
      <c r="H805" s="272">
        <v>6.4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174</v>
      </c>
      <c r="AU805" s="278" t="s">
        <v>86</v>
      </c>
      <c r="AV805" s="14" t="s">
        <v>86</v>
      </c>
      <c r="AW805" s="14" t="s">
        <v>30</v>
      </c>
      <c r="AX805" s="14" t="s">
        <v>73</v>
      </c>
      <c r="AY805" s="278" t="s">
        <v>166</v>
      </c>
    </row>
    <row r="806" spans="1:51" s="14" customFormat="1" ht="12">
      <c r="A806" s="14"/>
      <c r="B806" s="268"/>
      <c r="C806" s="269"/>
      <c r="D806" s="259" t="s">
        <v>174</v>
      </c>
      <c r="E806" s="270" t="s">
        <v>1</v>
      </c>
      <c r="F806" s="271" t="s">
        <v>1001</v>
      </c>
      <c r="G806" s="269"/>
      <c r="H806" s="272">
        <v>1.801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174</v>
      </c>
      <c r="AU806" s="278" t="s">
        <v>86</v>
      </c>
      <c r="AV806" s="14" t="s">
        <v>86</v>
      </c>
      <c r="AW806" s="14" t="s">
        <v>30</v>
      </c>
      <c r="AX806" s="14" t="s">
        <v>73</v>
      </c>
      <c r="AY806" s="278" t="s">
        <v>166</v>
      </c>
    </row>
    <row r="807" spans="1:65" s="2" customFormat="1" ht="21.75" customHeight="1">
      <c r="A807" s="37"/>
      <c r="B807" s="38"/>
      <c r="C807" s="243" t="s">
        <v>1002</v>
      </c>
      <c r="D807" s="243" t="s">
        <v>168</v>
      </c>
      <c r="E807" s="244" t="s">
        <v>1003</v>
      </c>
      <c r="F807" s="245" t="s">
        <v>1004</v>
      </c>
      <c r="G807" s="246" t="s">
        <v>171</v>
      </c>
      <c r="H807" s="247">
        <v>218.216</v>
      </c>
      <c r="I807" s="248"/>
      <c r="J807" s="249">
        <f>ROUND(I807*H807,2)</f>
        <v>0</v>
      </c>
      <c r="K807" s="250"/>
      <c r="L807" s="43"/>
      <c r="M807" s="251" t="s">
        <v>1</v>
      </c>
      <c r="N807" s="252" t="s">
        <v>39</v>
      </c>
      <c r="O807" s="90"/>
      <c r="P807" s="253">
        <f>O807*H807</f>
        <v>0</v>
      </c>
      <c r="Q807" s="253">
        <v>0</v>
      </c>
      <c r="R807" s="253">
        <f>Q807*H807</f>
        <v>0</v>
      </c>
      <c r="S807" s="253">
        <v>0.01</v>
      </c>
      <c r="T807" s="254">
        <f>S807*H807</f>
        <v>2.18216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255" t="s">
        <v>172</v>
      </c>
      <c r="AT807" s="255" t="s">
        <v>168</v>
      </c>
      <c r="AU807" s="255" t="s">
        <v>86</v>
      </c>
      <c r="AY807" s="16" t="s">
        <v>166</v>
      </c>
      <c r="BE807" s="256">
        <f>IF(N807="základní",J807,0)</f>
        <v>0</v>
      </c>
      <c r="BF807" s="256">
        <f>IF(N807="snížená",J807,0)</f>
        <v>0</v>
      </c>
      <c r="BG807" s="256">
        <f>IF(N807="zákl. přenesená",J807,0)</f>
        <v>0</v>
      </c>
      <c r="BH807" s="256">
        <f>IF(N807="sníž. přenesená",J807,0)</f>
        <v>0</v>
      </c>
      <c r="BI807" s="256">
        <f>IF(N807="nulová",J807,0)</f>
        <v>0</v>
      </c>
      <c r="BJ807" s="16" t="s">
        <v>86</v>
      </c>
      <c r="BK807" s="256">
        <f>ROUND(I807*H807,2)</f>
        <v>0</v>
      </c>
      <c r="BL807" s="16" t="s">
        <v>172</v>
      </c>
      <c r="BM807" s="255" t="s">
        <v>1005</v>
      </c>
    </row>
    <row r="808" spans="1:51" s="14" customFormat="1" ht="12">
      <c r="A808" s="14"/>
      <c r="B808" s="268"/>
      <c r="C808" s="269"/>
      <c r="D808" s="259" t="s">
        <v>174</v>
      </c>
      <c r="E808" s="270" t="s">
        <v>1</v>
      </c>
      <c r="F808" s="271" t="s">
        <v>418</v>
      </c>
      <c r="G808" s="269"/>
      <c r="H808" s="272">
        <v>218.216</v>
      </c>
      <c r="I808" s="273"/>
      <c r="J808" s="269"/>
      <c r="K808" s="269"/>
      <c r="L808" s="274"/>
      <c r="M808" s="275"/>
      <c r="N808" s="276"/>
      <c r="O808" s="276"/>
      <c r="P808" s="276"/>
      <c r="Q808" s="276"/>
      <c r="R808" s="276"/>
      <c r="S808" s="276"/>
      <c r="T808" s="27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8" t="s">
        <v>174</v>
      </c>
      <c r="AU808" s="278" t="s">
        <v>86</v>
      </c>
      <c r="AV808" s="14" t="s">
        <v>86</v>
      </c>
      <c r="AW808" s="14" t="s">
        <v>30</v>
      </c>
      <c r="AX808" s="14" t="s">
        <v>73</v>
      </c>
      <c r="AY808" s="278" t="s">
        <v>166</v>
      </c>
    </row>
    <row r="809" spans="1:65" s="2" customFormat="1" ht="21.75" customHeight="1">
      <c r="A809" s="37"/>
      <c r="B809" s="38"/>
      <c r="C809" s="243" t="s">
        <v>1006</v>
      </c>
      <c r="D809" s="243" t="s">
        <v>168</v>
      </c>
      <c r="E809" s="244" t="s">
        <v>1007</v>
      </c>
      <c r="F809" s="245" t="s">
        <v>1008</v>
      </c>
      <c r="G809" s="246" t="s">
        <v>171</v>
      </c>
      <c r="H809" s="247">
        <v>6.136</v>
      </c>
      <c r="I809" s="248"/>
      <c r="J809" s="249">
        <f>ROUND(I809*H809,2)</f>
        <v>0</v>
      </c>
      <c r="K809" s="250"/>
      <c r="L809" s="43"/>
      <c r="M809" s="251" t="s">
        <v>1</v>
      </c>
      <c r="N809" s="252" t="s">
        <v>39</v>
      </c>
      <c r="O809" s="90"/>
      <c r="P809" s="253">
        <f>O809*H809</f>
        <v>0</v>
      </c>
      <c r="Q809" s="253">
        <v>0</v>
      </c>
      <c r="R809" s="253">
        <f>Q809*H809</f>
        <v>0</v>
      </c>
      <c r="S809" s="253">
        <v>0.05</v>
      </c>
      <c r="T809" s="254">
        <f>S809*H809</f>
        <v>0.3068</v>
      </c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R809" s="255" t="s">
        <v>172</v>
      </c>
      <c r="AT809" s="255" t="s">
        <v>168</v>
      </c>
      <c r="AU809" s="255" t="s">
        <v>86</v>
      </c>
      <c r="AY809" s="16" t="s">
        <v>166</v>
      </c>
      <c r="BE809" s="256">
        <f>IF(N809="základní",J809,0)</f>
        <v>0</v>
      </c>
      <c r="BF809" s="256">
        <f>IF(N809="snížená",J809,0)</f>
        <v>0</v>
      </c>
      <c r="BG809" s="256">
        <f>IF(N809="zákl. přenesená",J809,0)</f>
        <v>0</v>
      </c>
      <c r="BH809" s="256">
        <f>IF(N809="sníž. přenesená",J809,0)</f>
        <v>0</v>
      </c>
      <c r="BI809" s="256">
        <f>IF(N809="nulová",J809,0)</f>
        <v>0</v>
      </c>
      <c r="BJ809" s="16" t="s">
        <v>86</v>
      </c>
      <c r="BK809" s="256">
        <f>ROUND(I809*H809,2)</f>
        <v>0</v>
      </c>
      <c r="BL809" s="16" t="s">
        <v>172</v>
      </c>
      <c r="BM809" s="255" t="s">
        <v>1009</v>
      </c>
    </row>
    <row r="810" spans="1:51" s="14" customFormat="1" ht="12">
      <c r="A810" s="14"/>
      <c r="B810" s="268"/>
      <c r="C810" s="269"/>
      <c r="D810" s="259" t="s">
        <v>174</v>
      </c>
      <c r="E810" s="270" t="s">
        <v>1</v>
      </c>
      <c r="F810" s="271" t="s">
        <v>1010</v>
      </c>
      <c r="G810" s="269"/>
      <c r="H810" s="272">
        <v>6.136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174</v>
      </c>
      <c r="AU810" s="278" t="s">
        <v>86</v>
      </c>
      <c r="AV810" s="14" t="s">
        <v>86</v>
      </c>
      <c r="AW810" s="14" t="s">
        <v>30</v>
      </c>
      <c r="AX810" s="14" t="s">
        <v>73</v>
      </c>
      <c r="AY810" s="278" t="s">
        <v>166</v>
      </c>
    </row>
    <row r="811" spans="1:65" s="2" customFormat="1" ht="21.75" customHeight="1">
      <c r="A811" s="37"/>
      <c r="B811" s="38"/>
      <c r="C811" s="243" t="s">
        <v>1011</v>
      </c>
      <c r="D811" s="243" t="s">
        <v>168</v>
      </c>
      <c r="E811" s="244" t="s">
        <v>1012</v>
      </c>
      <c r="F811" s="245" t="s">
        <v>1013</v>
      </c>
      <c r="G811" s="246" t="s">
        <v>171</v>
      </c>
      <c r="H811" s="247">
        <v>692.739</v>
      </c>
      <c r="I811" s="248"/>
      <c r="J811" s="249">
        <f>ROUND(I811*H811,2)</f>
        <v>0</v>
      </c>
      <c r="K811" s="250"/>
      <c r="L811" s="43"/>
      <c r="M811" s="251" t="s">
        <v>1</v>
      </c>
      <c r="N811" s="252" t="s">
        <v>39</v>
      </c>
      <c r="O811" s="90"/>
      <c r="P811" s="253">
        <f>O811*H811</f>
        <v>0</v>
      </c>
      <c r="Q811" s="253">
        <v>0</v>
      </c>
      <c r="R811" s="253">
        <f>Q811*H811</f>
        <v>0</v>
      </c>
      <c r="S811" s="253">
        <v>0.005</v>
      </c>
      <c r="T811" s="254">
        <f>S811*H811</f>
        <v>3.4636950000000004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55" t="s">
        <v>172</v>
      </c>
      <c r="AT811" s="255" t="s">
        <v>168</v>
      </c>
      <c r="AU811" s="255" t="s">
        <v>86</v>
      </c>
      <c r="AY811" s="16" t="s">
        <v>166</v>
      </c>
      <c r="BE811" s="256">
        <f>IF(N811="základní",J811,0)</f>
        <v>0</v>
      </c>
      <c r="BF811" s="256">
        <f>IF(N811="snížená",J811,0)</f>
        <v>0</v>
      </c>
      <c r="BG811" s="256">
        <f>IF(N811="zákl. přenesená",J811,0)</f>
        <v>0</v>
      </c>
      <c r="BH811" s="256">
        <f>IF(N811="sníž. přenesená",J811,0)</f>
        <v>0</v>
      </c>
      <c r="BI811" s="256">
        <f>IF(N811="nulová",J811,0)</f>
        <v>0</v>
      </c>
      <c r="BJ811" s="16" t="s">
        <v>86</v>
      </c>
      <c r="BK811" s="256">
        <f>ROUND(I811*H811,2)</f>
        <v>0</v>
      </c>
      <c r="BL811" s="16" t="s">
        <v>172</v>
      </c>
      <c r="BM811" s="255" t="s">
        <v>1014</v>
      </c>
    </row>
    <row r="812" spans="1:51" s="14" customFormat="1" ht="12">
      <c r="A812" s="14"/>
      <c r="B812" s="268"/>
      <c r="C812" s="269"/>
      <c r="D812" s="259" t="s">
        <v>174</v>
      </c>
      <c r="E812" s="270" t="s">
        <v>1</v>
      </c>
      <c r="F812" s="271" t="s">
        <v>506</v>
      </c>
      <c r="G812" s="269"/>
      <c r="H812" s="272">
        <v>692.739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174</v>
      </c>
      <c r="AU812" s="278" t="s">
        <v>86</v>
      </c>
      <c r="AV812" s="14" t="s">
        <v>86</v>
      </c>
      <c r="AW812" s="14" t="s">
        <v>30</v>
      </c>
      <c r="AX812" s="14" t="s">
        <v>73</v>
      </c>
      <c r="AY812" s="278" t="s">
        <v>166</v>
      </c>
    </row>
    <row r="813" spans="1:65" s="2" customFormat="1" ht="33" customHeight="1">
      <c r="A813" s="37"/>
      <c r="B813" s="38"/>
      <c r="C813" s="243" t="s">
        <v>1015</v>
      </c>
      <c r="D813" s="243" t="s">
        <v>168</v>
      </c>
      <c r="E813" s="244" t="s">
        <v>1016</v>
      </c>
      <c r="F813" s="245" t="s">
        <v>1017</v>
      </c>
      <c r="G813" s="246" t="s">
        <v>171</v>
      </c>
      <c r="H813" s="247">
        <v>252.328</v>
      </c>
      <c r="I813" s="248"/>
      <c r="J813" s="249">
        <f>ROUND(I813*H813,2)</f>
        <v>0</v>
      </c>
      <c r="K813" s="250"/>
      <c r="L813" s="43"/>
      <c r="M813" s="251" t="s">
        <v>1</v>
      </c>
      <c r="N813" s="252" t="s">
        <v>39</v>
      </c>
      <c r="O813" s="90"/>
      <c r="P813" s="253">
        <f>O813*H813</f>
        <v>0</v>
      </c>
      <c r="Q813" s="253">
        <v>0</v>
      </c>
      <c r="R813" s="253">
        <f>Q813*H813</f>
        <v>0</v>
      </c>
      <c r="S813" s="253">
        <v>0.037</v>
      </c>
      <c r="T813" s="254">
        <f>S813*H813</f>
        <v>9.336136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55" t="s">
        <v>172</v>
      </c>
      <c r="AT813" s="255" t="s">
        <v>168</v>
      </c>
      <c r="AU813" s="255" t="s">
        <v>86</v>
      </c>
      <c r="AY813" s="16" t="s">
        <v>166</v>
      </c>
      <c r="BE813" s="256">
        <f>IF(N813="základní",J813,0)</f>
        <v>0</v>
      </c>
      <c r="BF813" s="256">
        <f>IF(N813="snížená",J813,0)</f>
        <v>0</v>
      </c>
      <c r="BG813" s="256">
        <f>IF(N813="zákl. přenesená",J813,0)</f>
        <v>0</v>
      </c>
      <c r="BH813" s="256">
        <f>IF(N813="sníž. přenesená",J813,0)</f>
        <v>0</v>
      </c>
      <c r="BI813" s="256">
        <f>IF(N813="nulová",J813,0)</f>
        <v>0</v>
      </c>
      <c r="BJ813" s="16" t="s">
        <v>86</v>
      </c>
      <c r="BK813" s="256">
        <f>ROUND(I813*H813,2)</f>
        <v>0</v>
      </c>
      <c r="BL813" s="16" t="s">
        <v>172</v>
      </c>
      <c r="BM813" s="255" t="s">
        <v>1018</v>
      </c>
    </row>
    <row r="814" spans="1:51" s="14" customFormat="1" ht="12">
      <c r="A814" s="14"/>
      <c r="B814" s="268"/>
      <c r="C814" s="269"/>
      <c r="D814" s="259" t="s">
        <v>174</v>
      </c>
      <c r="E814" s="270" t="s">
        <v>1</v>
      </c>
      <c r="F814" s="271" t="s">
        <v>504</v>
      </c>
      <c r="G814" s="269"/>
      <c r="H814" s="272">
        <v>252.328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174</v>
      </c>
      <c r="AU814" s="278" t="s">
        <v>86</v>
      </c>
      <c r="AV814" s="14" t="s">
        <v>86</v>
      </c>
      <c r="AW814" s="14" t="s">
        <v>30</v>
      </c>
      <c r="AX814" s="14" t="s">
        <v>73</v>
      </c>
      <c r="AY814" s="278" t="s">
        <v>166</v>
      </c>
    </row>
    <row r="815" spans="1:63" s="12" customFormat="1" ht="22.8" customHeight="1">
      <c r="A815" s="12"/>
      <c r="B815" s="227"/>
      <c r="C815" s="228"/>
      <c r="D815" s="229" t="s">
        <v>72</v>
      </c>
      <c r="E815" s="241" t="s">
        <v>1019</v>
      </c>
      <c r="F815" s="241" t="s">
        <v>1020</v>
      </c>
      <c r="G815" s="228"/>
      <c r="H815" s="228"/>
      <c r="I815" s="231"/>
      <c r="J815" s="242">
        <f>BK815</f>
        <v>0</v>
      </c>
      <c r="K815" s="228"/>
      <c r="L815" s="233"/>
      <c r="M815" s="234"/>
      <c r="N815" s="235"/>
      <c r="O815" s="235"/>
      <c r="P815" s="236">
        <f>SUM(P816:P828)</f>
        <v>0</v>
      </c>
      <c r="Q815" s="235"/>
      <c r="R815" s="236">
        <f>SUM(R816:R828)</f>
        <v>0</v>
      </c>
      <c r="S815" s="235"/>
      <c r="T815" s="237">
        <f>SUM(T816:T828)</f>
        <v>0</v>
      </c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R815" s="238" t="s">
        <v>80</v>
      </c>
      <c r="AT815" s="239" t="s">
        <v>72</v>
      </c>
      <c r="AU815" s="239" t="s">
        <v>80</v>
      </c>
      <c r="AY815" s="238" t="s">
        <v>166</v>
      </c>
      <c r="BK815" s="240">
        <f>SUM(BK816:BK828)</f>
        <v>0</v>
      </c>
    </row>
    <row r="816" spans="1:65" s="2" customFormat="1" ht="16.5" customHeight="1">
      <c r="A816" s="37"/>
      <c r="B816" s="38"/>
      <c r="C816" s="243" t="s">
        <v>1021</v>
      </c>
      <c r="D816" s="243" t="s">
        <v>168</v>
      </c>
      <c r="E816" s="244" t="s">
        <v>1022</v>
      </c>
      <c r="F816" s="245" t="s">
        <v>1023</v>
      </c>
      <c r="G816" s="246" t="s">
        <v>223</v>
      </c>
      <c r="H816" s="247">
        <v>175.893</v>
      </c>
      <c r="I816" s="248"/>
      <c r="J816" s="249">
        <f>ROUND(I816*H816,2)</f>
        <v>0</v>
      </c>
      <c r="K816" s="250"/>
      <c r="L816" s="43"/>
      <c r="M816" s="251" t="s">
        <v>1</v>
      </c>
      <c r="N816" s="252" t="s">
        <v>39</v>
      </c>
      <c r="O816" s="90"/>
      <c r="P816" s="253">
        <f>O816*H816</f>
        <v>0</v>
      </c>
      <c r="Q816" s="253">
        <v>0</v>
      </c>
      <c r="R816" s="253">
        <f>Q816*H816</f>
        <v>0</v>
      </c>
      <c r="S816" s="253">
        <v>0</v>
      </c>
      <c r="T816" s="254">
        <f>S816*H816</f>
        <v>0</v>
      </c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R816" s="255" t="s">
        <v>172</v>
      </c>
      <c r="AT816" s="255" t="s">
        <v>168</v>
      </c>
      <c r="AU816" s="255" t="s">
        <v>86</v>
      </c>
      <c r="AY816" s="16" t="s">
        <v>166</v>
      </c>
      <c r="BE816" s="256">
        <f>IF(N816="základní",J816,0)</f>
        <v>0</v>
      </c>
      <c r="BF816" s="256">
        <f>IF(N816="snížená",J816,0)</f>
        <v>0</v>
      </c>
      <c r="BG816" s="256">
        <f>IF(N816="zákl. přenesená",J816,0)</f>
        <v>0</v>
      </c>
      <c r="BH816" s="256">
        <f>IF(N816="sníž. přenesená",J816,0)</f>
        <v>0</v>
      </c>
      <c r="BI816" s="256">
        <f>IF(N816="nulová",J816,0)</f>
        <v>0</v>
      </c>
      <c r="BJ816" s="16" t="s">
        <v>86</v>
      </c>
      <c r="BK816" s="256">
        <f>ROUND(I816*H816,2)</f>
        <v>0</v>
      </c>
      <c r="BL816" s="16" t="s">
        <v>172</v>
      </c>
      <c r="BM816" s="255" t="s">
        <v>1024</v>
      </c>
    </row>
    <row r="817" spans="1:65" s="2" customFormat="1" ht="21.75" customHeight="1">
      <c r="A817" s="37"/>
      <c r="B817" s="38"/>
      <c r="C817" s="243" t="s">
        <v>1025</v>
      </c>
      <c r="D817" s="243" t="s">
        <v>168</v>
      </c>
      <c r="E817" s="244" t="s">
        <v>1026</v>
      </c>
      <c r="F817" s="245" t="s">
        <v>1027</v>
      </c>
      <c r="G817" s="246" t="s">
        <v>223</v>
      </c>
      <c r="H817" s="247">
        <v>175.893</v>
      </c>
      <c r="I817" s="248"/>
      <c r="J817" s="249">
        <f>ROUND(I817*H817,2)</f>
        <v>0</v>
      </c>
      <c r="K817" s="250"/>
      <c r="L817" s="43"/>
      <c r="M817" s="251" t="s">
        <v>1</v>
      </c>
      <c r="N817" s="252" t="s">
        <v>39</v>
      </c>
      <c r="O817" s="90"/>
      <c r="P817" s="253">
        <f>O817*H817</f>
        <v>0</v>
      </c>
      <c r="Q817" s="253">
        <v>0</v>
      </c>
      <c r="R817" s="253">
        <f>Q817*H817</f>
        <v>0</v>
      </c>
      <c r="S817" s="253">
        <v>0</v>
      </c>
      <c r="T817" s="254">
        <f>S817*H817</f>
        <v>0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R817" s="255" t="s">
        <v>172</v>
      </c>
      <c r="AT817" s="255" t="s">
        <v>168</v>
      </c>
      <c r="AU817" s="255" t="s">
        <v>86</v>
      </c>
      <c r="AY817" s="16" t="s">
        <v>166</v>
      </c>
      <c r="BE817" s="256">
        <f>IF(N817="základní",J817,0)</f>
        <v>0</v>
      </c>
      <c r="BF817" s="256">
        <f>IF(N817="snížená",J817,0)</f>
        <v>0</v>
      </c>
      <c r="BG817" s="256">
        <f>IF(N817="zákl. přenesená",J817,0)</f>
        <v>0</v>
      </c>
      <c r="BH817" s="256">
        <f>IF(N817="sníž. přenesená",J817,0)</f>
        <v>0</v>
      </c>
      <c r="BI817" s="256">
        <f>IF(N817="nulová",J817,0)</f>
        <v>0</v>
      </c>
      <c r="BJ817" s="16" t="s">
        <v>86</v>
      </c>
      <c r="BK817" s="256">
        <f>ROUND(I817*H817,2)</f>
        <v>0</v>
      </c>
      <c r="BL817" s="16" t="s">
        <v>172</v>
      </c>
      <c r="BM817" s="255" t="s">
        <v>1028</v>
      </c>
    </row>
    <row r="818" spans="1:65" s="2" customFormat="1" ht="16.5" customHeight="1">
      <c r="A818" s="37"/>
      <c r="B818" s="38"/>
      <c r="C818" s="243" t="s">
        <v>1029</v>
      </c>
      <c r="D818" s="243" t="s">
        <v>168</v>
      </c>
      <c r="E818" s="244" t="s">
        <v>1030</v>
      </c>
      <c r="F818" s="245" t="s">
        <v>1031</v>
      </c>
      <c r="G818" s="246" t="s">
        <v>290</v>
      </c>
      <c r="H818" s="247">
        <v>16</v>
      </c>
      <c r="I818" s="248"/>
      <c r="J818" s="249">
        <f>ROUND(I818*H818,2)</f>
        <v>0</v>
      </c>
      <c r="K818" s="250"/>
      <c r="L818" s="43"/>
      <c r="M818" s="251" t="s">
        <v>1</v>
      </c>
      <c r="N818" s="252" t="s">
        <v>39</v>
      </c>
      <c r="O818" s="90"/>
      <c r="P818" s="253">
        <f>O818*H818</f>
        <v>0</v>
      </c>
      <c r="Q818" s="253">
        <v>0</v>
      </c>
      <c r="R818" s="253">
        <f>Q818*H818</f>
        <v>0</v>
      </c>
      <c r="S818" s="253">
        <v>0</v>
      </c>
      <c r="T818" s="254">
        <f>S818*H818</f>
        <v>0</v>
      </c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R818" s="255" t="s">
        <v>172</v>
      </c>
      <c r="AT818" s="255" t="s">
        <v>168</v>
      </c>
      <c r="AU818" s="255" t="s">
        <v>86</v>
      </c>
      <c r="AY818" s="16" t="s">
        <v>166</v>
      </c>
      <c r="BE818" s="256">
        <f>IF(N818="základní",J818,0)</f>
        <v>0</v>
      </c>
      <c r="BF818" s="256">
        <f>IF(N818="snížená",J818,0)</f>
        <v>0</v>
      </c>
      <c r="BG818" s="256">
        <f>IF(N818="zákl. přenesená",J818,0)</f>
        <v>0</v>
      </c>
      <c r="BH818" s="256">
        <f>IF(N818="sníž. přenesená",J818,0)</f>
        <v>0</v>
      </c>
      <c r="BI818" s="256">
        <f>IF(N818="nulová",J818,0)</f>
        <v>0</v>
      </c>
      <c r="BJ818" s="16" t="s">
        <v>86</v>
      </c>
      <c r="BK818" s="256">
        <f>ROUND(I818*H818,2)</f>
        <v>0</v>
      </c>
      <c r="BL818" s="16" t="s">
        <v>172</v>
      </c>
      <c r="BM818" s="255" t="s">
        <v>1032</v>
      </c>
    </row>
    <row r="819" spans="1:51" s="14" customFormat="1" ht="12">
      <c r="A819" s="14"/>
      <c r="B819" s="268"/>
      <c r="C819" s="269"/>
      <c r="D819" s="259" t="s">
        <v>174</v>
      </c>
      <c r="E819" s="270" t="s">
        <v>1</v>
      </c>
      <c r="F819" s="271" t="s">
        <v>1033</v>
      </c>
      <c r="G819" s="269"/>
      <c r="H819" s="272">
        <v>16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174</v>
      </c>
      <c r="AU819" s="278" t="s">
        <v>86</v>
      </c>
      <c r="AV819" s="14" t="s">
        <v>86</v>
      </c>
      <c r="AW819" s="14" t="s">
        <v>30</v>
      </c>
      <c r="AX819" s="14" t="s">
        <v>73</v>
      </c>
      <c r="AY819" s="278" t="s">
        <v>166</v>
      </c>
    </row>
    <row r="820" spans="1:65" s="2" customFormat="1" ht="21.75" customHeight="1">
      <c r="A820" s="37"/>
      <c r="B820" s="38"/>
      <c r="C820" s="243" t="s">
        <v>1034</v>
      </c>
      <c r="D820" s="243" t="s">
        <v>168</v>
      </c>
      <c r="E820" s="244" t="s">
        <v>1035</v>
      </c>
      <c r="F820" s="245" t="s">
        <v>1036</v>
      </c>
      <c r="G820" s="246" t="s">
        <v>290</v>
      </c>
      <c r="H820" s="247">
        <v>160</v>
      </c>
      <c r="I820" s="248"/>
      <c r="J820" s="249">
        <f>ROUND(I820*H820,2)</f>
        <v>0</v>
      </c>
      <c r="K820" s="250"/>
      <c r="L820" s="43"/>
      <c r="M820" s="251" t="s">
        <v>1</v>
      </c>
      <c r="N820" s="252" t="s">
        <v>39</v>
      </c>
      <c r="O820" s="90"/>
      <c r="P820" s="253">
        <f>O820*H820</f>
        <v>0</v>
      </c>
      <c r="Q820" s="253">
        <v>0</v>
      </c>
      <c r="R820" s="253">
        <f>Q820*H820</f>
        <v>0</v>
      </c>
      <c r="S820" s="253">
        <v>0</v>
      </c>
      <c r="T820" s="254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172</v>
      </c>
      <c r="AT820" s="255" t="s">
        <v>168</v>
      </c>
      <c r="AU820" s="255" t="s">
        <v>86</v>
      </c>
      <c r="AY820" s="16" t="s">
        <v>166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86</v>
      </c>
      <c r="BK820" s="256">
        <f>ROUND(I820*H820,2)</f>
        <v>0</v>
      </c>
      <c r="BL820" s="16" t="s">
        <v>172</v>
      </c>
      <c r="BM820" s="255" t="s">
        <v>1037</v>
      </c>
    </row>
    <row r="821" spans="1:51" s="14" customFormat="1" ht="12">
      <c r="A821" s="14"/>
      <c r="B821" s="268"/>
      <c r="C821" s="269"/>
      <c r="D821" s="259" t="s">
        <v>174</v>
      </c>
      <c r="E821" s="270" t="s">
        <v>1</v>
      </c>
      <c r="F821" s="271" t="s">
        <v>1038</v>
      </c>
      <c r="G821" s="269"/>
      <c r="H821" s="272">
        <v>160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174</v>
      </c>
      <c r="AU821" s="278" t="s">
        <v>86</v>
      </c>
      <c r="AV821" s="14" t="s">
        <v>86</v>
      </c>
      <c r="AW821" s="14" t="s">
        <v>30</v>
      </c>
      <c r="AX821" s="14" t="s">
        <v>73</v>
      </c>
      <c r="AY821" s="278" t="s">
        <v>166</v>
      </c>
    </row>
    <row r="822" spans="1:65" s="2" customFormat="1" ht="21.75" customHeight="1">
      <c r="A822" s="37"/>
      <c r="B822" s="38"/>
      <c r="C822" s="243" t="s">
        <v>1039</v>
      </c>
      <c r="D822" s="243" t="s">
        <v>168</v>
      </c>
      <c r="E822" s="244" t="s">
        <v>1040</v>
      </c>
      <c r="F822" s="245" t="s">
        <v>1041</v>
      </c>
      <c r="G822" s="246" t="s">
        <v>223</v>
      </c>
      <c r="H822" s="247">
        <v>175.893</v>
      </c>
      <c r="I822" s="248"/>
      <c r="J822" s="249">
        <f>ROUND(I822*H822,2)</f>
        <v>0</v>
      </c>
      <c r="K822" s="250"/>
      <c r="L822" s="43"/>
      <c r="M822" s="251" t="s">
        <v>1</v>
      </c>
      <c r="N822" s="252" t="s">
        <v>39</v>
      </c>
      <c r="O822" s="90"/>
      <c r="P822" s="253">
        <f>O822*H822</f>
        <v>0</v>
      </c>
      <c r="Q822" s="253">
        <v>0</v>
      </c>
      <c r="R822" s="253">
        <f>Q822*H822</f>
        <v>0</v>
      </c>
      <c r="S822" s="253">
        <v>0</v>
      </c>
      <c r="T822" s="254">
        <f>S822*H822</f>
        <v>0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172</v>
      </c>
      <c r="AT822" s="255" t="s">
        <v>168</v>
      </c>
      <c r="AU822" s="255" t="s">
        <v>86</v>
      </c>
      <c r="AY822" s="16" t="s">
        <v>166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86</v>
      </c>
      <c r="BK822" s="256">
        <f>ROUND(I822*H822,2)</f>
        <v>0</v>
      </c>
      <c r="BL822" s="16" t="s">
        <v>172</v>
      </c>
      <c r="BM822" s="255" t="s">
        <v>1042</v>
      </c>
    </row>
    <row r="823" spans="1:65" s="2" customFormat="1" ht="21.75" customHeight="1">
      <c r="A823" s="37"/>
      <c r="B823" s="38"/>
      <c r="C823" s="243" t="s">
        <v>1043</v>
      </c>
      <c r="D823" s="243" t="s">
        <v>168</v>
      </c>
      <c r="E823" s="244" t="s">
        <v>1044</v>
      </c>
      <c r="F823" s="245" t="s">
        <v>1045</v>
      </c>
      <c r="G823" s="246" t="s">
        <v>223</v>
      </c>
      <c r="H823" s="247">
        <v>1934.823</v>
      </c>
      <c r="I823" s="248"/>
      <c r="J823" s="249">
        <f>ROUND(I823*H823,2)</f>
        <v>0</v>
      </c>
      <c r="K823" s="250"/>
      <c r="L823" s="43"/>
      <c r="M823" s="251" t="s">
        <v>1</v>
      </c>
      <c r="N823" s="252" t="s">
        <v>39</v>
      </c>
      <c r="O823" s="90"/>
      <c r="P823" s="253">
        <f>O823*H823</f>
        <v>0</v>
      </c>
      <c r="Q823" s="253">
        <v>0</v>
      </c>
      <c r="R823" s="253">
        <f>Q823*H823</f>
        <v>0</v>
      </c>
      <c r="S823" s="253">
        <v>0</v>
      </c>
      <c r="T823" s="254">
        <f>S823*H823</f>
        <v>0</v>
      </c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R823" s="255" t="s">
        <v>172</v>
      </c>
      <c r="AT823" s="255" t="s">
        <v>168</v>
      </c>
      <c r="AU823" s="255" t="s">
        <v>86</v>
      </c>
      <c r="AY823" s="16" t="s">
        <v>166</v>
      </c>
      <c r="BE823" s="256">
        <f>IF(N823="základní",J823,0)</f>
        <v>0</v>
      </c>
      <c r="BF823" s="256">
        <f>IF(N823="snížená",J823,0)</f>
        <v>0</v>
      </c>
      <c r="BG823" s="256">
        <f>IF(N823="zákl. přenesená",J823,0)</f>
        <v>0</v>
      </c>
      <c r="BH823" s="256">
        <f>IF(N823="sníž. přenesená",J823,0)</f>
        <v>0</v>
      </c>
      <c r="BI823" s="256">
        <f>IF(N823="nulová",J823,0)</f>
        <v>0</v>
      </c>
      <c r="BJ823" s="16" t="s">
        <v>86</v>
      </c>
      <c r="BK823" s="256">
        <f>ROUND(I823*H823,2)</f>
        <v>0</v>
      </c>
      <c r="BL823" s="16" t="s">
        <v>172</v>
      </c>
      <c r="BM823" s="255" t="s">
        <v>1046</v>
      </c>
    </row>
    <row r="824" spans="1:51" s="14" customFormat="1" ht="12">
      <c r="A824" s="14"/>
      <c r="B824" s="268"/>
      <c r="C824" s="269"/>
      <c r="D824" s="259" t="s">
        <v>174</v>
      </c>
      <c r="E824" s="269"/>
      <c r="F824" s="271" t="s">
        <v>1047</v>
      </c>
      <c r="G824" s="269"/>
      <c r="H824" s="272">
        <v>1934.823</v>
      </c>
      <c r="I824" s="273"/>
      <c r="J824" s="269"/>
      <c r="K824" s="269"/>
      <c r="L824" s="274"/>
      <c r="M824" s="275"/>
      <c r="N824" s="276"/>
      <c r="O824" s="276"/>
      <c r="P824" s="276"/>
      <c r="Q824" s="276"/>
      <c r="R824" s="276"/>
      <c r="S824" s="276"/>
      <c r="T824" s="27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8" t="s">
        <v>174</v>
      </c>
      <c r="AU824" s="278" t="s">
        <v>86</v>
      </c>
      <c r="AV824" s="14" t="s">
        <v>86</v>
      </c>
      <c r="AW824" s="14" t="s">
        <v>4</v>
      </c>
      <c r="AX824" s="14" t="s">
        <v>80</v>
      </c>
      <c r="AY824" s="278" t="s">
        <v>166</v>
      </c>
    </row>
    <row r="825" spans="1:65" s="2" customFormat="1" ht="21.75" customHeight="1">
      <c r="A825" s="37"/>
      <c r="B825" s="38"/>
      <c r="C825" s="243" t="s">
        <v>1048</v>
      </c>
      <c r="D825" s="243" t="s">
        <v>168</v>
      </c>
      <c r="E825" s="244" t="s">
        <v>1049</v>
      </c>
      <c r="F825" s="245" t="s">
        <v>1050</v>
      </c>
      <c r="G825" s="246" t="s">
        <v>223</v>
      </c>
      <c r="H825" s="247">
        <v>157.974</v>
      </c>
      <c r="I825" s="248"/>
      <c r="J825" s="249">
        <f>ROUND(I825*H825,2)</f>
        <v>0</v>
      </c>
      <c r="K825" s="250"/>
      <c r="L825" s="43"/>
      <c r="M825" s="251" t="s">
        <v>1</v>
      </c>
      <c r="N825" s="252" t="s">
        <v>39</v>
      </c>
      <c r="O825" s="90"/>
      <c r="P825" s="253">
        <f>O825*H825</f>
        <v>0</v>
      </c>
      <c r="Q825" s="253">
        <v>0</v>
      </c>
      <c r="R825" s="253">
        <f>Q825*H825</f>
        <v>0</v>
      </c>
      <c r="S825" s="253">
        <v>0</v>
      </c>
      <c r="T825" s="254">
        <f>S825*H825</f>
        <v>0</v>
      </c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R825" s="255" t="s">
        <v>172</v>
      </c>
      <c r="AT825" s="255" t="s">
        <v>168</v>
      </c>
      <c r="AU825" s="255" t="s">
        <v>86</v>
      </c>
      <c r="AY825" s="16" t="s">
        <v>166</v>
      </c>
      <c r="BE825" s="256">
        <f>IF(N825="základní",J825,0)</f>
        <v>0</v>
      </c>
      <c r="BF825" s="256">
        <f>IF(N825="snížená",J825,0)</f>
        <v>0</v>
      </c>
      <c r="BG825" s="256">
        <f>IF(N825="zákl. přenesená",J825,0)</f>
        <v>0</v>
      </c>
      <c r="BH825" s="256">
        <f>IF(N825="sníž. přenesená",J825,0)</f>
        <v>0</v>
      </c>
      <c r="BI825" s="256">
        <f>IF(N825="nulová",J825,0)</f>
        <v>0</v>
      </c>
      <c r="BJ825" s="16" t="s">
        <v>86</v>
      </c>
      <c r="BK825" s="256">
        <f>ROUND(I825*H825,2)</f>
        <v>0</v>
      </c>
      <c r="BL825" s="16" t="s">
        <v>172</v>
      </c>
      <c r="BM825" s="255" t="s">
        <v>1051</v>
      </c>
    </row>
    <row r="826" spans="1:51" s="14" customFormat="1" ht="12">
      <c r="A826" s="14"/>
      <c r="B826" s="268"/>
      <c r="C826" s="269"/>
      <c r="D826" s="259" t="s">
        <v>174</v>
      </c>
      <c r="E826" s="270" t="s">
        <v>1</v>
      </c>
      <c r="F826" s="271" t="s">
        <v>1052</v>
      </c>
      <c r="G826" s="269"/>
      <c r="H826" s="272">
        <v>157.974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174</v>
      </c>
      <c r="AU826" s="278" t="s">
        <v>86</v>
      </c>
      <c r="AV826" s="14" t="s">
        <v>86</v>
      </c>
      <c r="AW826" s="14" t="s">
        <v>30</v>
      </c>
      <c r="AX826" s="14" t="s">
        <v>73</v>
      </c>
      <c r="AY826" s="278" t="s">
        <v>166</v>
      </c>
    </row>
    <row r="827" spans="1:65" s="2" customFormat="1" ht="21.75" customHeight="1">
      <c r="A827" s="37"/>
      <c r="B827" s="38"/>
      <c r="C827" s="243" t="s">
        <v>1053</v>
      </c>
      <c r="D827" s="243" t="s">
        <v>168</v>
      </c>
      <c r="E827" s="244" t="s">
        <v>1054</v>
      </c>
      <c r="F827" s="245" t="s">
        <v>1055</v>
      </c>
      <c r="G827" s="246" t="s">
        <v>223</v>
      </c>
      <c r="H827" s="247">
        <v>8.283</v>
      </c>
      <c r="I827" s="248"/>
      <c r="J827" s="249">
        <f>ROUND(I827*H827,2)</f>
        <v>0</v>
      </c>
      <c r="K827" s="250"/>
      <c r="L827" s="43"/>
      <c r="M827" s="251" t="s">
        <v>1</v>
      </c>
      <c r="N827" s="252" t="s">
        <v>39</v>
      </c>
      <c r="O827" s="90"/>
      <c r="P827" s="253">
        <f>O827*H827</f>
        <v>0</v>
      </c>
      <c r="Q827" s="253">
        <v>0</v>
      </c>
      <c r="R827" s="253">
        <f>Q827*H827</f>
        <v>0</v>
      </c>
      <c r="S827" s="253">
        <v>0</v>
      </c>
      <c r="T827" s="254">
        <f>S827*H827</f>
        <v>0</v>
      </c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R827" s="255" t="s">
        <v>172</v>
      </c>
      <c r="AT827" s="255" t="s">
        <v>168</v>
      </c>
      <c r="AU827" s="255" t="s">
        <v>86</v>
      </c>
      <c r="AY827" s="16" t="s">
        <v>166</v>
      </c>
      <c r="BE827" s="256">
        <f>IF(N827="základní",J827,0)</f>
        <v>0</v>
      </c>
      <c r="BF827" s="256">
        <f>IF(N827="snížená",J827,0)</f>
        <v>0</v>
      </c>
      <c r="BG827" s="256">
        <f>IF(N827="zákl. přenesená",J827,0)</f>
        <v>0</v>
      </c>
      <c r="BH827" s="256">
        <f>IF(N827="sníž. přenesená",J827,0)</f>
        <v>0</v>
      </c>
      <c r="BI827" s="256">
        <f>IF(N827="nulová",J827,0)</f>
        <v>0</v>
      </c>
      <c r="BJ827" s="16" t="s">
        <v>86</v>
      </c>
      <c r="BK827" s="256">
        <f>ROUND(I827*H827,2)</f>
        <v>0</v>
      </c>
      <c r="BL827" s="16" t="s">
        <v>172</v>
      </c>
      <c r="BM827" s="255" t="s">
        <v>1056</v>
      </c>
    </row>
    <row r="828" spans="1:51" s="14" customFormat="1" ht="12">
      <c r="A828" s="14"/>
      <c r="B828" s="268"/>
      <c r="C828" s="269"/>
      <c r="D828" s="259" t="s">
        <v>174</v>
      </c>
      <c r="E828" s="270" t="s">
        <v>1</v>
      </c>
      <c r="F828" s="271" t="s">
        <v>1057</v>
      </c>
      <c r="G828" s="269"/>
      <c r="H828" s="272">
        <v>8.283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174</v>
      </c>
      <c r="AU828" s="278" t="s">
        <v>86</v>
      </c>
      <c r="AV828" s="14" t="s">
        <v>86</v>
      </c>
      <c r="AW828" s="14" t="s">
        <v>30</v>
      </c>
      <c r="AX828" s="14" t="s">
        <v>73</v>
      </c>
      <c r="AY828" s="278" t="s">
        <v>166</v>
      </c>
    </row>
    <row r="829" spans="1:63" s="12" customFormat="1" ht="22.8" customHeight="1">
      <c r="A829" s="12"/>
      <c r="B829" s="227"/>
      <c r="C829" s="228"/>
      <c r="D829" s="229" t="s">
        <v>72</v>
      </c>
      <c r="E829" s="241" t="s">
        <v>1058</v>
      </c>
      <c r="F829" s="241" t="s">
        <v>1059</v>
      </c>
      <c r="G829" s="228"/>
      <c r="H829" s="228"/>
      <c r="I829" s="231"/>
      <c r="J829" s="242">
        <f>BK829</f>
        <v>0</v>
      </c>
      <c r="K829" s="228"/>
      <c r="L829" s="233"/>
      <c r="M829" s="234"/>
      <c r="N829" s="235"/>
      <c r="O829" s="235"/>
      <c r="P829" s="236">
        <f>P830</f>
        <v>0</v>
      </c>
      <c r="Q829" s="235"/>
      <c r="R829" s="236">
        <f>R830</f>
        <v>0</v>
      </c>
      <c r="S829" s="235"/>
      <c r="T829" s="237">
        <f>T830</f>
        <v>0</v>
      </c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R829" s="238" t="s">
        <v>80</v>
      </c>
      <c r="AT829" s="239" t="s">
        <v>72</v>
      </c>
      <c r="AU829" s="239" t="s">
        <v>80</v>
      </c>
      <c r="AY829" s="238" t="s">
        <v>166</v>
      </c>
      <c r="BK829" s="240">
        <f>BK830</f>
        <v>0</v>
      </c>
    </row>
    <row r="830" spans="1:65" s="2" customFormat="1" ht="21.75" customHeight="1">
      <c r="A830" s="37"/>
      <c r="B830" s="38"/>
      <c r="C830" s="243" t="s">
        <v>1060</v>
      </c>
      <c r="D830" s="243" t="s">
        <v>168</v>
      </c>
      <c r="E830" s="244" t="s">
        <v>1061</v>
      </c>
      <c r="F830" s="245" t="s">
        <v>1062</v>
      </c>
      <c r="G830" s="246" t="s">
        <v>223</v>
      </c>
      <c r="H830" s="247">
        <v>170.844</v>
      </c>
      <c r="I830" s="248"/>
      <c r="J830" s="249">
        <f>ROUND(I830*H830,2)</f>
        <v>0</v>
      </c>
      <c r="K830" s="250"/>
      <c r="L830" s="43"/>
      <c r="M830" s="251" t="s">
        <v>1</v>
      </c>
      <c r="N830" s="252" t="s">
        <v>39</v>
      </c>
      <c r="O830" s="90"/>
      <c r="P830" s="253">
        <f>O830*H830</f>
        <v>0</v>
      </c>
      <c r="Q830" s="253">
        <v>0</v>
      </c>
      <c r="R830" s="253">
        <f>Q830*H830</f>
        <v>0</v>
      </c>
      <c r="S830" s="253">
        <v>0</v>
      </c>
      <c r="T830" s="254">
        <f>S830*H830</f>
        <v>0</v>
      </c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R830" s="255" t="s">
        <v>172</v>
      </c>
      <c r="AT830" s="255" t="s">
        <v>168</v>
      </c>
      <c r="AU830" s="255" t="s">
        <v>86</v>
      </c>
      <c r="AY830" s="16" t="s">
        <v>166</v>
      </c>
      <c r="BE830" s="256">
        <f>IF(N830="základní",J830,0)</f>
        <v>0</v>
      </c>
      <c r="BF830" s="256">
        <f>IF(N830="snížená",J830,0)</f>
        <v>0</v>
      </c>
      <c r="BG830" s="256">
        <f>IF(N830="zákl. přenesená",J830,0)</f>
        <v>0</v>
      </c>
      <c r="BH830" s="256">
        <f>IF(N830="sníž. přenesená",J830,0)</f>
        <v>0</v>
      </c>
      <c r="BI830" s="256">
        <f>IF(N830="nulová",J830,0)</f>
        <v>0</v>
      </c>
      <c r="BJ830" s="16" t="s">
        <v>86</v>
      </c>
      <c r="BK830" s="256">
        <f>ROUND(I830*H830,2)</f>
        <v>0</v>
      </c>
      <c r="BL830" s="16" t="s">
        <v>172</v>
      </c>
      <c r="BM830" s="255" t="s">
        <v>1063</v>
      </c>
    </row>
    <row r="831" spans="1:63" s="12" customFormat="1" ht="25.9" customHeight="1">
      <c r="A831" s="12"/>
      <c r="B831" s="227"/>
      <c r="C831" s="228"/>
      <c r="D831" s="229" t="s">
        <v>72</v>
      </c>
      <c r="E831" s="230" t="s">
        <v>1064</v>
      </c>
      <c r="F831" s="230" t="s">
        <v>1065</v>
      </c>
      <c r="G831" s="228"/>
      <c r="H831" s="228"/>
      <c r="I831" s="231"/>
      <c r="J831" s="232">
        <f>BK831</f>
        <v>0</v>
      </c>
      <c r="K831" s="228"/>
      <c r="L831" s="233"/>
      <c r="M831" s="234"/>
      <c r="N831" s="235"/>
      <c r="O831" s="235"/>
      <c r="P831" s="236">
        <f>P832+P880+P926+P930+P965+P974+P1070+P1084+P1155+P1207+P1347+P1368+P1383+P1409</f>
        <v>0</v>
      </c>
      <c r="Q831" s="235"/>
      <c r="R831" s="236">
        <f>R832+R880+R926+R930+R965+R974+R1070+R1084+R1155+R1207+R1347+R1368+R1383+R1409</f>
        <v>31.363908985</v>
      </c>
      <c r="S831" s="235"/>
      <c r="T831" s="237">
        <f>T832+T880+T926+T930+T965+T974+T1070+T1084+T1155+T1207+T1347+T1368+T1383+T1409</f>
        <v>17.9186538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38" t="s">
        <v>86</v>
      </c>
      <c r="AT831" s="239" t="s">
        <v>72</v>
      </c>
      <c r="AU831" s="239" t="s">
        <v>73</v>
      </c>
      <c r="AY831" s="238" t="s">
        <v>166</v>
      </c>
      <c r="BK831" s="240">
        <f>BK832+BK880+BK926+BK930+BK965+BK974+BK1070+BK1084+BK1155+BK1207+BK1347+BK1368+BK1383+BK1409</f>
        <v>0</v>
      </c>
    </row>
    <row r="832" spans="1:63" s="12" customFormat="1" ht="22.8" customHeight="1">
      <c r="A832" s="12"/>
      <c r="B832" s="227"/>
      <c r="C832" s="228"/>
      <c r="D832" s="229" t="s">
        <v>72</v>
      </c>
      <c r="E832" s="241" t="s">
        <v>1066</v>
      </c>
      <c r="F832" s="241" t="s">
        <v>1067</v>
      </c>
      <c r="G832" s="228"/>
      <c r="H832" s="228"/>
      <c r="I832" s="231"/>
      <c r="J832" s="242">
        <f>BK832</f>
        <v>0</v>
      </c>
      <c r="K832" s="228"/>
      <c r="L832" s="233"/>
      <c r="M832" s="234"/>
      <c r="N832" s="235"/>
      <c r="O832" s="235"/>
      <c r="P832" s="236">
        <f>SUM(P833:P879)</f>
        <v>0</v>
      </c>
      <c r="Q832" s="235"/>
      <c r="R832" s="236">
        <f>SUM(R833:R879)</f>
        <v>3.6422459400000005</v>
      </c>
      <c r="S832" s="235"/>
      <c r="T832" s="237">
        <f>SUM(T833:T879)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38" t="s">
        <v>86</v>
      </c>
      <c r="AT832" s="239" t="s">
        <v>72</v>
      </c>
      <c r="AU832" s="239" t="s">
        <v>80</v>
      </c>
      <c r="AY832" s="238" t="s">
        <v>166</v>
      </c>
      <c r="BK832" s="240">
        <f>SUM(BK833:BK879)</f>
        <v>0</v>
      </c>
    </row>
    <row r="833" spans="1:65" s="2" customFormat="1" ht="21.75" customHeight="1">
      <c r="A833" s="37"/>
      <c r="B833" s="38"/>
      <c r="C833" s="243" t="s">
        <v>1068</v>
      </c>
      <c r="D833" s="243" t="s">
        <v>168</v>
      </c>
      <c r="E833" s="244" t="s">
        <v>1069</v>
      </c>
      <c r="F833" s="245" t="s">
        <v>1070</v>
      </c>
      <c r="G833" s="246" t="s">
        <v>171</v>
      </c>
      <c r="H833" s="247">
        <v>381.6</v>
      </c>
      <c r="I833" s="248"/>
      <c r="J833" s="249">
        <f>ROUND(I833*H833,2)</f>
        <v>0</v>
      </c>
      <c r="K833" s="250"/>
      <c r="L833" s="43"/>
      <c r="M833" s="251" t="s">
        <v>1</v>
      </c>
      <c r="N833" s="252" t="s">
        <v>39</v>
      </c>
      <c r="O833" s="90"/>
      <c r="P833" s="253">
        <f>O833*H833</f>
        <v>0</v>
      </c>
      <c r="Q833" s="253">
        <v>0</v>
      </c>
      <c r="R833" s="253">
        <f>Q833*H833</f>
        <v>0</v>
      </c>
      <c r="S833" s="253">
        <v>0</v>
      </c>
      <c r="T833" s="254">
        <f>S833*H833</f>
        <v>0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R833" s="255" t="s">
        <v>252</v>
      </c>
      <c r="AT833" s="255" t="s">
        <v>168</v>
      </c>
      <c r="AU833" s="255" t="s">
        <v>86</v>
      </c>
      <c r="AY833" s="16" t="s">
        <v>166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6" t="s">
        <v>86</v>
      </c>
      <c r="BK833" s="256">
        <f>ROUND(I833*H833,2)</f>
        <v>0</v>
      </c>
      <c r="BL833" s="16" t="s">
        <v>252</v>
      </c>
      <c r="BM833" s="255" t="s">
        <v>1071</v>
      </c>
    </row>
    <row r="834" spans="1:51" s="14" customFormat="1" ht="12">
      <c r="A834" s="14"/>
      <c r="B834" s="268"/>
      <c r="C834" s="269"/>
      <c r="D834" s="259" t="s">
        <v>174</v>
      </c>
      <c r="E834" s="270" t="s">
        <v>1</v>
      </c>
      <c r="F834" s="271" t="s">
        <v>1072</v>
      </c>
      <c r="G834" s="269"/>
      <c r="H834" s="272">
        <v>9.976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174</v>
      </c>
      <c r="AU834" s="278" t="s">
        <v>86</v>
      </c>
      <c r="AV834" s="14" t="s">
        <v>86</v>
      </c>
      <c r="AW834" s="14" t="s">
        <v>30</v>
      </c>
      <c r="AX834" s="14" t="s">
        <v>73</v>
      </c>
      <c r="AY834" s="278" t="s">
        <v>166</v>
      </c>
    </row>
    <row r="835" spans="1:51" s="14" customFormat="1" ht="12">
      <c r="A835" s="14"/>
      <c r="B835" s="268"/>
      <c r="C835" s="269"/>
      <c r="D835" s="259" t="s">
        <v>174</v>
      </c>
      <c r="E835" s="270" t="s">
        <v>1</v>
      </c>
      <c r="F835" s="271" t="s">
        <v>1073</v>
      </c>
      <c r="G835" s="269"/>
      <c r="H835" s="272">
        <v>367.8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174</v>
      </c>
      <c r="AU835" s="278" t="s">
        <v>86</v>
      </c>
      <c r="AV835" s="14" t="s">
        <v>86</v>
      </c>
      <c r="AW835" s="14" t="s">
        <v>30</v>
      </c>
      <c r="AX835" s="14" t="s">
        <v>73</v>
      </c>
      <c r="AY835" s="278" t="s">
        <v>166</v>
      </c>
    </row>
    <row r="836" spans="1:51" s="14" customFormat="1" ht="12">
      <c r="A836" s="14"/>
      <c r="B836" s="268"/>
      <c r="C836" s="269"/>
      <c r="D836" s="259" t="s">
        <v>174</v>
      </c>
      <c r="E836" s="270" t="s">
        <v>1</v>
      </c>
      <c r="F836" s="271" t="s">
        <v>1074</v>
      </c>
      <c r="G836" s="269"/>
      <c r="H836" s="272">
        <v>3.824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174</v>
      </c>
      <c r="AU836" s="278" t="s">
        <v>86</v>
      </c>
      <c r="AV836" s="14" t="s">
        <v>86</v>
      </c>
      <c r="AW836" s="14" t="s">
        <v>30</v>
      </c>
      <c r="AX836" s="14" t="s">
        <v>73</v>
      </c>
      <c r="AY836" s="278" t="s">
        <v>166</v>
      </c>
    </row>
    <row r="837" spans="1:65" s="2" customFormat="1" ht="21.75" customHeight="1">
      <c r="A837" s="37"/>
      <c r="B837" s="38"/>
      <c r="C837" s="243" t="s">
        <v>1075</v>
      </c>
      <c r="D837" s="243" t="s">
        <v>168</v>
      </c>
      <c r="E837" s="244" t="s">
        <v>1076</v>
      </c>
      <c r="F837" s="245" t="s">
        <v>1077</v>
      </c>
      <c r="G837" s="246" t="s">
        <v>171</v>
      </c>
      <c r="H837" s="247">
        <v>220.332</v>
      </c>
      <c r="I837" s="248"/>
      <c r="J837" s="249">
        <f>ROUND(I837*H837,2)</f>
        <v>0</v>
      </c>
      <c r="K837" s="250"/>
      <c r="L837" s="43"/>
      <c r="M837" s="251" t="s">
        <v>1</v>
      </c>
      <c r="N837" s="252" t="s">
        <v>39</v>
      </c>
      <c r="O837" s="90"/>
      <c r="P837" s="253">
        <f>O837*H837</f>
        <v>0</v>
      </c>
      <c r="Q837" s="253">
        <v>0</v>
      </c>
      <c r="R837" s="253">
        <f>Q837*H837</f>
        <v>0</v>
      </c>
      <c r="S837" s="253">
        <v>0</v>
      </c>
      <c r="T837" s="254">
        <f>S837*H837</f>
        <v>0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R837" s="255" t="s">
        <v>252</v>
      </c>
      <c r="AT837" s="255" t="s">
        <v>168</v>
      </c>
      <c r="AU837" s="255" t="s">
        <v>86</v>
      </c>
      <c r="AY837" s="16" t="s">
        <v>166</v>
      </c>
      <c r="BE837" s="256">
        <f>IF(N837="základní",J837,0)</f>
        <v>0</v>
      </c>
      <c r="BF837" s="256">
        <f>IF(N837="snížená",J837,0)</f>
        <v>0</v>
      </c>
      <c r="BG837" s="256">
        <f>IF(N837="zákl. přenesená",J837,0)</f>
        <v>0</v>
      </c>
      <c r="BH837" s="256">
        <f>IF(N837="sníž. přenesená",J837,0)</f>
        <v>0</v>
      </c>
      <c r="BI837" s="256">
        <f>IF(N837="nulová",J837,0)</f>
        <v>0</v>
      </c>
      <c r="BJ837" s="16" t="s">
        <v>86</v>
      </c>
      <c r="BK837" s="256">
        <f>ROUND(I837*H837,2)</f>
        <v>0</v>
      </c>
      <c r="BL837" s="16" t="s">
        <v>252</v>
      </c>
      <c r="BM837" s="255" t="s">
        <v>1078</v>
      </c>
    </row>
    <row r="838" spans="1:51" s="13" customFormat="1" ht="12">
      <c r="A838" s="13"/>
      <c r="B838" s="257"/>
      <c r="C838" s="258"/>
      <c r="D838" s="259" t="s">
        <v>174</v>
      </c>
      <c r="E838" s="260" t="s">
        <v>1</v>
      </c>
      <c r="F838" s="261" t="s">
        <v>764</v>
      </c>
      <c r="G838" s="258"/>
      <c r="H838" s="260" t="s">
        <v>1</v>
      </c>
      <c r="I838" s="262"/>
      <c r="J838" s="258"/>
      <c r="K838" s="258"/>
      <c r="L838" s="263"/>
      <c r="M838" s="264"/>
      <c r="N838" s="265"/>
      <c r="O838" s="265"/>
      <c r="P838" s="265"/>
      <c r="Q838" s="265"/>
      <c r="R838" s="265"/>
      <c r="S838" s="265"/>
      <c r="T838" s="266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7" t="s">
        <v>174</v>
      </c>
      <c r="AU838" s="267" t="s">
        <v>86</v>
      </c>
      <c r="AV838" s="13" t="s">
        <v>80</v>
      </c>
      <c r="AW838" s="13" t="s">
        <v>30</v>
      </c>
      <c r="AX838" s="13" t="s">
        <v>73</v>
      </c>
      <c r="AY838" s="267" t="s">
        <v>166</v>
      </c>
    </row>
    <row r="839" spans="1:51" s="14" customFormat="1" ht="12">
      <c r="A839" s="14"/>
      <c r="B839" s="268"/>
      <c r="C839" s="269"/>
      <c r="D839" s="259" t="s">
        <v>174</v>
      </c>
      <c r="E839" s="270" t="s">
        <v>1</v>
      </c>
      <c r="F839" s="271" t="s">
        <v>1079</v>
      </c>
      <c r="G839" s="269"/>
      <c r="H839" s="272">
        <v>39.2</v>
      </c>
      <c r="I839" s="273"/>
      <c r="J839" s="269"/>
      <c r="K839" s="269"/>
      <c r="L839" s="274"/>
      <c r="M839" s="275"/>
      <c r="N839" s="276"/>
      <c r="O839" s="276"/>
      <c r="P839" s="276"/>
      <c r="Q839" s="276"/>
      <c r="R839" s="276"/>
      <c r="S839" s="276"/>
      <c r="T839" s="27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8" t="s">
        <v>174</v>
      </c>
      <c r="AU839" s="278" t="s">
        <v>86</v>
      </c>
      <c r="AV839" s="14" t="s">
        <v>86</v>
      </c>
      <c r="AW839" s="14" t="s">
        <v>30</v>
      </c>
      <c r="AX839" s="14" t="s">
        <v>73</v>
      </c>
      <c r="AY839" s="278" t="s">
        <v>166</v>
      </c>
    </row>
    <row r="840" spans="1:51" s="14" customFormat="1" ht="12">
      <c r="A840" s="14"/>
      <c r="B840" s="268"/>
      <c r="C840" s="269"/>
      <c r="D840" s="259" t="s">
        <v>174</v>
      </c>
      <c r="E840" s="270" t="s">
        <v>1</v>
      </c>
      <c r="F840" s="271" t="s">
        <v>1080</v>
      </c>
      <c r="G840" s="269"/>
      <c r="H840" s="272">
        <v>8.16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174</v>
      </c>
      <c r="AU840" s="278" t="s">
        <v>86</v>
      </c>
      <c r="AV840" s="14" t="s">
        <v>86</v>
      </c>
      <c r="AW840" s="14" t="s">
        <v>30</v>
      </c>
      <c r="AX840" s="14" t="s">
        <v>73</v>
      </c>
      <c r="AY840" s="278" t="s">
        <v>166</v>
      </c>
    </row>
    <row r="841" spans="1:51" s="14" customFormat="1" ht="12">
      <c r="A841" s="14"/>
      <c r="B841" s="268"/>
      <c r="C841" s="269"/>
      <c r="D841" s="259" t="s">
        <v>174</v>
      </c>
      <c r="E841" s="270" t="s">
        <v>1</v>
      </c>
      <c r="F841" s="271" t="s">
        <v>1081</v>
      </c>
      <c r="G841" s="269"/>
      <c r="H841" s="272">
        <v>39.2</v>
      </c>
      <c r="I841" s="273"/>
      <c r="J841" s="269"/>
      <c r="K841" s="269"/>
      <c r="L841" s="274"/>
      <c r="M841" s="275"/>
      <c r="N841" s="276"/>
      <c r="O841" s="276"/>
      <c r="P841" s="276"/>
      <c r="Q841" s="276"/>
      <c r="R841" s="276"/>
      <c r="S841" s="276"/>
      <c r="T841" s="27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78" t="s">
        <v>174</v>
      </c>
      <c r="AU841" s="278" t="s">
        <v>86</v>
      </c>
      <c r="AV841" s="14" t="s">
        <v>86</v>
      </c>
      <c r="AW841" s="14" t="s">
        <v>30</v>
      </c>
      <c r="AX841" s="14" t="s">
        <v>73</v>
      </c>
      <c r="AY841" s="278" t="s">
        <v>166</v>
      </c>
    </row>
    <row r="842" spans="1:51" s="14" customFormat="1" ht="12">
      <c r="A842" s="14"/>
      <c r="B842" s="268"/>
      <c r="C842" s="269"/>
      <c r="D842" s="259" t="s">
        <v>174</v>
      </c>
      <c r="E842" s="270" t="s">
        <v>1</v>
      </c>
      <c r="F842" s="271" t="s">
        <v>1082</v>
      </c>
      <c r="G842" s="269"/>
      <c r="H842" s="272">
        <v>8</v>
      </c>
      <c r="I842" s="273"/>
      <c r="J842" s="269"/>
      <c r="K842" s="269"/>
      <c r="L842" s="274"/>
      <c r="M842" s="275"/>
      <c r="N842" s="276"/>
      <c r="O842" s="276"/>
      <c r="P842" s="276"/>
      <c r="Q842" s="276"/>
      <c r="R842" s="276"/>
      <c r="S842" s="276"/>
      <c r="T842" s="27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8" t="s">
        <v>174</v>
      </c>
      <c r="AU842" s="278" t="s">
        <v>86</v>
      </c>
      <c r="AV842" s="14" t="s">
        <v>86</v>
      </c>
      <c r="AW842" s="14" t="s">
        <v>30</v>
      </c>
      <c r="AX842" s="14" t="s">
        <v>73</v>
      </c>
      <c r="AY842" s="278" t="s">
        <v>166</v>
      </c>
    </row>
    <row r="843" spans="1:51" s="13" customFormat="1" ht="12">
      <c r="A843" s="13"/>
      <c r="B843" s="257"/>
      <c r="C843" s="258"/>
      <c r="D843" s="259" t="s">
        <v>174</v>
      </c>
      <c r="E843" s="260" t="s">
        <v>1</v>
      </c>
      <c r="F843" s="261" t="s">
        <v>663</v>
      </c>
      <c r="G843" s="258"/>
      <c r="H843" s="260" t="s">
        <v>1</v>
      </c>
      <c r="I843" s="262"/>
      <c r="J843" s="258"/>
      <c r="K843" s="258"/>
      <c r="L843" s="263"/>
      <c r="M843" s="264"/>
      <c r="N843" s="265"/>
      <c r="O843" s="265"/>
      <c r="P843" s="265"/>
      <c r="Q843" s="265"/>
      <c r="R843" s="265"/>
      <c r="S843" s="265"/>
      <c r="T843" s="26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7" t="s">
        <v>174</v>
      </c>
      <c r="AU843" s="267" t="s">
        <v>86</v>
      </c>
      <c r="AV843" s="13" t="s">
        <v>80</v>
      </c>
      <c r="AW843" s="13" t="s">
        <v>30</v>
      </c>
      <c r="AX843" s="13" t="s">
        <v>73</v>
      </c>
      <c r="AY843" s="267" t="s">
        <v>166</v>
      </c>
    </row>
    <row r="844" spans="1:51" s="14" customFormat="1" ht="12">
      <c r="A844" s="14"/>
      <c r="B844" s="268"/>
      <c r="C844" s="269"/>
      <c r="D844" s="259" t="s">
        <v>174</v>
      </c>
      <c r="E844" s="270" t="s">
        <v>1</v>
      </c>
      <c r="F844" s="271" t="s">
        <v>664</v>
      </c>
      <c r="G844" s="269"/>
      <c r="H844" s="272">
        <v>109.272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174</v>
      </c>
      <c r="AU844" s="278" t="s">
        <v>86</v>
      </c>
      <c r="AV844" s="14" t="s">
        <v>86</v>
      </c>
      <c r="AW844" s="14" t="s">
        <v>30</v>
      </c>
      <c r="AX844" s="14" t="s">
        <v>73</v>
      </c>
      <c r="AY844" s="278" t="s">
        <v>166</v>
      </c>
    </row>
    <row r="845" spans="1:51" s="13" customFormat="1" ht="12">
      <c r="A845" s="13"/>
      <c r="B845" s="257"/>
      <c r="C845" s="258"/>
      <c r="D845" s="259" t="s">
        <v>174</v>
      </c>
      <c r="E845" s="260" t="s">
        <v>1</v>
      </c>
      <c r="F845" s="261" t="s">
        <v>313</v>
      </c>
      <c r="G845" s="258"/>
      <c r="H845" s="260" t="s">
        <v>1</v>
      </c>
      <c r="I845" s="262"/>
      <c r="J845" s="258"/>
      <c r="K845" s="258"/>
      <c r="L845" s="263"/>
      <c r="M845" s="264"/>
      <c r="N845" s="265"/>
      <c r="O845" s="265"/>
      <c r="P845" s="265"/>
      <c r="Q845" s="265"/>
      <c r="R845" s="265"/>
      <c r="S845" s="265"/>
      <c r="T845" s="266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7" t="s">
        <v>174</v>
      </c>
      <c r="AU845" s="267" t="s">
        <v>86</v>
      </c>
      <c r="AV845" s="13" t="s">
        <v>80</v>
      </c>
      <c r="AW845" s="13" t="s">
        <v>30</v>
      </c>
      <c r="AX845" s="13" t="s">
        <v>73</v>
      </c>
      <c r="AY845" s="267" t="s">
        <v>166</v>
      </c>
    </row>
    <row r="846" spans="1:51" s="14" customFormat="1" ht="12">
      <c r="A846" s="14"/>
      <c r="B846" s="268"/>
      <c r="C846" s="269"/>
      <c r="D846" s="259" t="s">
        <v>174</v>
      </c>
      <c r="E846" s="270" t="s">
        <v>1</v>
      </c>
      <c r="F846" s="271" t="s">
        <v>1083</v>
      </c>
      <c r="G846" s="269"/>
      <c r="H846" s="272">
        <v>16.5</v>
      </c>
      <c r="I846" s="273"/>
      <c r="J846" s="269"/>
      <c r="K846" s="269"/>
      <c r="L846" s="274"/>
      <c r="M846" s="275"/>
      <c r="N846" s="276"/>
      <c r="O846" s="276"/>
      <c r="P846" s="276"/>
      <c r="Q846" s="276"/>
      <c r="R846" s="276"/>
      <c r="S846" s="276"/>
      <c r="T846" s="27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8" t="s">
        <v>174</v>
      </c>
      <c r="AU846" s="278" t="s">
        <v>86</v>
      </c>
      <c r="AV846" s="14" t="s">
        <v>86</v>
      </c>
      <c r="AW846" s="14" t="s">
        <v>30</v>
      </c>
      <c r="AX846" s="14" t="s">
        <v>73</v>
      </c>
      <c r="AY846" s="278" t="s">
        <v>166</v>
      </c>
    </row>
    <row r="847" spans="1:65" s="2" customFormat="1" ht="16.5" customHeight="1">
      <c r="A847" s="37"/>
      <c r="B847" s="38"/>
      <c r="C847" s="279" t="s">
        <v>1084</v>
      </c>
      <c r="D847" s="279" t="s">
        <v>243</v>
      </c>
      <c r="E847" s="280" t="s">
        <v>1085</v>
      </c>
      <c r="F847" s="281" t="s">
        <v>1086</v>
      </c>
      <c r="G847" s="282" t="s">
        <v>223</v>
      </c>
      <c r="H847" s="283">
        <v>0.181</v>
      </c>
      <c r="I847" s="284"/>
      <c r="J847" s="285">
        <f>ROUND(I847*H847,2)</f>
        <v>0</v>
      </c>
      <c r="K847" s="286"/>
      <c r="L847" s="287"/>
      <c r="M847" s="288" t="s">
        <v>1</v>
      </c>
      <c r="N847" s="289" t="s">
        <v>39</v>
      </c>
      <c r="O847" s="90"/>
      <c r="P847" s="253">
        <f>O847*H847</f>
        <v>0</v>
      </c>
      <c r="Q847" s="253">
        <v>1</v>
      </c>
      <c r="R847" s="253">
        <f>Q847*H847</f>
        <v>0.181</v>
      </c>
      <c r="S847" s="253">
        <v>0</v>
      </c>
      <c r="T847" s="254">
        <f>S847*H847</f>
        <v>0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R847" s="255" t="s">
        <v>338</v>
      </c>
      <c r="AT847" s="255" t="s">
        <v>243</v>
      </c>
      <c r="AU847" s="255" t="s">
        <v>86</v>
      </c>
      <c r="AY847" s="16" t="s">
        <v>166</v>
      </c>
      <c r="BE847" s="256">
        <f>IF(N847="základní",J847,0)</f>
        <v>0</v>
      </c>
      <c r="BF847" s="256">
        <f>IF(N847="snížená",J847,0)</f>
        <v>0</v>
      </c>
      <c r="BG847" s="256">
        <f>IF(N847="zákl. přenesená",J847,0)</f>
        <v>0</v>
      </c>
      <c r="BH847" s="256">
        <f>IF(N847="sníž. přenesená",J847,0)</f>
        <v>0</v>
      </c>
      <c r="BI847" s="256">
        <f>IF(N847="nulová",J847,0)</f>
        <v>0</v>
      </c>
      <c r="BJ847" s="16" t="s">
        <v>86</v>
      </c>
      <c r="BK847" s="256">
        <f>ROUND(I847*H847,2)</f>
        <v>0</v>
      </c>
      <c r="BL847" s="16" t="s">
        <v>252</v>
      </c>
      <c r="BM847" s="255" t="s">
        <v>1087</v>
      </c>
    </row>
    <row r="848" spans="1:47" s="2" customFormat="1" ht="12">
      <c r="A848" s="37"/>
      <c r="B848" s="38"/>
      <c r="C848" s="39"/>
      <c r="D848" s="259" t="s">
        <v>496</v>
      </c>
      <c r="E848" s="39"/>
      <c r="F848" s="290" t="s">
        <v>1088</v>
      </c>
      <c r="G848" s="39"/>
      <c r="H848" s="39"/>
      <c r="I848" s="153"/>
      <c r="J848" s="39"/>
      <c r="K848" s="39"/>
      <c r="L848" s="43"/>
      <c r="M848" s="291"/>
      <c r="N848" s="292"/>
      <c r="O848" s="90"/>
      <c r="P848" s="90"/>
      <c r="Q848" s="90"/>
      <c r="R848" s="90"/>
      <c r="S848" s="90"/>
      <c r="T848" s="91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T848" s="16" t="s">
        <v>496</v>
      </c>
      <c r="AU848" s="16" t="s">
        <v>86</v>
      </c>
    </row>
    <row r="849" spans="1:51" s="14" customFormat="1" ht="12">
      <c r="A849" s="14"/>
      <c r="B849" s="268"/>
      <c r="C849" s="269"/>
      <c r="D849" s="259" t="s">
        <v>174</v>
      </c>
      <c r="E849" s="270" t="s">
        <v>1</v>
      </c>
      <c r="F849" s="271" t="s">
        <v>1089</v>
      </c>
      <c r="G849" s="269"/>
      <c r="H849" s="272">
        <v>381.6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174</v>
      </c>
      <c r="AU849" s="278" t="s">
        <v>86</v>
      </c>
      <c r="AV849" s="14" t="s">
        <v>86</v>
      </c>
      <c r="AW849" s="14" t="s">
        <v>30</v>
      </c>
      <c r="AX849" s="14" t="s">
        <v>73</v>
      </c>
      <c r="AY849" s="278" t="s">
        <v>166</v>
      </c>
    </row>
    <row r="850" spans="1:51" s="14" customFormat="1" ht="12">
      <c r="A850" s="14"/>
      <c r="B850" s="268"/>
      <c r="C850" s="269"/>
      <c r="D850" s="259" t="s">
        <v>174</v>
      </c>
      <c r="E850" s="270" t="s">
        <v>1</v>
      </c>
      <c r="F850" s="271" t="s">
        <v>1090</v>
      </c>
      <c r="G850" s="269"/>
      <c r="H850" s="272">
        <v>220.332</v>
      </c>
      <c r="I850" s="273"/>
      <c r="J850" s="269"/>
      <c r="K850" s="269"/>
      <c r="L850" s="274"/>
      <c r="M850" s="275"/>
      <c r="N850" s="276"/>
      <c r="O850" s="276"/>
      <c r="P850" s="276"/>
      <c r="Q850" s="276"/>
      <c r="R850" s="276"/>
      <c r="S850" s="276"/>
      <c r="T850" s="27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8" t="s">
        <v>174</v>
      </c>
      <c r="AU850" s="278" t="s">
        <v>86</v>
      </c>
      <c r="AV850" s="14" t="s">
        <v>86</v>
      </c>
      <c r="AW850" s="14" t="s">
        <v>30</v>
      </c>
      <c r="AX850" s="14" t="s">
        <v>73</v>
      </c>
      <c r="AY850" s="278" t="s">
        <v>166</v>
      </c>
    </row>
    <row r="851" spans="1:51" s="14" customFormat="1" ht="12">
      <c r="A851" s="14"/>
      <c r="B851" s="268"/>
      <c r="C851" s="269"/>
      <c r="D851" s="259" t="s">
        <v>174</v>
      </c>
      <c r="E851" s="269"/>
      <c r="F851" s="271" t="s">
        <v>1091</v>
      </c>
      <c r="G851" s="269"/>
      <c r="H851" s="272">
        <v>0.181</v>
      </c>
      <c r="I851" s="273"/>
      <c r="J851" s="269"/>
      <c r="K851" s="269"/>
      <c r="L851" s="274"/>
      <c r="M851" s="275"/>
      <c r="N851" s="276"/>
      <c r="O851" s="276"/>
      <c r="P851" s="276"/>
      <c r="Q851" s="276"/>
      <c r="R851" s="276"/>
      <c r="S851" s="276"/>
      <c r="T851" s="27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8" t="s">
        <v>174</v>
      </c>
      <c r="AU851" s="278" t="s">
        <v>86</v>
      </c>
      <c r="AV851" s="14" t="s">
        <v>86</v>
      </c>
      <c r="AW851" s="14" t="s">
        <v>4</v>
      </c>
      <c r="AX851" s="14" t="s">
        <v>80</v>
      </c>
      <c r="AY851" s="278" t="s">
        <v>166</v>
      </c>
    </row>
    <row r="852" spans="1:65" s="2" customFormat="1" ht="21.75" customHeight="1">
      <c r="A852" s="37"/>
      <c r="B852" s="38"/>
      <c r="C852" s="243" t="s">
        <v>1092</v>
      </c>
      <c r="D852" s="243" t="s">
        <v>168</v>
      </c>
      <c r="E852" s="244" t="s">
        <v>1093</v>
      </c>
      <c r="F852" s="245" t="s">
        <v>1094</v>
      </c>
      <c r="G852" s="246" t="s">
        <v>171</v>
      </c>
      <c r="H852" s="247">
        <v>367.8</v>
      </c>
      <c r="I852" s="248"/>
      <c r="J852" s="249">
        <f>ROUND(I852*H852,2)</f>
        <v>0</v>
      </c>
      <c r="K852" s="250"/>
      <c r="L852" s="43"/>
      <c r="M852" s="251" t="s">
        <v>1</v>
      </c>
      <c r="N852" s="252" t="s">
        <v>39</v>
      </c>
      <c r="O852" s="90"/>
      <c r="P852" s="253">
        <f>O852*H852</f>
        <v>0</v>
      </c>
      <c r="Q852" s="253">
        <v>0</v>
      </c>
      <c r="R852" s="253">
        <f>Q852*H852</f>
        <v>0</v>
      </c>
      <c r="S852" s="253">
        <v>0</v>
      </c>
      <c r="T852" s="254">
        <f>S852*H852</f>
        <v>0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R852" s="255" t="s">
        <v>252</v>
      </c>
      <c r="AT852" s="255" t="s">
        <v>168</v>
      </c>
      <c r="AU852" s="255" t="s">
        <v>86</v>
      </c>
      <c r="AY852" s="16" t="s">
        <v>166</v>
      </c>
      <c r="BE852" s="256">
        <f>IF(N852="základní",J852,0)</f>
        <v>0</v>
      </c>
      <c r="BF852" s="256">
        <f>IF(N852="snížená",J852,0)</f>
        <v>0</v>
      </c>
      <c r="BG852" s="256">
        <f>IF(N852="zákl. přenesená",J852,0)</f>
        <v>0</v>
      </c>
      <c r="BH852" s="256">
        <f>IF(N852="sníž. přenesená",J852,0)</f>
        <v>0</v>
      </c>
      <c r="BI852" s="256">
        <f>IF(N852="nulová",J852,0)</f>
        <v>0</v>
      </c>
      <c r="BJ852" s="16" t="s">
        <v>86</v>
      </c>
      <c r="BK852" s="256">
        <f>ROUND(I852*H852,2)</f>
        <v>0</v>
      </c>
      <c r="BL852" s="16" t="s">
        <v>252</v>
      </c>
      <c r="BM852" s="255" t="s">
        <v>1095</v>
      </c>
    </row>
    <row r="853" spans="1:51" s="14" customFormat="1" ht="12">
      <c r="A853" s="14"/>
      <c r="B853" s="268"/>
      <c r="C853" s="269"/>
      <c r="D853" s="259" t="s">
        <v>174</v>
      </c>
      <c r="E853" s="270" t="s">
        <v>1</v>
      </c>
      <c r="F853" s="271" t="s">
        <v>1073</v>
      </c>
      <c r="G853" s="269"/>
      <c r="H853" s="272">
        <v>367.8</v>
      </c>
      <c r="I853" s="273"/>
      <c r="J853" s="269"/>
      <c r="K853" s="269"/>
      <c r="L853" s="274"/>
      <c r="M853" s="275"/>
      <c r="N853" s="276"/>
      <c r="O853" s="276"/>
      <c r="P853" s="276"/>
      <c r="Q853" s="276"/>
      <c r="R853" s="276"/>
      <c r="S853" s="276"/>
      <c r="T853" s="27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8" t="s">
        <v>174</v>
      </c>
      <c r="AU853" s="278" t="s">
        <v>86</v>
      </c>
      <c r="AV853" s="14" t="s">
        <v>86</v>
      </c>
      <c r="AW853" s="14" t="s">
        <v>30</v>
      </c>
      <c r="AX853" s="14" t="s">
        <v>73</v>
      </c>
      <c r="AY853" s="278" t="s">
        <v>166</v>
      </c>
    </row>
    <row r="854" spans="1:65" s="2" customFormat="1" ht="16.5" customHeight="1">
      <c r="A854" s="37"/>
      <c r="B854" s="38"/>
      <c r="C854" s="279" t="s">
        <v>1096</v>
      </c>
      <c r="D854" s="279" t="s">
        <v>243</v>
      </c>
      <c r="E854" s="280" t="s">
        <v>1097</v>
      </c>
      <c r="F854" s="281" t="s">
        <v>1098</v>
      </c>
      <c r="G854" s="282" t="s">
        <v>171</v>
      </c>
      <c r="H854" s="283">
        <v>422.97</v>
      </c>
      <c r="I854" s="284"/>
      <c r="J854" s="285">
        <f>ROUND(I854*H854,2)</f>
        <v>0</v>
      </c>
      <c r="K854" s="286"/>
      <c r="L854" s="287"/>
      <c r="M854" s="288" t="s">
        <v>1</v>
      </c>
      <c r="N854" s="289" t="s">
        <v>39</v>
      </c>
      <c r="O854" s="90"/>
      <c r="P854" s="253">
        <f>O854*H854</f>
        <v>0</v>
      </c>
      <c r="Q854" s="253">
        <v>0.00064</v>
      </c>
      <c r="R854" s="253">
        <f>Q854*H854</f>
        <v>0.2707008</v>
      </c>
      <c r="S854" s="253">
        <v>0</v>
      </c>
      <c r="T854" s="254">
        <f>S854*H854</f>
        <v>0</v>
      </c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R854" s="255" t="s">
        <v>338</v>
      </c>
      <c r="AT854" s="255" t="s">
        <v>243</v>
      </c>
      <c r="AU854" s="255" t="s">
        <v>86</v>
      </c>
      <c r="AY854" s="16" t="s">
        <v>166</v>
      </c>
      <c r="BE854" s="256">
        <f>IF(N854="základní",J854,0)</f>
        <v>0</v>
      </c>
      <c r="BF854" s="256">
        <f>IF(N854="snížená",J854,0)</f>
        <v>0</v>
      </c>
      <c r="BG854" s="256">
        <f>IF(N854="zákl. přenesená",J854,0)</f>
        <v>0</v>
      </c>
      <c r="BH854" s="256">
        <f>IF(N854="sníž. přenesená",J854,0)</f>
        <v>0</v>
      </c>
      <c r="BI854" s="256">
        <f>IF(N854="nulová",J854,0)</f>
        <v>0</v>
      </c>
      <c r="BJ854" s="16" t="s">
        <v>86</v>
      </c>
      <c r="BK854" s="256">
        <f>ROUND(I854*H854,2)</f>
        <v>0</v>
      </c>
      <c r="BL854" s="16" t="s">
        <v>252</v>
      </c>
      <c r="BM854" s="255" t="s">
        <v>1099</v>
      </c>
    </row>
    <row r="855" spans="1:51" s="14" customFormat="1" ht="12">
      <c r="A855" s="14"/>
      <c r="B855" s="268"/>
      <c r="C855" s="269"/>
      <c r="D855" s="259" t="s">
        <v>174</v>
      </c>
      <c r="E855" s="269"/>
      <c r="F855" s="271" t="s">
        <v>1100</v>
      </c>
      <c r="G855" s="269"/>
      <c r="H855" s="272">
        <v>422.97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174</v>
      </c>
      <c r="AU855" s="278" t="s">
        <v>86</v>
      </c>
      <c r="AV855" s="14" t="s">
        <v>86</v>
      </c>
      <c r="AW855" s="14" t="s">
        <v>4</v>
      </c>
      <c r="AX855" s="14" t="s">
        <v>80</v>
      </c>
      <c r="AY855" s="278" t="s">
        <v>166</v>
      </c>
    </row>
    <row r="856" spans="1:65" s="2" customFormat="1" ht="21.75" customHeight="1">
      <c r="A856" s="37"/>
      <c r="B856" s="38"/>
      <c r="C856" s="243" t="s">
        <v>1101</v>
      </c>
      <c r="D856" s="243" t="s">
        <v>168</v>
      </c>
      <c r="E856" s="244" t="s">
        <v>1102</v>
      </c>
      <c r="F856" s="245" t="s">
        <v>1103</v>
      </c>
      <c r="G856" s="246" t="s">
        <v>171</v>
      </c>
      <c r="H856" s="247">
        <v>381.6</v>
      </c>
      <c r="I856" s="248"/>
      <c r="J856" s="249">
        <f>ROUND(I856*H856,2)</f>
        <v>0</v>
      </c>
      <c r="K856" s="250"/>
      <c r="L856" s="43"/>
      <c r="M856" s="251" t="s">
        <v>1</v>
      </c>
      <c r="N856" s="252" t="s">
        <v>39</v>
      </c>
      <c r="O856" s="90"/>
      <c r="P856" s="253">
        <f>O856*H856</f>
        <v>0</v>
      </c>
      <c r="Q856" s="253">
        <v>0.0004</v>
      </c>
      <c r="R856" s="253">
        <f>Q856*H856</f>
        <v>0.15264000000000003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252</v>
      </c>
      <c r="AT856" s="255" t="s">
        <v>168</v>
      </c>
      <c r="AU856" s="255" t="s">
        <v>86</v>
      </c>
      <c r="AY856" s="16" t="s">
        <v>166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86</v>
      </c>
      <c r="BK856" s="256">
        <f>ROUND(I856*H856,2)</f>
        <v>0</v>
      </c>
      <c r="BL856" s="16" t="s">
        <v>252</v>
      </c>
      <c r="BM856" s="255" t="s">
        <v>1104</v>
      </c>
    </row>
    <row r="857" spans="1:51" s="14" customFormat="1" ht="12">
      <c r="A857" s="14"/>
      <c r="B857" s="268"/>
      <c r="C857" s="269"/>
      <c r="D857" s="259" t="s">
        <v>174</v>
      </c>
      <c r="E857" s="270" t="s">
        <v>1</v>
      </c>
      <c r="F857" s="271" t="s">
        <v>1089</v>
      </c>
      <c r="G857" s="269"/>
      <c r="H857" s="272">
        <v>381.6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174</v>
      </c>
      <c r="AU857" s="278" t="s">
        <v>86</v>
      </c>
      <c r="AV857" s="14" t="s">
        <v>86</v>
      </c>
      <c r="AW857" s="14" t="s">
        <v>30</v>
      </c>
      <c r="AX857" s="14" t="s">
        <v>73</v>
      </c>
      <c r="AY857" s="278" t="s">
        <v>166</v>
      </c>
    </row>
    <row r="858" spans="1:65" s="2" customFormat="1" ht="21.75" customHeight="1">
      <c r="A858" s="37"/>
      <c r="B858" s="38"/>
      <c r="C858" s="243" t="s">
        <v>1105</v>
      </c>
      <c r="D858" s="243" t="s">
        <v>168</v>
      </c>
      <c r="E858" s="244" t="s">
        <v>1106</v>
      </c>
      <c r="F858" s="245" t="s">
        <v>1107</v>
      </c>
      <c r="G858" s="246" t="s">
        <v>171</v>
      </c>
      <c r="H858" s="247">
        <v>220.332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39</v>
      </c>
      <c r="O858" s="90"/>
      <c r="P858" s="253">
        <f>O858*H858</f>
        <v>0</v>
      </c>
      <c r="Q858" s="253">
        <v>0.0004</v>
      </c>
      <c r="R858" s="253">
        <f>Q858*H858</f>
        <v>0.0881328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252</v>
      </c>
      <c r="AT858" s="255" t="s">
        <v>168</v>
      </c>
      <c r="AU858" s="255" t="s">
        <v>86</v>
      </c>
      <c r="AY858" s="16" t="s">
        <v>166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86</v>
      </c>
      <c r="BK858" s="256">
        <f>ROUND(I858*H858,2)</f>
        <v>0</v>
      </c>
      <c r="BL858" s="16" t="s">
        <v>252</v>
      </c>
      <c r="BM858" s="255" t="s">
        <v>1108</v>
      </c>
    </row>
    <row r="859" spans="1:51" s="14" customFormat="1" ht="12">
      <c r="A859" s="14"/>
      <c r="B859" s="268"/>
      <c r="C859" s="269"/>
      <c r="D859" s="259" t="s">
        <v>174</v>
      </c>
      <c r="E859" s="270" t="s">
        <v>1</v>
      </c>
      <c r="F859" s="271" t="s">
        <v>1090</v>
      </c>
      <c r="G859" s="269"/>
      <c r="H859" s="272">
        <v>220.332</v>
      </c>
      <c r="I859" s="273"/>
      <c r="J859" s="269"/>
      <c r="K859" s="269"/>
      <c r="L859" s="274"/>
      <c r="M859" s="275"/>
      <c r="N859" s="276"/>
      <c r="O859" s="276"/>
      <c r="P859" s="276"/>
      <c r="Q859" s="276"/>
      <c r="R859" s="276"/>
      <c r="S859" s="276"/>
      <c r="T859" s="27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8" t="s">
        <v>174</v>
      </c>
      <c r="AU859" s="278" t="s">
        <v>86</v>
      </c>
      <c r="AV859" s="14" t="s">
        <v>86</v>
      </c>
      <c r="AW859" s="14" t="s">
        <v>30</v>
      </c>
      <c r="AX859" s="14" t="s">
        <v>73</v>
      </c>
      <c r="AY859" s="278" t="s">
        <v>166</v>
      </c>
    </row>
    <row r="860" spans="1:65" s="2" customFormat="1" ht="16.5" customHeight="1">
      <c r="A860" s="37"/>
      <c r="B860" s="38"/>
      <c r="C860" s="279" t="s">
        <v>1109</v>
      </c>
      <c r="D860" s="279" t="s">
        <v>243</v>
      </c>
      <c r="E860" s="280" t="s">
        <v>1110</v>
      </c>
      <c r="F860" s="281" t="s">
        <v>1111</v>
      </c>
      <c r="G860" s="282" t="s">
        <v>171</v>
      </c>
      <c r="H860" s="283">
        <v>722.318</v>
      </c>
      <c r="I860" s="284"/>
      <c r="J860" s="285">
        <f>ROUND(I860*H860,2)</f>
        <v>0</v>
      </c>
      <c r="K860" s="286"/>
      <c r="L860" s="287"/>
      <c r="M860" s="288" t="s">
        <v>1</v>
      </c>
      <c r="N860" s="289" t="s">
        <v>39</v>
      </c>
      <c r="O860" s="90"/>
      <c r="P860" s="253">
        <f>O860*H860</f>
        <v>0</v>
      </c>
      <c r="Q860" s="253">
        <v>0.00388</v>
      </c>
      <c r="R860" s="253">
        <f>Q860*H860</f>
        <v>2.80259384</v>
      </c>
      <c r="S860" s="253">
        <v>0</v>
      </c>
      <c r="T860" s="254">
        <f>S860*H860</f>
        <v>0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R860" s="255" t="s">
        <v>338</v>
      </c>
      <c r="AT860" s="255" t="s">
        <v>243</v>
      </c>
      <c r="AU860" s="255" t="s">
        <v>86</v>
      </c>
      <c r="AY860" s="16" t="s">
        <v>166</v>
      </c>
      <c r="BE860" s="256">
        <f>IF(N860="základní",J860,0)</f>
        <v>0</v>
      </c>
      <c r="BF860" s="256">
        <f>IF(N860="snížená",J860,0)</f>
        <v>0</v>
      </c>
      <c r="BG860" s="256">
        <f>IF(N860="zákl. přenesená",J860,0)</f>
        <v>0</v>
      </c>
      <c r="BH860" s="256">
        <f>IF(N860="sníž. přenesená",J860,0)</f>
        <v>0</v>
      </c>
      <c r="BI860" s="256">
        <f>IF(N860="nulová",J860,0)</f>
        <v>0</v>
      </c>
      <c r="BJ860" s="16" t="s">
        <v>86</v>
      </c>
      <c r="BK860" s="256">
        <f>ROUND(I860*H860,2)</f>
        <v>0</v>
      </c>
      <c r="BL860" s="16" t="s">
        <v>252</v>
      </c>
      <c r="BM860" s="255" t="s">
        <v>1112</v>
      </c>
    </row>
    <row r="861" spans="1:51" s="14" customFormat="1" ht="12">
      <c r="A861" s="14"/>
      <c r="B861" s="268"/>
      <c r="C861" s="269"/>
      <c r="D861" s="259" t="s">
        <v>174</v>
      </c>
      <c r="E861" s="270" t="s">
        <v>1</v>
      </c>
      <c r="F861" s="271" t="s">
        <v>1089</v>
      </c>
      <c r="G861" s="269"/>
      <c r="H861" s="272">
        <v>381.6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174</v>
      </c>
      <c r="AU861" s="278" t="s">
        <v>86</v>
      </c>
      <c r="AV861" s="14" t="s">
        <v>86</v>
      </c>
      <c r="AW861" s="14" t="s">
        <v>30</v>
      </c>
      <c r="AX861" s="14" t="s">
        <v>73</v>
      </c>
      <c r="AY861" s="278" t="s">
        <v>166</v>
      </c>
    </row>
    <row r="862" spans="1:51" s="14" customFormat="1" ht="12">
      <c r="A862" s="14"/>
      <c r="B862" s="268"/>
      <c r="C862" s="269"/>
      <c r="D862" s="259" t="s">
        <v>174</v>
      </c>
      <c r="E862" s="270" t="s">
        <v>1</v>
      </c>
      <c r="F862" s="271" t="s">
        <v>1090</v>
      </c>
      <c r="G862" s="269"/>
      <c r="H862" s="272">
        <v>220.332</v>
      </c>
      <c r="I862" s="273"/>
      <c r="J862" s="269"/>
      <c r="K862" s="269"/>
      <c r="L862" s="274"/>
      <c r="M862" s="275"/>
      <c r="N862" s="276"/>
      <c r="O862" s="276"/>
      <c r="P862" s="276"/>
      <c r="Q862" s="276"/>
      <c r="R862" s="276"/>
      <c r="S862" s="276"/>
      <c r="T862" s="27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8" t="s">
        <v>174</v>
      </c>
      <c r="AU862" s="278" t="s">
        <v>86</v>
      </c>
      <c r="AV862" s="14" t="s">
        <v>86</v>
      </c>
      <c r="AW862" s="14" t="s">
        <v>30</v>
      </c>
      <c r="AX862" s="14" t="s">
        <v>73</v>
      </c>
      <c r="AY862" s="278" t="s">
        <v>166</v>
      </c>
    </row>
    <row r="863" spans="1:51" s="14" customFormat="1" ht="12">
      <c r="A863" s="14"/>
      <c r="B863" s="268"/>
      <c r="C863" s="269"/>
      <c r="D863" s="259" t="s">
        <v>174</v>
      </c>
      <c r="E863" s="269"/>
      <c r="F863" s="271" t="s">
        <v>1113</v>
      </c>
      <c r="G863" s="269"/>
      <c r="H863" s="272">
        <v>722.318</v>
      </c>
      <c r="I863" s="273"/>
      <c r="J863" s="269"/>
      <c r="K863" s="269"/>
      <c r="L863" s="274"/>
      <c r="M863" s="275"/>
      <c r="N863" s="276"/>
      <c r="O863" s="276"/>
      <c r="P863" s="276"/>
      <c r="Q863" s="276"/>
      <c r="R863" s="276"/>
      <c r="S863" s="276"/>
      <c r="T863" s="27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8" t="s">
        <v>174</v>
      </c>
      <c r="AU863" s="278" t="s">
        <v>86</v>
      </c>
      <c r="AV863" s="14" t="s">
        <v>86</v>
      </c>
      <c r="AW863" s="14" t="s">
        <v>4</v>
      </c>
      <c r="AX863" s="14" t="s">
        <v>80</v>
      </c>
      <c r="AY863" s="278" t="s">
        <v>166</v>
      </c>
    </row>
    <row r="864" spans="1:65" s="2" customFormat="1" ht="21.75" customHeight="1">
      <c r="A864" s="37"/>
      <c r="B864" s="38"/>
      <c r="C864" s="243" t="s">
        <v>1114</v>
      </c>
      <c r="D864" s="243" t="s">
        <v>168</v>
      </c>
      <c r="E864" s="244" t="s">
        <v>1115</v>
      </c>
      <c r="F864" s="245" t="s">
        <v>1116</v>
      </c>
      <c r="G864" s="246" t="s">
        <v>171</v>
      </c>
      <c r="H864" s="247">
        <v>139.75</v>
      </c>
      <c r="I864" s="248"/>
      <c r="J864" s="249">
        <f>ROUND(I864*H864,2)</f>
        <v>0</v>
      </c>
      <c r="K864" s="250"/>
      <c r="L864" s="43"/>
      <c r="M864" s="251" t="s">
        <v>1</v>
      </c>
      <c r="N864" s="252" t="s">
        <v>39</v>
      </c>
      <c r="O864" s="90"/>
      <c r="P864" s="253">
        <f>O864*H864</f>
        <v>0</v>
      </c>
      <c r="Q864" s="253">
        <v>0.00071</v>
      </c>
      <c r="R864" s="253">
        <f>Q864*H864</f>
        <v>0.0992225</v>
      </c>
      <c r="S864" s="253">
        <v>0</v>
      </c>
      <c r="T864" s="254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55" t="s">
        <v>252</v>
      </c>
      <c r="AT864" s="255" t="s">
        <v>168</v>
      </c>
      <c r="AU864" s="255" t="s">
        <v>86</v>
      </c>
      <c r="AY864" s="16" t="s">
        <v>166</v>
      </c>
      <c r="BE864" s="256">
        <f>IF(N864="základní",J864,0)</f>
        <v>0</v>
      </c>
      <c r="BF864" s="256">
        <f>IF(N864="snížená",J864,0)</f>
        <v>0</v>
      </c>
      <c r="BG864" s="256">
        <f>IF(N864="zákl. přenesená",J864,0)</f>
        <v>0</v>
      </c>
      <c r="BH864" s="256">
        <f>IF(N864="sníž. přenesená",J864,0)</f>
        <v>0</v>
      </c>
      <c r="BI864" s="256">
        <f>IF(N864="nulová",J864,0)</f>
        <v>0</v>
      </c>
      <c r="BJ864" s="16" t="s">
        <v>86</v>
      </c>
      <c r="BK864" s="256">
        <f>ROUND(I864*H864,2)</f>
        <v>0</v>
      </c>
      <c r="BL864" s="16" t="s">
        <v>252</v>
      </c>
      <c r="BM864" s="255" t="s">
        <v>1117</v>
      </c>
    </row>
    <row r="865" spans="1:51" s="13" customFormat="1" ht="12">
      <c r="A865" s="13"/>
      <c r="B865" s="257"/>
      <c r="C865" s="258"/>
      <c r="D865" s="259" t="s">
        <v>174</v>
      </c>
      <c r="E865" s="260" t="s">
        <v>1</v>
      </c>
      <c r="F865" s="261" t="s">
        <v>764</v>
      </c>
      <c r="G865" s="258"/>
      <c r="H865" s="260" t="s">
        <v>1</v>
      </c>
      <c r="I865" s="262"/>
      <c r="J865" s="258"/>
      <c r="K865" s="258"/>
      <c r="L865" s="263"/>
      <c r="M865" s="264"/>
      <c r="N865" s="265"/>
      <c r="O865" s="265"/>
      <c r="P865" s="265"/>
      <c r="Q865" s="265"/>
      <c r="R865" s="265"/>
      <c r="S865" s="265"/>
      <c r="T865" s="26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7" t="s">
        <v>174</v>
      </c>
      <c r="AU865" s="267" t="s">
        <v>86</v>
      </c>
      <c r="AV865" s="13" t="s">
        <v>80</v>
      </c>
      <c r="AW865" s="13" t="s">
        <v>30</v>
      </c>
      <c r="AX865" s="13" t="s">
        <v>73</v>
      </c>
      <c r="AY865" s="267" t="s">
        <v>166</v>
      </c>
    </row>
    <row r="866" spans="1:51" s="14" customFormat="1" ht="12">
      <c r="A866" s="14"/>
      <c r="B866" s="268"/>
      <c r="C866" s="269"/>
      <c r="D866" s="259" t="s">
        <v>174</v>
      </c>
      <c r="E866" s="270" t="s">
        <v>1</v>
      </c>
      <c r="F866" s="271" t="s">
        <v>1118</v>
      </c>
      <c r="G866" s="269"/>
      <c r="H866" s="272">
        <v>49</v>
      </c>
      <c r="I866" s="273"/>
      <c r="J866" s="269"/>
      <c r="K866" s="269"/>
      <c r="L866" s="274"/>
      <c r="M866" s="275"/>
      <c r="N866" s="276"/>
      <c r="O866" s="276"/>
      <c r="P866" s="276"/>
      <c r="Q866" s="276"/>
      <c r="R866" s="276"/>
      <c r="S866" s="276"/>
      <c r="T866" s="27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8" t="s">
        <v>174</v>
      </c>
      <c r="AU866" s="278" t="s">
        <v>86</v>
      </c>
      <c r="AV866" s="14" t="s">
        <v>86</v>
      </c>
      <c r="AW866" s="14" t="s">
        <v>30</v>
      </c>
      <c r="AX866" s="14" t="s">
        <v>73</v>
      </c>
      <c r="AY866" s="278" t="s">
        <v>166</v>
      </c>
    </row>
    <row r="867" spans="1:51" s="14" customFormat="1" ht="12">
      <c r="A867" s="14"/>
      <c r="B867" s="268"/>
      <c r="C867" s="269"/>
      <c r="D867" s="259" t="s">
        <v>174</v>
      </c>
      <c r="E867" s="270" t="s">
        <v>1</v>
      </c>
      <c r="F867" s="271" t="s">
        <v>1119</v>
      </c>
      <c r="G867" s="269"/>
      <c r="H867" s="272">
        <v>10.2</v>
      </c>
      <c r="I867" s="273"/>
      <c r="J867" s="269"/>
      <c r="K867" s="269"/>
      <c r="L867" s="274"/>
      <c r="M867" s="275"/>
      <c r="N867" s="276"/>
      <c r="O867" s="276"/>
      <c r="P867" s="276"/>
      <c r="Q867" s="276"/>
      <c r="R867" s="276"/>
      <c r="S867" s="276"/>
      <c r="T867" s="27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8" t="s">
        <v>174</v>
      </c>
      <c r="AU867" s="278" t="s">
        <v>86</v>
      </c>
      <c r="AV867" s="14" t="s">
        <v>86</v>
      </c>
      <c r="AW867" s="14" t="s">
        <v>30</v>
      </c>
      <c r="AX867" s="14" t="s">
        <v>73</v>
      </c>
      <c r="AY867" s="278" t="s">
        <v>166</v>
      </c>
    </row>
    <row r="868" spans="1:51" s="14" customFormat="1" ht="12">
      <c r="A868" s="14"/>
      <c r="B868" s="268"/>
      <c r="C868" s="269"/>
      <c r="D868" s="259" t="s">
        <v>174</v>
      </c>
      <c r="E868" s="270" t="s">
        <v>1</v>
      </c>
      <c r="F868" s="271" t="s">
        <v>1120</v>
      </c>
      <c r="G868" s="269"/>
      <c r="H868" s="272">
        <v>49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174</v>
      </c>
      <c r="AU868" s="278" t="s">
        <v>86</v>
      </c>
      <c r="AV868" s="14" t="s">
        <v>86</v>
      </c>
      <c r="AW868" s="14" t="s">
        <v>30</v>
      </c>
      <c r="AX868" s="14" t="s">
        <v>73</v>
      </c>
      <c r="AY868" s="278" t="s">
        <v>166</v>
      </c>
    </row>
    <row r="869" spans="1:51" s="14" customFormat="1" ht="12">
      <c r="A869" s="14"/>
      <c r="B869" s="268"/>
      <c r="C869" s="269"/>
      <c r="D869" s="259" t="s">
        <v>174</v>
      </c>
      <c r="E869" s="270" t="s">
        <v>1</v>
      </c>
      <c r="F869" s="271" t="s">
        <v>1121</v>
      </c>
      <c r="G869" s="269"/>
      <c r="H869" s="272">
        <v>10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174</v>
      </c>
      <c r="AU869" s="278" t="s">
        <v>86</v>
      </c>
      <c r="AV869" s="14" t="s">
        <v>86</v>
      </c>
      <c r="AW869" s="14" t="s">
        <v>30</v>
      </c>
      <c r="AX869" s="14" t="s">
        <v>73</v>
      </c>
      <c r="AY869" s="278" t="s">
        <v>166</v>
      </c>
    </row>
    <row r="870" spans="1:51" s="14" customFormat="1" ht="12">
      <c r="A870" s="14"/>
      <c r="B870" s="268"/>
      <c r="C870" s="269"/>
      <c r="D870" s="259" t="s">
        <v>174</v>
      </c>
      <c r="E870" s="270" t="s">
        <v>1</v>
      </c>
      <c r="F870" s="271" t="s">
        <v>1122</v>
      </c>
      <c r="G870" s="269"/>
      <c r="H870" s="272">
        <v>21.55</v>
      </c>
      <c r="I870" s="273"/>
      <c r="J870" s="269"/>
      <c r="K870" s="269"/>
      <c r="L870" s="274"/>
      <c r="M870" s="275"/>
      <c r="N870" s="276"/>
      <c r="O870" s="276"/>
      <c r="P870" s="276"/>
      <c r="Q870" s="276"/>
      <c r="R870" s="276"/>
      <c r="S870" s="276"/>
      <c r="T870" s="27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8" t="s">
        <v>174</v>
      </c>
      <c r="AU870" s="278" t="s">
        <v>86</v>
      </c>
      <c r="AV870" s="14" t="s">
        <v>86</v>
      </c>
      <c r="AW870" s="14" t="s">
        <v>30</v>
      </c>
      <c r="AX870" s="14" t="s">
        <v>73</v>
      </c>
      <c r="AY870" s="278" t="s">
        <v>166</v>
      </c>
    </row>
    <row r="871" spans="1:65" s="2" customFormat="1" ht="21.75" customHeight="1">
      <c r="A871" s="37"/>
      <c r="B871" s="38"/>
      <c r="C871" s="243" t="s">
        <v>1123</v>
      </c>
      <c r="D871" s="243" t="s">
        <v>168</v>
      </c>
      <c r="E871" s="244" t="s">
        <v>1124</v>
      </c>
      <c r="F871" s="245" t="s">
        <v>1125</v>
      </c>
      <c r="G871" s="246" t="s">
        <v>290</v>
      </c>
      <c r="H871" s="247">
        <v>109.7</v>
      </c>
      <c r="I871" s="248"/>
      <c r="J871" s="249">
        <f>ROUND(I871*H871,2)</f>
        <v>0</v>
      </c>
      <c r="K871" s="250"/>
      <c r="L871" s="43"/>
      <c r="M871" s="251" t="s">
        <v>1</v>
      </c>
      <c r="N871" s="252" t="s">
        <v>39</v>
      </c>
      <c r="O871" s="90"/>
      <c r="P871" s="253">
        <f>O871*H871</f>
        <v>0</v>
      </c>
      <c r="Q871" s="253">
        <v>0.00028</v>
      </c>
      <c r="R871" s="253">
        <f>Q871*H871</f>
        <v>0.030715999999999997</v>
      </c>
      <c r="S871" s="253">
        <v>0</v>
      </c>
      <c r="T871" s="254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55" t="s">
        <v>252</v>
      </c>
      <c r="AT871" s="255" t="s">
        <v>168</v>
      </c>
      <c r="AU871" s="255" t="s">
        <v>86</v>
      </c>
      <c r="AY871" s="16" t="s">
        <v>166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6" t="s">
        <v>86</v>
      </c>
      <c r="BK871" s="256">
        <f>ROUND(I871*H871,2)</f>
        <v>0</v>
      </c>
      <c r="BL871" s="16" t="s">
        <v>252</v>
      </c>
      <c r="BM871" s="255" t="s">
        <v>1126</v>
      </c>
    </row>
    <row r="872" spans="1:51" s="13" customFormat="1" ht="12">
      <c r="A872" s="13"/>
      <c r="B872" s="257"/>
      <c r="C872" s="258"/>
      <c r="D872" s="259" t="s">
        <v>174</v>
      </c>
      <c r="E872" s="260" t="s">
        <v>1</v>
      </c>
      <c r="F872" s="261" t="s">
        <v>175</v>
      </c>
      <c r="G872" s="258"/>
      <c r="H872" s="260" t="s">
        <v>1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7" t="s">
        <v>174</v>
      </c>
      <c r="AU872" s="267" t="s">
        <v>86</v>
      </c>
      <c r="AV872" s="13" t="s">
        <v>80</v>
      </c>
      <c r="AW872" s="13" t="s">
        <v>30</v>
      </c>
      <c r="AX872" s="13" t="s">
        <v>73</v>
      </c>
      <c r="AY872" s="267" t="s">
        <v>166</v>
      </c>
    </row>
    <row r="873" spans="1:51" s="14" customFormat="1" ht="12">
      <c r="A873" s="14"/>
      <c r="B873" s="268"/>
      <c r="C873" s="269"/>
      <c r="D873" s="259" t="s">
        <v>174</v>
      </c>
      <c r="E873" s="270" t="s">
        <v>1</v>
      </c>
      <c r="F873" s="271" t="s">
        <v>1127</v>
      </c>
      <c r="G873" s="269"/>
      <c r="H873" s="272">
        <v>109.7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174</v>
      </c>
      <c r="AU873" s="278" t="s">
        <v>86</v>
      </c>
      <c r="AV873" s="14" t="s">
        <v>86</v>
      </c>
      <c r="AW873" s="14" t="s">
        <v>30</v>
      </c>
      <c r="AX873" s="14" t="s">
        <v>73</v>
      </c>
      <c r="AY873" s="278" t="s">
        <v>166</v>
      </c>
    </row>
    <row r="874" spans="1:65" s="2" customFormat="1" ht="21.75" customHeight="1">
      <c r="A874" s="37"/>
      <c r="B874" s="38"/>
      <c r="C874" s="243" t="s">
        <v>1128</v>
      </c>
      <c r="D874" s="243" t="s">
        <v>168</v>
      </c>
      <c r="E874" s="244" t="s">
        <v>1129</v>
      </c>
      <c r="F874" s="245" t="s">
        <v>1130</v>
      </c>
      <c r="G874" s="246" t="s">
        <v>171</v>
      </c>
      <c r="H874" s="247">
        <v>8.62</v>
      </c>
      <c r="I874" s="248"/>
      <c r="J874" s="249">
        <f>ROUND(I874*H874,2)</f>
        <v>0</v>
      </c>
      <c r="K874" s="250"/>
      <c r="L874" s="43"/>
      <c r="M874" s="251" t="s">
        <v>1</v>
      </c>
      <c r="N874" s="252" t="s">
        <v>39</v>
      </c>
      <c r="O874" s="90"/>
      <c r="P874" s="253">
        <f>O874*H874</f>
        <v>0</v>
      </c>
      <c r="Q874" s="253">
        <v>0</v>
      </c>
      <c r="R874" s="253">
        <f>Q874*H874</f>
        <v>0</v>
      </c>
      <c r="S874" s="253">
        <v>0</v>
      </c>
      <c r="T874" s="254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255" t="s">
        <v>252</v>
      </c>
      <c r="AT874" s="255" t="s">
        <v>168</v>
      </c>
      <c r="AU874" s="255" t="s">
        <v>86</v>
      </c>
      <c r="AY874" s="16" t="s">
        <v>166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6" t="s">
        <v>86</v>
      </c>
      <c r="BK874" s="256">
        <f>ROUND(I874*H874,2)</f>
        <v>0</v>
      </c>
      <c r="BL874" s="16" t="s">
        <v>252</v>
      </c>
      <c r="BM874" s="255" t="s">
        <v>1131</v>
      </c>
    </row>
    <row r="875" spans="1:51" s="14" customFormat="1" ht="12">
      <c r="A875" s="14"/>
      <c r="B875" s="268"/>
      <c r="C875" s="269"/>
      <c r="D875" s="259" t="s">
        <v>174</v>
      </c>
      <c r="E875" s="270" t="s">
        <v>1</v>
      </c>
      <c r="F875" s="271" t="s">
        <v>1132</v>
      </c>
      <c r="G875" s="269"/>
      <c r="H875" s="272">
        <v>8.62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174</v>
      </c>
      <c r="AU875" s="278" t="s">
        <v>86</v>
      </c>
      <c r="AV875" s="14" t="s">
        <v>86</v>
      </c>
      <c r="AW875" s="14" t="s">
        <v>30</v>
      </c>
      <c r="AX875" s="14" t="s">
        <v>73</v>
      </c>
      <c r="AY875" s="278" t="s">
        <v>166</v>
      </c>
    </row>
    <row r="876" spans="1:65" s="2" customFormat="1" ht="21.75" customHeight="1">
      <c r="A876" s="37"/>
      <c r="B876" s="38"/>
      <c r="C876" s="279" t="s">
        <v>1133</v>
      </c>
      <c r="D876" s="279" t="s">
        <v>243</v>
      </c>
      <c r="E876" s="280" t="s">
        <v>1134</v>
      </c>
      <c r="F876" s="281" t="s">
        <v>1135</v>
      </c>
      <c r="G876" s="282" t="s">
        <v>246</v>
      </c>
      <c r="H876" s="283">
        <v>17.24</v>
      </c>
      <c r="I876" s="284"/>
      <c r="J876" s="285">
        <f>ROUND(I876*H876,2)</f>
        <v>0</v>
      </c>
      <c r="K876" s="286"/>
      <c r="L876" s="287"/>
      <c r="M876" s="288" t="s">
        <v>1</v>
      </c>
      <c r="N876" s="289" t="s">
        <v>39</v>
      </c>
      <c r="O876" s="90"/>
      <c r="P876" s="253">
        <f>O876*H876</f>
        <v>0</v>
      </c>
      <c r="Q876" s="253">
        <v>0.001</v>
      </c>
      <c r="R876" s="253">
        <f>Q876*H876</f>
        <v>0.01724</v>
      </c>
      <c r="S876" s="253">
        <v>0</v>
      </c>
      <c r="T876" s="254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55" t="s">
        <v>338</v>
      </c>
      <c r="AT876" s="255" t="s">
        <v>243</v>
      </c>
      <c r="AU876" s="255" t="s">
        <v>86</v>
      </c>
      <c r="AY876" s="16" t="s">
        <v>166</v>
      </c>
      <c r="BE876" s="256">
        <f>IF(N876="základní",J876,0)</f>
        <v>0</v>
      </c>
      <c r="BF876" s="256">
        <f>IF(N876="snížená",J876,0)</f>
        <v>0</v>
      </c>
      <c r="BG876" s="256">
        <f>IF(N876="zákl. přenesená",J876,0)</f>
        <v>0</v>
      </c>
      <c r="BH876" s="256">
        <f>IF(N876="sníž. přenesená",J876,0)</f>
        <v>0</v>
      </c>
      <c r="BI876" s="256">
        <f>IF(N876="nulová",J876,0)</f>
        <v>0</v>
      </c>
      <c r="BJ876" s="16" t="s">
        <v>86</v>
      </c>
      <c r="BK876" s="256">
        <f>ROUND(I876*H876,2)</f>
        <v>0</v>
      </c>
      <c r="BL876" s="16" t="s">
        <v>252</v>
      </c>
      <c r="BM876" s="255" t="s">
        <v>1136</v>
      </c>
    </row>
    <row r="877" spans="1:47" s="2" customFormat="1" ht="12">
      <c r="A877" s="37"/>
      <c r="B877" s="38"/>
      <c r="C877" s="39"/>
      <c r="D877" s="259" t="s">
        <v>496</v>
      </c>
      <c r="E877" s="39"/>
      <c r="F877" s="290" t="s">
        <v>1137</v>
      </c>
      <c r="G877" s="39"/>
      <c r="H877" s="39"/>
      <c r="I877" s="153"/>
      <c r="J877" s="39"/>
      <c r="K877" s="39"/>
      <c r="L877" s="43"/>
      <c r="M877" s="291"/>
      <c r="N877" s="292"/>
      <c r="O877" s="90"/>
      <c r="P877" s="90"/>
      <c r="Q877" s="90"/>
      <c r="R877" s="90"/>
      <c r="S877" s="90"/>
      <c r="T877" s="91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T877" s="16" t="s">
        <v>496</v>
      </c>
      <c r="AU877" s="16" t="s">
        <v>86</v>
      </c>
    </row>
    <row r="878" spans="1:51" s="14" customFormat="1" ht="12">
      <c r="A878" s="14"/>
      <c r="B878" s="268"/>
      <c r="C878" s="269"/>
      <c r="D878" s="259" t="s">
        <v>174</v>
      </c>
      <c r="E878" s="269"/>
      <c r="F878" s="271" t="s">
        <v>1138</v>
      </c>
      <c r="G878" s="269"/>
      <c r="H878" s="272">
        <v>17.24</v>
      </c>
      <c r="I878" s="273"/>
      <c r="J878" s="269"/>
      <c r="K878" s="269"/>
      <c r="L878" s="274"/>
      <c r="M878" s="275"/>
      <c r="N878" s="276"/>
      <c r="O878" s="276"/>
      <c r="P878" s="276"/>
      <c r="Q878" s="276"/>
      <c r="R878" s="276"/>
      <c r="S878" s="276"/>
      <c r="T878" s="27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78" t="s">
        <v>174</v>
      </c>
      <c r="AU878" s="278" t="s">
        <v>86</v>
      </c>
      <c r="AV878" s="14" t="s">
        <v>86</v>
      </c>
      <c r="AW878" s="14" t="s">
        <v>4</v>
      </c>
      <c r="AX878" s="14" t="s">
        <v>80</v>
      </c>
      <c r="AY878" s="278" t="s">
        <v>166</v>
      </c>
    </row>
    <row r="879" spans="1:65" s="2" customFormat="1" ht="21.75" customHeight="1">
      <c r="A879" s="37"/>
      <c r="B879" s="38"/>
      <c r="C879" s="243" t="s">
        <v>1139</v>
      </c>
      <c r="D879" s="243" t="s">
        <v>168</v>
      </c>
      <c r="E879" s="244" t="s">
        <v>1140</v>
      </c>
      <c r="F879" s="245" t="s">
        <v>1141</v>
      </c>
      <c r="G879" s="246" t="s">
        <v>223</v>
      </c>
      <c r="H879" s="247">
        <v>3.642</v>
      </c>
      <c r="I879" s="248"/>
      <c r="J879" s="249">
        <f>ROUND(I879*H879,2)</f>
        <v>0</v>
      </c>
      <c r="K879" s="250"/>
      <c r="L879" s="43"/>
      <c r="M879" s="251" t="s">
        <v>1</v>
      </c>
      <c r="N879" s="252" t="s">
        <v>39</v>
      </c>
      <c r="O879" s="90"/>
      <c r="P879" s="253">
        <f>O879*H879</f>
        <v>0</v>
      </c>
      <c r="Q879" s="253">
        <v>0</v>
      </c>
      <c r="R879" s="253">
        <f>Q879*H879</f>
        <v>0</v>
      </c>
      <c r="S879" s="253">
        <v>0</v>
      </c>
      <c r="T879" s="254">
        <f>S879*H879</f>
        <v>0</v>
      </c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R879" s="255" t="s">
        <v>252</v>
      </c>
      <c r="AT879" s="255" t="s">
        <v>168</v>
      </c>
      <c r="AU879" s="255" t="s">
        <v>86</v>
      </c>
      <c r="AY879" s="16" t="s">
        <v>166</v>
      </c>
      <c r="BE879" s="256">
        <f>IF(N879="základní",J879,0)</f>
        <v>0</v>
      </c>
      <c r="BF879" s="256">
        <f>IF(N879="snížená",J879,0)</f>
        <v>0</v>
      </c>
      <c r="BG879" s="256">
        <f>IF(N879="zákl. přenesená",J879,0)</f>
        <v>0</v>
      </c>
      <c r="BH879" s="256">
        <f>IF(N879="sníž. přenesená",J879,0)</f>
        <v>0</v>
      </c>
      <c r="BI879" s="256">
        <f>IF(N879="nulová",J879,0)</f>
        <v>0</v>
      </c>
      <c r="BJ879" s="16" t="s">
        <v>86</v>
      </c>
      <c r="BK879" s="256">
        <f>ROUND(I879*H879,2)</f>
        <v>0</v>
      </c>
      <c r="BL879" s="16" t="s">
        <v>252</v>
      </c>
      <c r="BM879" s="255" t="s">
        <v>1142</v>
      </c>
    </row>
    <row r="880" spans="1:63" s="12" customFormat="1" ht="22.8" customHeight="1">
      <c r="A880" s="12"/>
      <c r="B880" s="227"/>
      <c r="C880" s="228"/>
      <c r="D880" s="229" t="s">
        <v>72</v>
      </c>
      <c r="E880" s="241" t="s">
        <v>1143</v>
      </c>
      <c r="F880" s="241" t="s">
        <v>1144</v>
      </c>
      <c r="G880" s="228"/>
      <c r="H880" s="228"/>
      <c r="I880" s="231"/>
      <c r="J880" s="242">
        <f>BK880</f>
        <v>0</v>
      </c>
      <c r="K880" s="228"/>
      <c r="L880" s="233"/>
      <c r="M880" s="234"/>
      <c r="N880" s="235"/>
      <c r="O880" s="235"/>
      <c r="P880" s="236">
        <f>SUM(P881:P925)</f>
        <v>0</v>
      </c>
      <c r="Q880" s="235"/>
      <c r="R880" s="236">
        <f>SUM(R881:R925)</f>
        <v>4.036815375</v>
      </c>
      <c r="S880" s="235"/>
      <c r="T880" s="237">
        <f>SUM(T881:T925)</f>
        <v>0</v>
      </c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R880" s="238" t="s">
        <v>86</v>
      </c>
      <c r="AT880" s="239" t="s">
        <v>72</v>
      </c>
      <c r="AU880" s="239" t="s">
        <v>80</v>
      </c>
      <c r="AY880" s="238" t="s">
        <v>166</v>
      </c>
      <c r="BK880" s="240">
        <f>SUM(BK881:BK925)</f>
        <v>0</v>
      </c>
    </row>
    <row r="881" spans="1:65" s="2" customFormat="1" ht="21.75" customHeight="1">
      <c r="A881" s="37"/>
      <c r="B881" s="38"/>
      <c r="C881" s="243" t="s">
        <v>1145</v>
      </c>
      <c r="D881" s="243" t="s">
        <v>168</v>
      </c>
      <c r="E881" s="244" t="s">
        <v>1146</v>
      </c>
      <c r="F881" s="245" t="s">
        <v>1147</v>
      </c>
      <c r="G881" s="246" t="s">
        <v>171</v>
      </c>
      <c r="H881" s="247">
        <v>17.069</v>
      </c>
      <c r="I881" s="248"/>
      <c r="J881" s="249">
        <f>ROUND(I881*H881,2)</f>
        <v>0</v>
      </c>
      <c r="K881" s="250"/>
      <c r="L881" s="43"/>
      <c r="M881" s="251" t="s">
        <v>1</v>
      </c>
      <c r="N881" s="252" t="s">
        <v>39</v>
      </c>
      <c r="O881" s="90"/>
      <c r="P881" s="253">
        <f>O881*H881</f>
        <v>0</v>
      </c>
      <c r="Q881" s="253">
        <v>0</v>
      </c>
      <c r="R881" s="253">
        <f>Q881*H881</f>
        <v>0</v>
      </c>
      <c r="S881" s="253">
        <v>0</v>
      </c>
      <c r="T881" s="254">
        <f>S881*H881</f>
        <v>0</v>
      </c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R881" s="255" t="s">
        <v>252</v>
      </c>
      <c r="AT881" s="255" t="s">
        <v>168</v>
      </c>
      <c r="AU881" s="255" t="s">
        <v>86</v>
      </c>
      <c r="AY881" s="16" t="s">
        <v>166</v>
      </c>
      <c r="BE881" s="256">
        <f>IF(N881="základní",J881,0)</f>
        <v>0</v>
      </c>
      <c r="BF881" s="256">
        <f>IF(N881="snížená",J881,0)</f>
        <v>0</v>
      </c>
      <c r="BG881" s="256">
        <f>IF(N881="zákl. přenesená",J881,0)</f>
        <v>0</v>
      </c>
      <c r="BH881" s="256">
        <f>IF(N881="sníž. přenesená",J881,0)</f>
        <v>0</v>
      </c>
      <c r="BI881" s="256">
        <f>IF(N881="nulová",J881,0)</f>
        <v>0</v>
      </c>
      <c r="BJ881" s="16" t="s">
        <v>86</v>
      </c>
      <c r="BK881" s="256">
        <f>ROUND(I881*H881,2)</f>
        <v>0</v>
      </c>
      <c r="BL881" s="16" t="s">
        <v>252</v>
      </c>
      <c r="BM881" s="255" t="s">
        <v>1148</v>
      </c>
    </row>
    <row r="882" spans="1:51" s="13" customFormat="1" ht="12">
      <c r="A882" s="13"/>
      <c r="B882" s="257"/>
      <c r="C882" s="258"/>
      <c r="D882" s="259" t="s">
        <v>174</v>
      </c>
      <c r="E882" s="260" t="s">
        <v>1</v>
      </c>
      <c r="F882" s="261" t="s">
        <v>313</v>
      </c>
      <c r="G882" s="258"/>
      <c r="H882" s="260" t="s">
        <v>1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7" t="s">
        <v>174</v>
      </c>
      <c r="AU882" s="267" t="s">
        <v>86</v>
      </c>
      <c r="AV882" s="13" t="s">
        <v>80</v>
      </c>
      <c r="AW882" s="13" t="s">
        <v>30</v>
      </c>
      <c r="AX882" s="13" t="s">
        <v>73</v>
      </c>
      <c r="AY882" s="267" t="s">
        <v>166</v>
      </c>
    </row>
    <row r="883" spans="1:51" s="14" customFormat="1" ht="12">
      <c r="A883" s="14"/>
      <c r="B883" s="268"/>
      <c r="C883" s="269"/>
      <c r="D883" s="259" t="s">
        <v>174</v>
      </c>
      <c r="E883" s="270" t="s">
        <v>1</v>
      </c>
      <c r="F883" s="271" t="s">
        <v>1149</v>
      </c>
      <c r="G883" s="269"/>
      <c r="H883" s="272">
        <v>5.362</v>
      </c>
      <c r="I883" s="273"/>
      <c r="J883" s="269"/>
      <c r="K883" s="269"/>
      <c r="L883" s="274"/>
      <c r="M883" s="275"/>
      <c r="N883" s="276"/>
      <c r="O883" s="276"/>
      <c r="P883" s="276"/>
      <c r="Q883" s="276"/>
      <c r="R883" s="276"/>
      <c r="S883" s="276"/>
      <c r="T883" s="27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8" t="s">
        <v>174</v>
      </c>
      <c r="AU883" s="278" t="s">
        <v>86</v>
      </c>
      <c r="AV883" s="14" t="s">
        <v>86</v>
      </c>
      <c r="AW883" s="14" t="s">
        <v>30</v>
      </c>
      <c r="AX883" s="14" t="s">
        <v>73</v>
      </c>
      <c r="AY883" s="278" t="s">
        <v>166</v>
      </c>
    </row>
    <row r="884" spans="1:51" s="14" customFormat="1" ht="12">
      <c r="A884" s="14"/>
      <c r="B884" s="268"/>
      <c r="C884" s="269"/>
      <c r="D884" s="259" t="s">
        <v>174</v>
      </c>
      <c r="E884" s="270" t="s">
        <v>1</v>
      </c>
      <c r="F884" s="271" t="s">
        <v>1150</v>
      </c>
      <c r="G884" s="269"/>
      <c r="H884" s="272">
        <v>6.667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174</v>
      </c>
      <c r="AU884" s="278" t="s">
        <v>86</v>
      </c>
      <c r="AV884" s="14" t="s">
        <v>86</v>
      </c>
      <c r="AW884" s="14" t="s">
        <v>30</v>
      </c>
      <c r="AX884" s="14" t="s">
        <v>73</v>
      </c>
      <c r="AY884" s="278" t="s">
        <v>166</v>
      </c>
    </row>
    <row r="885" spans="1:51" s="14" customFormat="1" ht="12">
      <c r="A885" s="14"/>
      <c r="B885" s="268"/>
      <c r="C885" s="269"/>
      <c r="D885" s="259" t="s">
        <v>174</v>
      </c>
      <c r="E885" s="270" t="s">
        <v>1</v>
      </c>
      <c r="F885" s="271" t="s">
        <v>1151</v>
      </c>
      <c r="G885" s="269"/>
      <c r="H885" s="272">
        <v>5.04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174</v>
      </c>
      <c r="AU885" s="278" t="s">
        <v>86</v>
      </c>
      <c r="AV885" s="14" t="s">
        <v>86</v>
      </c>
      <c r="AW885" s="14" t="s">
        <v>30</v>
      </c>
      <c r="AX885" s="14" t="s">
        <v>73</v>
      </c>
      <c r="AY885" s="278" t="s">
        <v>166</v>
      </c>
    </row>
    <row r="886" spans="1:65" s="2" customFormat="1" ht="21.75" customHeight="1">
      <c r="A886" s="37"/>
      <c r="B886" s="38"/>
      <c r="C886" s="279" t="s">
        <v>1152</v>
      </c>
      <c r="D886" s="279" t="s">
        <v>243</v>
      </c>
      <c r="E886" s="280" t="s">
        <v>1153</v>
      </c>
      <c r="F886" s="281" t="s">
        <v>1154</v>
      </c>
      <c r="G886" s="282" t="s">
        <v>171</v>
      </c>
      <c r="H886" s="283">
        <v>17.922</v>
      </c>
      <c r="I886" s="284"/>
      <c r="J886" s="285">
        <f>ROUND(I886*H886,2)</f>
        <v>0</v>
      </c>
      <c r="K886" s="286"/>
      <c r="L886" s="287"/>
      <c r="M886" s="288" t="s">
        <v>1</v>
      </c>
      <c r="N886" s="289" t="s">
        <v>39</v>
      </c>
      <c r="O886" s="90"/>
      <c r="P886" s="253">
        <f>O886*H886</f>
        <v>0</v>
      </c>
      <c r="Q886" s="253">
        <v>0.0056</v>
      </c>
      <c r="R886" s="253">
        <f>Q886*H886</f>
        <v>0.1003632</v>
      </c>
      <c r="S886" s="253">
        <v>0</v>
      </c>
      <c r="T886" s="254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55" t="s">
        <v>338</v>
      </c>
      <c r="AT886" s="255" t="s">
        <v>243</v>
      </c>
      <c r="AU886" s="255" t="s">
        <v>86</v>
      </c>
      <c r="AY886" s="16" t="s">
        <v>166</v>
      </c>
      <c r="BE886" s="256">
        <f>IF(N886="základní",J886,0)</f>
        <v>0</v>
      </c>
      <c r="BF886" s="256">
        <f>IF(N886="snížená",J886,0)</f>
        <v>0</v>
      </c>
      <c r="BG886" s="256">
        <f>IF(N886="zákl. přenesená",J886,0)</f>
        <v>0</v>
      </c>
      <c r="BH886" s="256">
        <f>IF(N886="sníž. přenesená",J886,0)</f>
        <v>0</v>
      </c>
      <c r="BI886" s="256">
        <f>IF(N886="nulová",J886,0)</f>
        <v>0</v>
      </c>
      <c r="BJ886" s="16" t="s">
        <v>86</v>
      </c>
      <c r="BK886" s="256">
        <f>ROUND(I886*H886,2)</f>
        <v>0</v>
      </c>
      <c r="BL886" s="16" t="s">
        <v>252</v>
      </c>
      <c r="BM886" s="255" t="s">
        <v>1155</v>
      </c>
    </row>
    <row r="887" spans="1:51" s="14" customFormat="1" ht="12">
      <c r="A887" s="14"/>
      <c r="B887" s="268"/>
      <c r="C887" s="269"/>
      <c r="D887" s="259" t="s">
        <v>174</v>
      </c>
      <c r="E887" s="269"/>
      <c r="F887" s="271" t="s">
        <v>1156</v>
      </c>
      <c r="G887" s="269"/>
      <c r="H887" s="272">
        <v>17.922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174</v>
      </c>
      <c r="AU887" s="278" t="s">
        <v>86</v>
      </c>
      <c r="AV887" s="14" t="s">
        <v>86</v>
      </c>
      <c r="AW887" s="14" t="s">
        <v>4</v>
      </c>
      <c r="AX887" s="14" t="s">
        <v>80</v>
      </c>
      <c r="AY887" s="278" t="s">
        <v>166</v>
      </c>
    </row>
    <row r="888" spans="1:65" s="2" customFormat="1" ht="21.75" customHeight="1">
      <c r="A888" s="37"/>
      <c r="B888" s="38"/>
      <c r="C888" s="243" t="s">
        <v>1157</v>
      </c>
      <c r="D888" s="243" t="s">
        <v>168</v>
      </c>
      <c r="E888" s="244" t="s">
        <v>1158</v>
      </c>
      <c r="F888" s="245" t="s">
        <v>1159</v>
      </c>
      <c r="G888" s="246" t="s">
        <v>171</v>
      </c>
      <c r="H888" s="247">
        <v>4.06</v>
      </c>
      <c r="I888" s="248"/>
      <c r="J888" s="249">
        <f>ROUND(I888*H888,2)</f>
        <v>0</v>
      </c>
      <c r="K888" s="250"/>
      <c r="L888" s="43"/>
      <c r="M888" s="251" t="s">
        <v>1</v>
      </c>
      <c r="N888" s="252" t="s">
        <v>39</v>
      </c>
      <c r="O888" s="90"/>
      <c r="P888" s="253">
        <f>O888*H888</f>
        <v>0</v>
      </c>
      <c r="Q888" s="253">
        <v>0</v>
      </c>
      <c r="R888" s="253">
        <f>Q888*H888</f>
        <v>0</v>
      </c>
      <c r="S888" s="253">
        <v>0</v>
      </c>
      <c r="T888" s="254">
        <f>S888*H888</f>
        <v>0</v>
      </c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R888" s="255" t="s">
        <v>252</v>
      </c>
      <c r="AT888" s="255" t="s">
        <v>168</v>
      </c>
      <c r="AU888" s="255" t="s">
        <v>86</v>
      </c>
      <c r="AY888" s="16" t="s">
        <v>166</v>
      </c>
      <c r="BE888" s="256">
        <f>IF(N888="základní",J888,0)</f>
        <v>0</v>
      </c>
      <c r="BF888" s="256">
        <f>IF(N888="snížená",J888,0)</f>
        <v>0</v>
      </c>
      <c r="BG888" s="256">
        <f>IF(N888="zákl. přenesená",J888,0)</f>
        <v>0</v>
      </c>
      <c r="BH888" s="256">
        <f>IF(N888="sníž. přenesená",J888,0)</f>
        <v>0</v>
      </c>
      <c r="BI888" s="256">
        <f>IF(N888="nulová",J888,0)</f>
        <v>0</v>
      </c>
      <c r="BJ888" s="16" t="s">
        <v>86</v>
      </c>
      <c r="BK888" s="256">
        <f>ROUND(I888*H888,2)</f>
        <v>0</v>
      </c>
      <c r="BL888" s="16" t="s">
        <v>252</v>
      </c>
      <c r="BM888" s="255" t="s">
        <v>1160</v>
      </c>
    </row>
    <row r="889" spans="1:51" s="13" customFormat="1" ht="12">
      <c r="A889" s="13"/>
      <c r="B889" s="257"/>
      <c r="C889" s="258"/>
      <c r="D889" s="259" t="s">
        <v>174</v>
      </c>
      <c r="E889" s="260" t="s">
        <v>1</v>
      </c>
      <c r="F889" s="261" t="s">
        <v>1161</v>
      </c>
      <c r="G889" s="258"/>
      <c r="H889" s="260" t="s">
        <v>1</v>
      </c>
      <c r="I889" s="262"/>
      <c r="J889" s="258"/>
      <c r="K889" s="258"/>
      <c r="L889" s="263"/>
      <c r="M889" s="264"/>
      <c r="N889" s="265"/>
      <c r="O889" s="265"/>
      <c r="P889" s="265"/>
      <c r="Q889" s="265"/>
      <c r="R889" s="265"/>
      <c r="S889" s="265"/>
      <c r="T889" s="26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7" t="s">
        <v>174</v>
      </c>
      <c r="AU889" s="267" t="s">
        <v>86</v>
      </c>
      <c r="AV889" s="13" t="s">
        <v>80</v>
      </c>
      <c r="AW889" s="13" t="s">
        <v>30</v>
      </c>
      <c r="AX889" s="13" t="s">
        <v>73</v>
      </c>
      <c r="AY889" s="267" t="s">
        <v>166</v>
      </c>
    </row>
    <row r="890" spans="1:51" s="14" customFormat="1" ht="12">
      <c r="A890" s="14"/>
      <c r="B890" s="268"/>
      <c r="C890" s="269"/>
      <c r="D890" s="259" t="s">
        <v>174</v>
      </c>
      <c r="E890" s="270" t="s">
        <v>1</v>
      </c>
      <c r="F890" s="271" t="s">
        <v>1162</v>
      </c>
      <c r="G890" s="269"/>
      <c r="H890" s="272">
        <v>4.06</v>
      </c>
      <c r="I890" s="273"/>
      <c r="J890" s="269"/>
      <c r="K890" s="269"/>
      <c r="L890" s="274"/>
      <c r="M890" s="275"/>
      <c r="N890" s="276"/>
      <c r="O890" s="276"/>
      <c r="P890" s="276"/>
      <c r="Q890" s="276"/>
      <c r="R890" s="276"/>
      <c r="S890" s="276"/>
      <c r="T890" s="27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8" t="s">
        <v>174</v>
      </c>
      <c r="AU890" s="278" t="s">
        <v>86</v>
      </c>
      <c r="AV890" s="14" t="s">
        <v>86</v>
      </c>
      <c r="AW890" s="14" t="s">
        <v>30</v>
      </c>
      <c r="AX890" s="14" t="s">
        <v>73</v>
      </c>
      <c r="AY890" s="278" t="s">
        <v>166</v>
      </c>
    </row>
    <row r="891" spans="1:65" s="2" customFormat="1" ht="21.75" customHeight="1">
      <c r="A891" s="37"/>
      <c r="B891" s="38"/>
      <c r="C891" s="279" t="s">
        <v>1163</v>
      </c>
      <c r="D891" s="279" t="s">
        <v>243</v>
      </c>
      <c r="E891" s="280" t="s">
        <v>1164</v>
      </c>
      <c r="F891" s="281" t="s">
        <v>1165</v>
      </c>
      <c r="G891" s="282" t="s">
        <v>171</v>
      </c>
      <c r="H891" s="283">
        <v>4.141</v>
      </c>
      <c r="I891" s="284"/>
      <c r="J891" s="285">
        <f>ROUND(I891*H891,2)</f>
        <v>0</v>
      </c>
      <c r="K891" s="286"/>
      <c r="L891" s="287"/>
      <c r="M891" s="288" t="s">
        <v>1</v>
      </c>
      <c r="N891" s="289" t="s">
        <v>39</v>
      </c>
      <c r="O891" s="90"/>
      <c r="P891" s="253">
        <f>O891*H891</f>
        <v>0</v>
      </c>
      <c r="Q891" s="253">
        <v>0.0018</v>
      </c>
      <c r="R891" s="253">
        <f>Q891*H891</f>
        <v>0.0074538</v>
      </c>
      <c r="S891" s="253">
        <v>0</v>
      </c>
      <c r="T891" s="254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55" t="s">
        <v>212</v>
      </c>
      <c r="AT891" s="255" t="s">
        <v>243</v>
      </c>
      <c r="AU891" s="255" t="s">
        <v>86</v>
      </c>
      <c r="AY891" s="16" t="s">
        <v>166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6" t="s">
        <v>86</v>
      </c>
      <c r="BK891" s="256">
        <f>ROUND(I891*H891,2)</f>
        <v>0</v>
      </c>
      <c r="BL891" s="16" t="s">
        <v>172</v>
      </c>
      <c r="BM891" s="255" t="s">
        <v>1166</v>
      </c>
    </row>
    <row r="892" spans="1:51" s="14" customFormat="1" ht="12">
      <c r="A892" s="14"/>
      <c r="B892" s="268"/>
      <c r="C892" s="269"/>
      <c r="D892" s="259" t="s">
        <v>174</v>
      </c>
      <c r="E892" s="269"/>
      <c r="F892" s="271" t="s">
        <v>1167</v>
      </c>
      <c r="G892" s="269"/>
      <c r="H892" s="272">
        <v>4.141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174</v>
      </c>
      <c r="AU892" s="278" t="s">
        <v>86</v>
      </c>
      <c r="AV892" s="14" t="s">
        <v>86</v>
      </c>
      <c r="AW892" s="14" t="s">
        <v>4</v>
      </c>
      <c r="AX892" s="14" t="s">
        <v>80</v>
      </c>
      <c r="AY892" s="278" t="s">
        <v>166</v>
      </c>
    </row>
    <row r="893" spans="1:65" s="2" customFormat="1" ht="21.75" customHeight="1">
      <c r="A893" s="37"/>
      <c r="B893" s="38"/>
      <c r="C893" s="243" t="s">
        <v>1168</v>
      </c>
      <c r="D893" s="243" t="s">
        <v>168</v>
      </c>
      <c r="E893" s="244" t="s">
        <v>1169</v>
      </c>
      <c r="F893" s="245" t="s">
        <v>1170</v>
      </c>
      <c r="G893" s="246" t="s">
        <v>171</v>
      </c>
      <c r="H893" s="247">
        <v>367.8</v>
      </c>
      <c r="I893" s="248"/>
      <c r="J893" s="249">
        <f>ROUND(I893*H893,2)</f>
        <v>0</v>
      </c>
      <c r="K893" s="250"/>
      <c r="L893" s="43"/>
      <c r="M893" s="251" t="s">
        <v>1</v>
      </c>
      <c r="N893" s="252" t="s">
        <v>39</v>
      </c>
      <c r="O893" s="90"/>
      <c r="P893" s="253">
        <f>O893*H893</f>
        <v>0</v>
      </c>
      <c r="Q893" s="253">
        <v>0</v>
      </c>
      <c r="R893" s="253">
        <f>Q893*H893</f>
        <v>0</v>
      </c>
      <c r="S893" s="253">
        <v>0</v>
      </c>
      <c r="T893" s="254">
        <f>S893*H893</f>
        <v>0</v>
      </c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R893" s="255" t="s">
        <v>252</v>
      </c>
      <c r="AT893" s="255" t="s">
        <v>168</v>
      </c>
      <c r="AU893" s="255" t="s">
        <v>86</v>
      </c>
      <c r="AY893" s="16" t="s">
        <v>166</v>
      </c>
      <c r="BE893" s="256">
        <f>IF(N893="základní",J893,0)</f>
        <v>0</v>
      </c>
      <c r="BF893" s="256">
        <f>IF(N893="snížená",J893,0)</f>
        <v>0</v>
      </c>
      <c r="BG893" s="256">
        <f>IF(N893="zákl. přenesená",J893,0)</f>
        <v>0</v>
      </c>
      <c r="BH893" s="256">
        <f>IF(N893="sníž. přenesená",J893,0)</f>
        <v>0</v>
      </c>
      <c r="BI893" s="256">
        <f>IF(N893="nulová",J893,0)</f>
        <v>0</v>
      </c>
      <c r="BJ893" s="16" t="s">
        <v>86</v>
      </c>
      <c r="BK893" s="256">
        <f>ROUND(I893*H893,2)</f>
        <v>0</v>
      </c>
      <c r="BL893" s="16" t="s">
        <v>252</v>
      </c>
      <c r="BM893" s="255" t="s">
        <v>1171</v>
      </c>
    </row>
    <row r="894" spans="1:51" s="14" customFormat="1" ht="12">
      <c r="A894" s="14"/>
      <c r="B894" s="268"/>
      <c r="C894" s="269"/>
      <c r="D894" s="259" t="s">
        <v>174</v>
      </c>
      <c r="E894" s="270" t="s">
        <v>1</v>
      </c>
      <c r="F894" s="271" t="s">
        <v>1073</v>
      </c>
      <c r="G894" s="269"/>
      <c r="H894" s="272">
        <v>367.8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174</v>
      </c>
      <c r="AU894" s="278" t="s">
        <v>86</v>
      </c>
      <c r="AV894" s="14" t="s">
        <v>86</v>
      </c>
      <c r="AW894" s="14" t="s">
        <v>30</v>
      </c>
      <c r="AX894" s="14" t="s">
        <v>73</v>
      </c>
      <c r="AY894" s="278" t="s">
        <v>166</v>
      </c>
    </row>
    <row r="895" spans="1:65" s="2" customFormat="1" ht="21.75" customHeight="1">
      <c r="A895" s="37"/>
      <c r="B895" s="38"/>
      <c r="C895" s="279" t="s">
        <v>1172</v>
      </c>
      <c r="D895" s="279" t="s">
        <v>243</v>
      </c>
      <c r="E895" s="280" t="s">
        <v>1173</v>
      </c>
      <c r="F895" s="281" t="s">
        <v>1174</v>
      </c>
      <c r="G895" s="282" t="s">
        <v>171</v>
      </c>
      <c r="H895" s="283">
        <v>750.312</v>
      </c>
      <c r="I895" s="284"/>
      <c r="J895" s="285">
        <f>ROUND(I895*H895,2)</f>
        <v>0</v>
      </c>
      <c r="K895" s="286"/>
      <c r="L895" s="287"/>
      <c r="M895" s="288" t="s">
        <v>1</v>
      </c>
      <c r="N895" s="289" t="s">
        <v>39</v>
      </c>
      <c r="O895" s="90"/>
      <c r="P895" s="253">
        <f>O895*H895</f>
        <v>0</v>
      </c>
      <c r="Q895" s="253">
        <v>0.004</v>
      </c>
      <c r="R895" s="253">
        <f>Q895*H895</f>
        <v>3.001248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338</v>
      </c>
      <c r="AT895" s="255" t="s">
        <v>243</v>
      </c>
      <c r="AU895" s="255" t="s">
        <v>86</v>
      </c>
      <c r="AY895" s="16" t="s">
        <v>166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86</v>
      </c>
      <c r="BK895" s="256">
        <f>ROUND(I895*H895,2)</f>
        <v>0</v>
      </c>
      <c r="BL895" s="16" t="s">
        <v>252</v>
      </c>
      <c r="BM895" s="255" t="s">
        <v>1175</v>
      </c>
    </row>
    <row r="896" spans="1:47" s="2" customFormat="1" ht="12">
      <c r="A896" s="37"/>
      <c r="B896" s="38"/>
      <c r="C896" s="39"/>
      <c r="D896" s="259" t="s">
        <v>496</v>
      </c>
      <c r="E896" s="39"/>
      <c r="F896" s="290" t="s">
        <v>1176</v>
      </c>
      <c r="G896" s="39"/>
      <c r="H896" s="39"/>
      <c r="I896" s="153"/>
      <c r="J896" s="39"/>
      <c r="K896" s="39"/>
      <c r="L896" s="43"/>
      <c r="M896" s="291"/>
      <c r="N896" s="292"/>
      <c r="O896" s="90"/>
      <c r="P896" s="90"/>
      <c r="Q896" s="90"/>
      <c r="R896" s="90"/>
      <c r="S896" s="90"/>
      <c r="T896" s="91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T896" s="16" t="s">
        <v>496</v>
      </c>
      <c r="AU896" s="16" t="s">
        <v>86</v>
      </c>
    </row>
    <row r="897" spans="1:51" s="14" customFormat="1" ht="12">
      <c r="A897" s="14"/>
      <c r="B897" s="268"/>
      <c r="C897" s="269"/>
      <c r="D897" s="259" t="s">
        <v>174</v>
      </c>
      <c r="E897" s="269"/>
      <c r="F897" s="271" t="s">
        <v>1177</v>
      </c>
      <c r="G897" s="269"/>
      <c r="H897" s="272">
        <v>750.312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174</v>
      </c>
      <c r="AU897" s="278" t="s">
        <v>86</v>
      </c>
      <c r="AV897" s="14" t="s">
        <v>86</v>
      </c>
      <c r="AW897" s="14" t="s">
        <v>4</v>
      </c>
      <c r="AX897" s="14" t="s">
        <v>80</v>
      </c>
      <c r="AY897" s="278" t="s">
        <v>166</v>
      </c>
    </row>
    <row r="898" spans="1:65" s="2" customFormat="1" ht="21.75" customHeight="1">
      <c r="A898" s="37"/>
      <c r="B898" s="38"/>
      <c r="C898" s="243" t="s">
        <v>1178</v>
      </c>
      <c r="D898" s="243" t="s">
        <v>168</v>
      </c>
      <c r="E898" s="244" t="s">
        <v>1179</v>
      </c>
      <c r="F898" s="245" t="s">
        <v>1180</v>
      </c>
      <c r="G898" s="246" t="s">
        <v>171</v>
      </c>
      <c r="H898" s="247">
        <v>9.976</v>
      </c>
      <c r="I898" s="248"/>
      <c r="J898" s="249">
        <f>ROUND(I898*H898,2)</f>
        <v>0</v>
      </c>
      <c r="K898" s="250"/>
      <c r="L898" s="43"/>
      <c r="M898" s="251" t="s">
        <v>1</v>
      </c>
      <c r="N898" s="252" t="s">
        <v>39</v>
      </c>
      <c r="O898" s="90"/>
      <c r="P898" s="253">
        <f>O898*H898</f>
        <v>0</v>
      </c>
      <c r="Q898" s="253">
        <v>0.006</v>
      </c>
      <c r="R898" s="253">
        <f>Q898*H898</f>
        <v>0.059856000000000006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252</v>
      </c>
      <c r="AT898" s="255" t="s">
        <v>168</v>
      </c>
      <c r="AU898" s="255" t="s">
        <v>86</v>
      </c>
      <c r="AY898" s="16" t="s">
        <v>166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86</v>
      </c>
      <c r="BK898" s="256">
        <f>ROUND(I898*H898,2)</f>
        <v>0</v>
      </c>
      <c r="BL898" s="16" t="s">
        <v>252</v>
      </c>
      <c r="BM898" s="255" t="s">
        <v>1181</v>
      </c>
    </row>
    <row r="899" spans="1:51" s="14" customFormat="1" ht="12">
      <c r="A899" s="14"/>
      <c r="B899" s="268"/>
      <c r="C899" s="269"/>
      <c r="D899" s="259" t="s">
        <v>174</v>
      </c>
      <c r="E899" s="270" t="s">
        <v>1</v>
      </c>
      <c r="F899" s="271" t="s">
        <v>1182</v>
      </c>
      <c r="G899" s="269"/>
      <c r="H899" s="272">
        <v>9.976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174</v>
      </c>
      <c r="AU899" s="278" t="s">
        <v>86</v>
      </c>
      <c r="AV899" s="14" t="s">
        <v>86</v>
      </c>
      <c r="AW899" s="14" t="s">
        <v>30</v>
      </c>
      <c r="AX899" s="14" t="s">
        <v>73</v>
      </c>
      <c r="AY899" s="278" t="s">
        <v>166</v>
      </c>
    </row>
    <row r="900" spans="1:65" s="2" customFormat="1" ht="21.75" customHeight="1">
      <c r="A900" s="37"/>
      <c r="B900" s="38"/>
      <c r="C900" s="279" t="s">
        <v>1183</v>
      </c>
      <c r="D900" s="279" t="s">
        <v>243</v>
      </c>
      <c r="E900" s="280" t="s">
        <v>1184</v>
      </c>
      <c r="F900" s="281" t="s">
        <v>1185</v>
      </c>
      <c r="G900" s="282" t="s">
        <v>171</v>
      </c>
      <c r="H900" s="283">
        <v>10.674</v>
      </c>
      <c r="I900" s="284"/>
      <c r="J900" s="285">
        <f>ROUND(I900*H900,2)</f>
        <v>0</v>
      </c>
      <c r="K900" s="286"/>
      <c r="L900" s="287"/>
      <c r="M900" s="288" t="s">
        <v>1</v>
      </c>
      <c r="N900" s="289" t="s">
        <v>39</v>
      </c>
      <c r="O900" s="90"/>
      <c r="P900" s="253">
        <f>O900*H900</f>
        <v>0</v>
      </c>
      <c r="Q900" s="253">
        <v>0.005</v>
      </c>
      <c r="R900" s="253">
        <f>Q900*H900</f>
        <v>0.05337</v>
      </c>
      <c r="S900" s="253">
        <v>0</v>
      </c>
      <c r="T900" s="254">
        <f>S900*H900</f>
        <v>0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255" t="s">
        <v>338</v>
      </c>
      <c r="AT900" s="255" t="s">
        <v>243</v>
      </c>
      <c r="AU900" s="255" t="s">
        <v>86</v>
      </c>
      <c r="AY900" s="16" t="s">
        <v>166</v>
      </c>
      <c r="BE900" s="256">
        <f>IF(N900="základní",J900,0)</f>
        <v>0</v>
      </c>
      <c r="BF900" s="256">
        <f>IF(N900="snížená",J900,0)</f>
        <v>0</v>
      </c>
      <c r="BG900" s="256">
        <f>IF(N900="zákl. přenesená",J900,0)</f>
        <v>0</v>
      </c>
      <c r="BH900" s="256">
        <f>IF(N900="sníž. přenesená",J900,0)</f>
        <v>0</v>
      </c>
      <c r="BI900" s="256">
        <f>IF(N900="nulová",J900,0)</f>
        <v>0</v>
      </c>
      <c r="BJ900" s="16" t="s">
        <v>86</v>
      </c>
      <c r="BK900" s="256">
        <f>ROUND(I900*H900,2)</f>
        <v>0</v>
      </c>
      <c r="BL900" s="16" t="s">
        <v>252</v>
      </c>
      <c r="BM900" s="255" t="s">
        <v>1186</v>
      </c>
    </row>
    <row r="901" spans="1:47" s="2" customFormat="1" ht="12">
      <c r="A901" s="37"/>
      <c r="B901" s="38"/>
      <c r="C901" s="39"/>
      <c r="D901" s="259" t="s">
        <v>496</v>
      </c>
      <c r="E901" s="39"/>
      <c r="F901" s="290" t="s">
        <v>1176</v>
      </c>
      <c r="G901" s="39"/>
      <c r="H901" s="39"/>
      <c r="I901" s="153"/>
      <c r="J901" s="39"/>
      <c r="K901" s="39"/>
      <c r="L901" s="43"/>
      <c r="M901" s="291"/>
      <c r="N901" s="292"/>
      <c r="O901" s="90"/>
      <c r="P901" s="90"/>
      <c r="Q901" s="90"/>
      <c r="R901" s="90"/>
      <c r="S901" s="90"/>
      <c r="T901" s="91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T901" s="16" t="s">
        <v>496</v>
      </c>
      <c r="AU901" s="16" t="s">
        <v>86</v>
      </c>
    </row>
    <row r="902" spans="1:51" s="14" customFormat="1" ht="12">
      <c r="A902" s="14"/>
      <c r="B902" s="268"/>
      <c r="C902" s="269"/>
      <c r="D902" s="259" t="s">
        <v>174</v>
      </c>
      <c r="E902" s="269"/>
      <c r="F902" s="271" t="s">
        <v>1187</v>
      </c>
      <c r="G902" s="269"/>
      <c r="H902" s="272">
        <v>10.674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174</v>
      </c>
      <c r="AU902" s="278" t="s">
        <v>86</v>
      </c>
      <c r="AV902" s="14" t="s">
        <v>86</v>
      </c>
      <c r="AW902" s="14" t="s">
        <v>4</v>
      </c>
      <c r="AX902" s="14" t="s">
        <v>80</v>
      </c>
      <c r="AY902" s="278" t="s">
        <v>166</v>
      </c>
    </row>
    <row r="903" spans="1:65" s="2" customFormat="1" ht="21.75" customHeight="1">
      <c r="A903" s="37"/>
      <c r="B903" s="38"/>
      <c r="C903" s="243" t="s">
        <v>1188</v>
      </c>
      <c r="D903" s="243" t="s">
        <v>168</v>
      </c>
      <c r="E903" s="244" t="s">
        <v>1189</v>
      </c>
      <c r="F903" s="245" t="s">
        <v>1190</v>
      </c>
      <c r="G903" s="246" t="s">
        <v>171</v>
      </c>
      <c r="H903" s="247">
        <v>257.4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39</v>
      </c>
      <c r="O903" s="90"/>
      <c r="P903" s="253">
        <f>O903*H903</f>
        <v>0</v>
      </c>
      <c r="Q903" s="253">
        <v>0</v>
      </c>
      <c r="R903" s="253">
        <f>Q903*H903</f>
        <v>0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252</v>
      </c>
      <c r="AT903" s="255" t="s">
        <v>168</v>
      </c>
      <c r="AU903" s="255" t="s">
        <v>86</v>
      </c>
      <c r="AY903" s="16" t="s">
        <v>166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86</v>
      </c>
      <c r="BK903" s="256">
        <f>ROUND(I903*H903,2)</f>
        <v>0</v>
      </c>
      <c r="BL903" s="16" t="s">
        <v>252</v>
      </c>
      <c r="BM903" s="255" t="s">
        <v>1191</v>
      </c>
    </row>
    <row r="904" spans="1:51" s="13" customFormat="1" ht="12">
      <c r="A904" s="13"/>
      <c r="B904" s="257"/>
      <c r="C904" s="258"/>
      <c r="D904" s="259" t="s">
        <v>174</v>
      </c>
      <c r="E904" s="260" t="s">
        <v>1</v>
      </c>
      <c r="F904" s="261" t="s">
        <v>1192</v>
      </c>
      <c r="G904" s="258"/>
      <c r="H904" s="260" t="s">
        <v>1</v>
      </c>
      <c r="I904" s="262"/>
      <c r="J904" s="258"/>
      <c r="K904" s="258"/>
      <c r="L904" s="263"/>
      <c r="M904" s="264"/>
      <c r="N904" s="265"/>
      <c r="O904" s="265"/>
      <c r="P904" s="265"/>
      <c r="Q904" s="265"/>
      <c r="R904" s="265"/>
      <c r="S904" s="265"/>
      <c r="T904" s="26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7" t="s">
        <v>174</v>
      </c>
      <c r="AU904" s="267" t="s">
        <v>86</v>
      </c>
      <c r="AV904" s="13" t="s">
        <v>80</v>
      </c>
      <c r="AW904" s="13" t="s">
        <v>30</v>
      </c>
      <c r="AX904" s="13" t="s">
        <v>73</v>
      </c>
      <c r="AY904" s="267" t="s">
        <v>166</v>
      </c>
    </row>
    <row r="905" spans="1:51" s="14" customFormat="1" ht="12">
      <c r="A905" s="14"/>
      <c r="B905" s="268"/>
      <c r="C905" s="269"/>
      <c r="D905" s="259" t="s">
        <v>174</v>
      </c>
      <c r="E905" s="270" t="s">
        <v>1</v>
      </c>
      <c r="F905" s="271" t="s">
        <v>1193</v>
      </c>
      <c r="G905" s="269"/>
      <c r="H905" s="272">
        <v>41.04</v>
      </c>
      <c r="I905" s="273"/>
      <c r="J905" s="269"/>
      <c r="K905" s="269"/>
      <c r="L905" s="274"/>
      <c r="M905" s="275"/>
      <c r="N905" s="276"/>
      <c r="O905" s="276"/>
      <c r="P905" s="276"/>
      <c r="Q905" s="276"/>
      <c r="R905" s="276"/>
      <c r="S905" s="276"/>
      <c r="T905" s="27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8" t="s">
        <v>174</v>
      </c>
      <c r="AU905" s="278" t="s">
        <v>86</v>
      </c>
      <c r="AV905" s="14" t="s">
        <v>86</v>
      </c>
      <c r="AW905" s="14" t="s">
        <v>30</v>
      </c>
      <c r="AX905" s="14" t="s">
        <v>73</v>
      </c>
      <c r="AY905" s="278" t="s">
        <v>166</v>
      </c>
    </row>
    <row r="906" spans="1:51" s="14" customFormat="1" ht="12">
      <c r="A906" s="14"/>
      <c r="B906" s="268"/>
      <c r="C906" s="269"/>
      <c r="D906" s="259" t="s">
        <v>174</v>
      </c>
      <c r="E906" s="270" t="s">
        <v>1</v>
      </c>
      <c r="F906" s="271" t="s">
        <v>1194</v>
      </c>
      <c r="G906" s="269"/>
      <c r="H906" s="272">
        <v>216.36</v>
      </c>
      <c r="I906" s="273"/>
      <c r="J906" s="269"/>
      <c r="K906" s="269"/>
      <c r="L906" s="274"/>
      <c r="M906" s="275"/>
      <c r="N906" s="276"/>
      <c r="O906" s="276"/>
      <c r="P906" s="276"/>
      <c r="Q906" s="276"/>
      <c r="R906" s="276"/>
      <c r="S906" s="276"/>
      <c r="T906" s="27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78" t="s">
        <v>174</v>
      </c>
      <c r="AU906" s="278" t="s">
        <v>86</v>
      </c>
      <c r="AV906" s="14" t="s">
        <v>86</v>
      </c>
      <c r="AW906" s="14" t="s">
        <v>30</v>
      </c>
      <c r="AX906" s="14" t="s">
        <v>73</v>
      </c>
      <c r="AY906" s="278" t="s">
        <v>166</v>
      </c>
    </row>
    <row r="907" spans="1:65" s="2" customFormat="1" ht="33" customHeight="1">
      <c r="A907" s="37"/>
      <c r="B907" s="38"/>
      <c r="C907" s="243" t="s">
        <v>1195</v>
      </c>
      <c r="D907" s="243" t="s">
        <v>168</v>
      </c>
      <c r="E907" s="244" t="s">
        <v>1196</v>
      </c>
      <c r="F907" s="245" t="s">
        <v>1197</v>
      </c>
      <c r="G907" s="246" t="s">
        <v>171</v>
      </c>
      <c r="H907" s="247">
        <v>216.36</v>
      </c>
      <c r="I907" s="248"/>
      <c r="J907" s="249">
        <f>ROUND(I907*H907,2)</f>
        <v>0</v>
      </c>
      <c r="K907" s="250"/>
      <c r="L907" s="43"/>
      <c r="M907" s="251" t="s">
        <v>1</v>
      </c>
      <c r="N907" s="252" t="s">
        <v>39</v>
      </c>
      <c r="O907" s="90"/>
      <c r="P907" s="253">
        <f>O907*H907</f>
        <v>0</v>
      </c>
      <c r="Q907" s="253">
        <v>0</v>
      </c>
      <c r="R907" s="253">
        <f>Q907*H907</f>
        <v>0</v>
      </c>
      <c r="S907" s="253">
        <v>0</v>
      </c>
      <c r="T907" s="254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255" t="s">
        <v>252</v>
      </c>
      <c r="AT907" s="255" t="s">
        <v>168</v>
      </c>
      <c r="AU907" s="255" t="s">
        <v>86</v>
      </c>
      <c r="AY907" s="16" t="s">
        <v>166</v>
      </c>
      <c r="BE907" s="256">
        <f>IF(N907="základní",J907,0)</f>
        <v>0</v>
      </c>
      <c r="BF907" s="256">
        <f>IF(N907="snížená",J907,0)</f>
        <v>0</v>
      </c>
      <c r="BG907" s="256">
        <f>IF(N907="zákl. přenesená",J907,0)</f>
        <v>0</v>
      </c>
      <c r="BH907" s="256">
        <f>IF(N907="sníž. přenesená",J907,0)</f>
        <v>0</v>
      </c>
      <c r="BI907" s="256">
        <f>IF(N907="nulová",J907,0)</f>
        <v>0</v>
      </c>
      <c r="BJ907" s="16" t="s">
        <v>86</v>
      </c>
      <c r="BK907" s="256">
        <f>ROUND(I907*H907,2)</f>
        <v>0</v>
      </c>
      <c r="BL907" s="16" t="s">
        <v>252</v>
      </c>
      <c r="BM907" s="255" t="s">
        <v>1198</v>
      </c>
    </row>
    <row r="908" spans="1:47" s="2" customFormat="1" ht="12">
      <c r="A908" s="37"/>
      <c r="B908" s="38"/>
      <c r="C908" s="39"/>
      <c r="D908" s="259" t="s">
        <v>496</v>
      </c>
      <c r="E908" s="39"/>
      <c r="F908" s="290" t="s">
        <v>1199</v>
      </c>
      <c r="G908" s="39"/>
      <c r="H908" s="39"/>
      <c r="I908" s="153"/>
      <c r="J908" s="39"/>
      <c r="K908" s="39"/>
      <c r="L908" s="43"/>
      <c r="M908" s="291"/>
      <c r="N908" s="292"/>
      <c r="O908" s="90"/>
      <c r="P908" s="90"/>
      <c r="Q908" s="90"/>
      <c r="R908" s="90"/>
      <c r="S908" s="90"/>
      <c r="T908" s="91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T908" s="16" t="s">
        <v>496</v>
      </c>
      <c r="AU908" s="16" t="s">
        <v>86</v>
      </c>
    </row>
    <row r="909" spans="1:51" s="14" customFormat="1" ht="12">
      <c r="A909" s="14"/>
      <c r="B909" s="268"/>
      <c r="C909" s="269"/>
      <c r="D909" s="259" t="s">
        <v>174</v>
      </c>
      <c r="E909" s="270" t="s">
        <v>1</v>
      </c>
      <c r="F909" s="271" t="s">
        <v>1194</v>
      </c>
      <c r="G909" s="269"/>
      <c r="H909" s="272">
        <v>216.36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174</v>
      </c>
      <c r="AU909" s="278" t="s">
        <v>86</v>
      </c>
      <c r="AV909" s="14" t="s">
        <v>86</v>
      </c>
      <c r="AW909" s="14" t="s">
        <v>30</v>
      </c>
      <c r="AX909" s="14" t="s">
        <v>73</v>
      </c>
      <c r="AY909" s="278" t="s">
        <v>166</v>
      </c>
    </row>
    <row r="910" spans="1:65" s="2" customFormat="1" ht="21.75" customHeight="1">
      <c r="A910" s="37"/>
      <c r="B910" s="38"/>
      <c r="C910" s="279" t="s">
        <v>1200</v>
      </c>
      <c r="D910" s="279" t="s">
        <v>243</v>
      </c>
      <c r="E910" s="280" t="s">
        <v>1201</v>
      </c>
      <c r="F910" s="281" t="s">
        <v>1202</v>
      </c>
      <c r="G910" s="282" t="s">
        <v>171</v>
      </c>
      <c r="H910" s="283">
        <v>124.297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39</v>
      </c>
      <c r="O910" s="90"/>
      <c r="P910" s="253">
        <f>O910*H910</f>
        <v>0</v>
      </c>
      <c r="Q910" s="253">
        <v>0.0042</v>
      </c>
      <c r="R910" s="253">
        <f>Q910*H910</f>
        <v>0.5220473999999999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338</v>
      </c>
      <c r="AT910" s="255" t="s">
        <v>243</v>
      </c>
      <c r="AU910" s="255" t="s">
        <v>86</v>
      </c>
      <c r="AY910" s="16" t="s">
        <v>166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86</v>
      </c>
      <c r="BK910" s="256">
        <f>ROUND(I910*H910,2)</f>
        <v>0</v>
      </c>
      <c r="BL910" s="16" t="s">
        <v>252</v>
      </c>
      <c r="BM910" s="255" t="s">
        <v>1203</v>
      </c>
    </row>
    <row r="911" spans="1:51" s="13" customFormat="1" ht="12">
      <c r="A911" s="13"/>
      <c r="B911" s="257"/>
      <c r="C911" s="258"/>
      <c r="D911" s="259" t="s">
        <v>174</v>
      </c>
      <c r="E911" s="260" t="s">
        <v>1</v>
      </c>
      <c r="F911" s="261" t="s">
        <v>1192</v>
      </c>
      <c r="G911" s="258"/>
      <c r="H911" s="260" t="s">
        <v>1</v>
      </c>
      <c r="I911" s="262"/>
      <c r="J911" s="258"/>
      <c r="K911" s="258"/>
      <c r="L911" s="263"/>
      <c r="M911" s="264"/>
      <c r="N911" s="265"/>
      <c r="O911" s="265"/>
      <c r="P911" s="265"/>
      <c r="Q911" s="265"/>
      <c r="R911" s="265"/>
      <c r="S911" s="265"/>
      <c r="T911" s="266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7" t="s">
        <v>174</v>
      </c>
      <c r="AU911" s="267" t="s">
        <v>86</v>
      </c>
      <c r="AV911" s="13" t="s">
        <v>80</v>
      </c>
      <c r="AW911" s="13" t="s">
        <v>30</v>
      </c>
      <c r="AX911" s="13" t="s">
        <v>73</v>
      </c>
      <c r="AY911" s="267" t="s">
        <v>166</v>
      </c>
    </row>
    <row r="912" spans="1:51" s="14" customFormat="1" ht="12">
      <c r="A912" s="14"/>
      <c r="B912" s="268"/>
      <c r="C912" s="269"/>
      <c r="D912" s="259" t="s">
        <v>174</v>
      </c>
      <c r="E912" s="270" t="s">
        <v>1</v>
      </c>
      <c r="F912" s="271" t="s">
        <v>1204</v>
      </c>
      <c r="G912" s="269"/>
      <c r="H912" s="272">
        <v>13.68</v>
      </c>
      <c r="I912" s="273"/>
      <c r="J912" s="269"/>
      <c r="K912" s="269"/>
      <c r="L912" s="274"/>
      <c r="M912" s="275"/>
      <c r="N912" s="276"/>
      <c r="O912" s="276"/>
      <c r="P912" s="276"/>
      <c r="Q912" s="276"/>
      <c r="R912" s="276"/>
      <c r="S912" s="276"/>
      <c r="T912" s="277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78" t="s">
        <v>174</v>
      </c>
      <c r="AU912" s="278" t="s">
        <v>86</v>
      </c>
      <c r="AV912" s="14" t="s">
        <v>86</v>
      </c>
      <c r="AW912" s="14" t="s">
        <v>30</v>
      </c>
      <c r="AX912" s="14" t="s">
        <v>73</v>
      </c>
      <c r="AY912" s="278" t="s">
        <v>166</v>
      </c>
    </row>
    <row r="913" spans="1:51" s="14" customFormat="1" ht="12">
      <c r="A913" s="14"/>
      <c r="B913" s="268"/>
      <c r="C913" s="269"/>
      <c r="D913" s="259" t="s">
        <v>174</v>
      </c>
      <c r="E913" s="270" t="s">
        <v>1</v>
      </c>
      <c r="F913" s="271" t="s">
        <v>1205</v>
      </c>
      <c r="G913" s="269"/>
      <c r="H913" s="272">
        <v>108.18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174</v>
      </c>
      <c r="AU913" s="278" t="s">
        <v>86</v>
      </c>
      <c r="AV913" s="14" t="s">
        <v>86</v>
      </c>
      <c r="AW913" s="14" t="s">
        <v>30</v>
      </c>
      <c r="AX913" s="14" t="s">
        <v>73</v>
      </c>
      <c r="AY913" s="278" t="s">
        <v>166</v>
      </c>
    </row>
    <row r="914" spans="1:51" s="14" customFormat="1" ht="12">
      <c r="A914" s="14"/>
      <c r="B914" s="268"/>
      <c r="C914" s="269"/>
      <c r="D914" s="259" t="s">
        <v>174</v>
      </c>
      <c r="E914" s="269"/>
      <c r="F914" s="271" t="s">
        <v>1206</v>
      </c>
      <c r="G914" s="269"/>
      <c r="H914" s="272">
        <v>124.297</v>
      </c>
      <c r="I914" s="273"/>
      <c r="J914" s="269"/>
      <c r="K914" s="269"/>
      <c r="L914" s="274"/>
      <c r="M914" s="275"/>
      <c r="N914" s="276"/>
      <c r="O914" s="276"/>
      <c r="P914" s="276"/>
      <c r="Q914" s="276"/>
      <c r="R914" s="276"/>
      <c r="S914" s="276"/>
      <c r="T914" s="27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8" t="s">
        <v>174</v>
      </c>
      <c r="AU914" s="278" t="s">
        <v>86</v>
      </c>
      <c r="AV914" s="14" t="s">
        <v>86</v>
      </c>
      <c r="AW914" s="14" t="s">
        <v>4</v>
      </c>
      <c r="AX914" s="14" t="s">
        <v>80</v>
      </c>
      <c r="AY914" s="278" t="s">
        <v>166</v>
      </c>
    </row>
    <row r="915" spans="1:65" s="2" customFormat="1" ht="21.75" customHeight="1">
      <c r="A915" s="37"/>
      <c r="B915" s="38"/>
      <c r="C915" s="279" t="s">
        <v>1207</v>
      </c>
      <c r="D915" s="279" t="s">
        <v>243</v>
      </c>
      <c r="E915" s="280" t="s">
        <v>1208</v>
      </c>
      <c r="F915" s="281" t="s">
        <v>1209</v>
      </c>
      <c r="G915" s="282" t="s">
        <v>171</v>
      </c>
      <c r="H915" s="283">
        <v>138.251</v>
      </c>
      <c r="I915" s="284"/>
      <c r="J915" s="285">
        <f>ROUND(I915*H915,2)</f>
        <v>0</v>
      </c>
      <c r="K915" s="286"/>
      <c r="L915" s="287"/>
      <c r="M915" s="288" t="s">
        <v>1</v>
      </c>
      <c r="N915" s="289" t="s">
        <v>39</v>
      </c>
      <c r="O915" s="90"/>
      <c r="P915" s="253">
        <f>O915*H915</f>
        <v>0</v>
      </c>
      <c r="Q915" s="253">
        <v>0.0021</v>
      </c>
      <c r="R915" s="253">
        <f>Q915*H915</f>
        <v>0.2903271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338</v>
      </c>
      <c r="AT915" s="255" t="s">
        <v>243</v>
      </c>
      <c r="AU915" s="255" t="s">
        <v>86</v>
      </c>
      <c r="AY915" s="16" t="s">
        <v>166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86</v>
      </c>
      <c r="BK915" s="256">
        <f>ROUND(I915*H915,2)</f>
        <v>0</v>
      </c>
      <c r="BL915" s="16" t="s">
        <v>252</v>
      </c>
      <c r="BM915" s="255" t="s">
        <v>1210</v>
      </c>
    </row>
    <row r="916" spans="1:51" s="13" customFormat="1" ht="12">
      <c r="A916" s="13"/>
      <c r="B916" s="257"/>
      <c r="C916" s="258"/>
      <c r="D916" s="259" t="s">
        <v>174</v>
      </c>
      <c r="E916" s="260" t="s">
        <v>1</v>
      </c>
      <c r="F916" s="261" t="s">
        <v>1192</v>
      </c>
      <c r="G916" s="258"/>
      <c r="H916" s="260" t="s">
        <v>1</v>
      </c>
      <c r="I916" s="262"/>
      <c r="J916" s="258"/>
      <c r="K916" s="258"/>
      <c r="L916" s="263"/>
      <c r="M916" s="264"/>
      <c r="N916" s="265"/>
      <c r="O916" s="265"/>
      <c r="P916" s="265"/>
      <c r="Q916" s="265"/>
      <c r="R916" s="265"/>
      <c r="S916" s="265"/>
      <c r="T916" s="266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7" t="s">
        <v>174</v>
      </c>
      <c r="AU916" s="267" t="s">
        <v>86</v>
      </c>
      <c r="AV916" s="13" t="s">
        <v>80</v>
      </c>
      <c r="AW916" s="13" t="s">
        <v>30</v>
      </c>
      <c r="AX916" s="13" t="s">
        <v>73</v>
      </c>
      <c r="AY916" s="267" t="s">
        <v>166</v>
      </c>
    </row>
    <row r="917" spans="1:51" s="14" customFormat="1" ht="12">
      <c r="A917" s="14"/>
      <c r="B917" s="268"/>
      <c r="C917" s="269"/>
      <c r="D917" s="259" t="s">
        <v>174</v>
      </c>
      <c r="E917" s="270" t="s">
        <v>1</v>
      </c>
      <c r="F917" s="271" t="s">
        <v>1211</v>
      </c>
      <c r="G917" s="269"/>
      <c r="H917" s="272">
        <v>27.36</v>
      </c>
      <c r="I917" s="273"/>
      <c r="J917" s="269"/>
      <c r="K917" s="269"/>
      <c r="L917" s="274"/>
      <c r="M917" s="275"/>
      <c r="N917" s="276"/>
      <c r="O917" s="276"/>
      <c r="P917" s="276"/>
      <c r="Q917" s="276"/>
      <c r="R917" s="276"/>
      <c r="S917" s="276"/>
      <c r="T917" s="27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78" t="s">
        <v>174</v>
      </c>
      <c r="AU917" s="278" t="s">
        <v>86</v>
      </c>
      <c r="AV917" s="14" t="s">
        <v>86</v>
      </c>
      <c r="AW917" s="14" t="s">
        <v>30</v>
      </c>
      <c r="AX917" s="14" t="s">
        <v>73</v>
      </c>
      <c r="AY917" s="278" t="s">
        <v>166</v>
      </c>
    </row>
    <row r="918" spans="1:51" s="14" customFormat="1" ht="12">
      <c r="A918" s="14"/>
      <c r="B918" s="268"/>
      <c r="C918" s="269"/>
      <c r="D918" s="259" t="s">
        <v>174</v>
      </c>
      <c r="E918" s="270" t="s">
        <v>1</v>
      </c>
      <c r="F918" s="271" t="s">
        <v>1205</v>
      </c>
      <c r="G918" s="269"/>
      <c r="H918" s="272">
        <v>108.18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174</v>
      </c>
      <c r="AU918" s="278" t="s">
        <v>86</v>
      </c>
      <c r="AV918" s="14" t="s">
        <v>86</v>
      </c>
      <c r="AW918" s="14" t="s">
        <v>30</v>
      </c>
      <c r="AX918" s="14" t="s">
        <v>73</v>
      </c>
      <c r="AY918" s="278" t="s">
        <v>166</v>
      </c>
    </row>
    <row r="919" spans="1:51" s="14" customFormat="1" ht="12">
      <c r="A919" s="14"/>
      <c r="B919" s="268"/>
      <c r="C919" s="269"/>
      <c r="D919" s="259" t="s">
        <v>174</v>
      </c>
      <c r="E919" s="269"/>
      <c r="F919" s="271" t="s">
        <v>1212</v>
      </c>
      <c r="G919" s="269"/>
      <c r="H919" s="272">
        <v>138.251</v>
      </c>
      <c r="I919" s="273"/>
      <c r="J919" s="269"/>
      <c r="K919" s="269"/>
      <c r="L919" s="274"/>
      <c r="M919" s="275"/>
      <c r="N919" s="276"/>
      <c r="O919" s="276"/>
      <c r="P919" s="276"/>
      <c r="Q919" s="276"/>
      <c r="R919" s="276"/>
      <c r="S919" s="276"/>
      <c r="T919" s="27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78" t="s">
        <v>174</v>
      </c>
      <c r="AU919" s="278" t="s">
        <v>86</v>
      </c>
      <c r="AV919" s="14" t="s">
        <v>86</v>
      </c>
      <c r="AW919" s="14" t="s">
        <v>4</v>
      </c>
      <c r="AX919" s="14" t="s">
        <v>80</v>
      </c>
      <c r="AY919" s="278" t="s">
        <v>166</v>
      </c>
    </row>
    <row r="920" spans="1:65" s="2" customFormat="1" ht="21.75" customHeight="1">
      <c r="A920" s="37"/>
      <c r="B920" s="38"/>
      <c r="C920" s="243" t="s">
        <v>1213</v>
      </c>
      <c r="D920" s="243" t="s">
        <v>168</v>
      </c>
      <c r="E920" s="244" t="s">
        <v>1214</v>
      </c>
      <c r="F920" s="245" t="s">
        <v>1215</v>
      </c>
      <c r="G920" s="246" t="s">
        <v>171</v>
      </c>
      <c r="H920" s="247">
        <v>15.75</v>
      </c>
      <c r="I920" s="248"/>
      <c r="J920" s="249">
        <f>ROUND(I920*H920,2)</f>
        <v>0</v>
      </c>
      <c r="K920" s="250"/>
      <c r="L920" s="43"/>
      <c r="M920" s="251" t="s">
        <v>1</v>
      </c>
      <c r="N920" s="252" t="s">
        <v>39</v>
      </c>
      <c r="O920" s="90"/>
      <c r="P920" s="253">
        <f>O920*H920</f>
        <v>0</v>
      </c>
      <c r="Q920" s="253">
        <v>1E-05</v>
      </c>
      <c r="R920" s="253">
        <f>Q920*H920</f>
        <v>0.0001575</v>
      </c>
      <c r="S920" s="253">
        <v>0</v>
      </c>
      <c r="T920" s="254">
        <f>S920*H920</f>
        <v>0</v>
      </c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R920" s="255" t="s">
        <v>252</v>
      </c>
      <c r="AT920" s="255" t="s">
        <v>168</v>
      </c>
      <c r="AU920" s="255" t="s">
        <v>86</v>
      </c>
      <c r="AY920" s="16" t="s">
        <v>166</v>
      </c>
      <c r="BE920" s="256">
        <f>IF(N920="základní",J920,0)</f>
        <v>0</v>
      </c>
      <c r="BF920" s="256">
        <f>IF(N920="snížená",J920,0)</f>
        <v>0</v>
      </c>
      <c r="BG920" s="256">
        <f>IF(N920="zákl. přenesená",J920,0)</f>
        <v>0</v>
      </c>
      <c r="BH920" s="256">
        <f>IF(N920="sníž. přenesená",J920,0)</f>
        <v>0</v>
      </c>
      <c r="BI920" s="256">
        <f>IF(N920="nulová",J920,0)</f>
        <v>0</v>
      </c>
      <c r="BJ920" s="16" t="s">
        <v>86</v>
      </c>
      <c r="BK920" s="256">
        <f>ROUND(I920*H920,2)</f>
        <v>0</v>
      </c>
      <c r="BL920" s="16" t="s">
        <v>252</v>
      </c>
      <c r="BM920" s="255" t="s">
        <v>1216</v>
      </c>
    </row>
    <row r="921" spans="1:51" s="13" customFormat="1" ht="12">
      <c r="A921" s="13"/>
      <c r="B921" s="257"/>
      <c r="C921" s="258"/>
      <c r="D921" s="259" t="s">
        <v>174</v>
      </c>
      <c r="E921" s="260" t="s">
        <v>1</v>
      </c>
      <c r="F921" s="261" t="s">
        <v>1192</v>
      </c>
      <c r="G921" s="258"/>
      <c r="H921" s="260" t="s">
        <v>1</v>
      </c>
      <c r="I921" s="262"/>
      <c r="J921" s="258"/>
      <c r="K921" s="258"/>
      <c r="L921" s="263"/>
      <c r="M921" s="264"/>
      <c r="N921" s="265"/>
      <c r="O921" s="265"/>
      <c r="P921" s="265"/>
      <c r="Q921" s="265"/>
      <c r="R921" s="265"/>
      <c r="S921" s="265"/>
      <c r="T921" s="266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7" t="s">
        <v>174</v>
      </c>
      <c r="AU921" s="267" t="s">
        <v>86</v>
      </c>
      <c r="AV921" s="13" t="s">
        <v>80</v>
      </c>
      <c r="AW921" s="13" t="s">
        <v>30</v>
      </c>
      <c r="AX921" s="13" t="s">
        <v>73</v>
      </c>
      <c r="AY921" s="267" t="s">
        <v>166</v>
      </c>
    </row>
    <row r="922" spans="1:51" s="14" customFormat="1" ht="12">
      <c r="A922" s="14"/>
      <c r="B922" s="268"/>
      <c r="C922" s="269"/>
      <c r="D922" s="259" t="s">
        <v>174</v>
      </c>
      <c r="E922" s="270" t="s">
        <v>1</v>
      </c>
      <c r="F922" s="271" t="s">
        <v>1217</v>
      </c>
      <c r="G922" s="269"/>
      <c r="H922" s="272">
        <v>15.75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174</v>
      </c>
      <c r="AU922" s="278" t="s">
        <v>86</v>
      </c>
      <c r="AV922" s="14" t="s">
        <v>86</v>
      </c>
      <c r="AW922" s="14" t="s">
        <v>30</v>
      </c>
      <c r="AX922" s="14" t="s">
        <v>73</v>
      </c>
      <c r="AY922" s="278" t="s">
        <v>166</v>
      </c>
    </row>
    <row r="923" spans="1:65" s="2" customFormat="1" ht="21.75" customHeight="1">
      <c r="A923" s="37"/>
      <c r="B923" s="38"/>
      <c r="C923" s="279" t="s">
        <v>1218</v>
      </c>
      <c r="D923" s="279" t="s">
        <v>243</v>
      </c>
      <c r="E923" s="280" t="s">
        <v>1219</v>
      </c>
      <c r="F923" s="281" t="s">
        <v>1220</v>
      </c>
      <c r="G923" s="282" t="s">
        <v>171</v>
      </c>
      <c r="H923" s="283">
        <v>17.325</v>
      </c>
      <c r="I923" s="284"/>
      <c r="J923" s="285">
        <f>ROUND(I923*H923,2)</f>
        <v>0</v>
      </c>
      <c r="K923" s="286"/>
      <c r="L923" s="287"/>
      <c r="M923" s="288" t="s">
        <v>1</v>
      </c>
      <c r="N923" s="289" t="s">
        <v>39</v>
      </c>
      <c r="O923" s="90"/>
      <c r="P923" s="253">
        <f>O923*H923</f>
        <v>0</v>
      </c>
      <c r="Q923" s="253">
        <v>0.000115</v>
      </c>
      <c r="R923" s="253">
        <f>Q923*H923</f>
        <v>0.001992375</v>
      </c>
      <c r="S923" s="253">
        <v>0</v>
      </c>
      <c r="T923" s="254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338</v>
      </c>
      <c r="AT923" s="255" t="s">
        <v>243</v>
      </c>
      <c r="AU923" s="255" t="s">
        <v>86</v>
      </c>
      <c r="AY923" s="16" t="s">
        <v>166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86</v>
      </c>
      <c r="BK923" s="256">
        <f>ROUND(I923*H923,2)</f>
        <v>0</v>
      </c>
      <c r="BL923" s="16" t="s">
        <v>252</v>
      </c>
      <c r="BM923" s="255" t="s">
        <v>1221</v>
      </c>
    </row>
    <row r="924" spans="1:51" s="14" customFormat="1" ht="12">
      <c r="A924" s="14"/>
      <c r="B924" s="268"/>
      <c r="C924" s="269"/>
      <c r="D924" s="259" t="s">
        <v>174</v>
      </c>
      <c r="E924" s="269"/>
      <c r="F924" s="271" t="s">
        <v>1222</v>
      </c>
      <c r="G924" s="269"/>
      <c r="H924" s="272">
        <v>17.325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174</v>
      </c>
      <c r="AU924" s="278" t="s">
        <v>86</v>
      </c>
      <c r="AV924" s="14" t="s">
        <v>86</v>
      </c>
      <c r="AW924" s="14" t="s">
        <v>4</v>
      </c>
      <c r="AX924" s="14" t="s">
        <v>80</v>
      </c>
      <c r="AY924" s="278" t="s">
        <v>166</v>
      </c>
    </row>
    <row r="925" spans="1:65" s="2" customFormat="1" ht="21.75" customHeight="1">
      <c r="A925" s="37"/>
      <c r="B925" s="38"/>
      <c r="C925" s="243" t="s">
        <v>1223</v>
      </c>
      <c r="D925" s="243" t="s">
        <v>168</v>
      </c>
      <c r="E925" s="244" t="s">
        <v>1224</v>
      </c>
      <c r="F925" s="245" t="s">
        <v>1225</v>
      </c>
      <c r="G925" s="246" t="s">
        <v>223</v>
      </c>
      <c r="H925" s="247">
        <v>4.029</v>
      </c>
      <c r="I925" s="248"/>
      <c r="J925" s="249">
        <f>ROUND(I925*H925,2)</f>
        <v>0</v>
      </c>
      <c r="K925" s="250"/>
      <c r="L925" s="43"/>
      <c r="M925" s="251" t="s">
        <v>1</v>
      </c>
      <c r="N925" s="252" t="s">
        <v>39</v>
      </c>
      <c r="O925" s="90"/>
      <c r="P925" s="253">
        <f>O925*H925</f>
        <v>0</v>
      </c>
      <c r="Q925" s="253">
        <v>0</v>
      </c>
      <c r="R925" s="253">
        <f>Q925*H925</f>
        <v>0</v>
      </c>
      <c r="S925" s="253">
        <v>0</v>
      </c>
      <c r="T925" s="254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255" t="s">
        <v>252</v>
      </c>
      <c r="AT925" s="255" t="s">
        <v>168</v>
      </c>
      <c r="AU925" s="255" t="s">
        <v>86</v>
      </c>
      <c r="AY925" s="16" t="s">
        <v>166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6" t="s">
        <v>86</v>
      </c>
      <c r="BK925" s="256">
        <f>ROUND(I925*H925,2)</f>
        <v>0</v>
      </c>
      <c r="BL925" s="16" t="s">
        <v>252</v>
      </c>
      <c r="BM925" s="255" t="s">
        <v>1226</v>
      </c>
    </row>
    <row r="926" spans="1:63" s="12" customFormat="1" ht="22.8" customHeight="1">
      <c r="A926" s="12"/>
      <c r="B926" s="227"/>
      <c r="C926" s="228"/>
      <c r="D926" s="229" t="s">
        <v>72</v>
      </c>
      <c r="E926" s="241" t="s">
        <v>1227</v>
      </c>
      <c r="F926" s="241" t="s">
        <v>1228</v>
      </c>
      <c r="G926" s="228"/>
      <c r="H926" s="228"/>
      <c r="I926" s="231"/>
      <c r="J926" s="242">
        <f>BK926</f>
        <v>0</v>
      </c>
      <c r="K926" s="228"/>
      <c r="L926" s="233"/>
      <c r="M926" s="234"/>
      <c r="N926" s="235"/>
      <c r="O926" s="235"/>
      <c r="P926" s="236">
        <f>SUM(P927:P929)</f>
        <v>0</v>
      </c>
      <c r="Q926" s="235"/>
      <c r="R926" s="236">
        <f>SUM(R927:R929)</f>
        <v>0.043680000000000004</v>
      </c>
      <c r="S926" s="235"/>
      <c r="T926" s="237">
        <f>SUM(T927:T929)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38" t="s">
        <v>86</v>
      </c>
      <c r="AT926" s="239" t="s">
        <v>72</v>
      </c>
      <c r="AU926" s="239" t="s">
        <v>80</v>
      </c>
      <c r="AY926" s="238" t="s">
        <v>166</v>
      </c>
      <c r="BK926" s="240">
        <f>SUM(BK927:BK929)</f>
        <v>0</v>
      </c>
    </row>
    <row r="927" spans="1:65" s="2" customFormat="1" ht="44.25" customHeight="1">
      <c r="A927" s="37"/>
      <c r="B927" s="38"/>
      <c r="C927" s="243" t="s">
        <v>1229</v>
      </c>
      <c r="D927" s="243" t="s">
        <v>168</v>
      </c>
      <c r="E927" s="244" t="s">
        <v>1230</v>
      </c>
      <c r="F927" s="245" t="s">
        <v>1231</v>
      </c>
      <c r="G927" s="246" t="s">
        <v>346</v>
      </c>
      <c r="H927" s="247">
        <v>2</v>
      </c>
      <c r="I927" s="248"/>
      <c r="J927" s="249">
        <f>ROUND(I927*H927,2)</f>
        <v>0</v>
      </c>
      <c r="K927" s="250"/>
      <c r="L927" s="43"/>
      <c r="M927" s="251" t="s">
        <v>1</v>
      </c>
      <c r="N927" s="252" t="s">
        <v>39</v>
      </c>
      <c r="O927" s="90"/>
      <c r="P927" s="253">
        <f>O927*H927</f>
        <v>0</v>
      </c>
      <c r="Q927" s="253">
        <v>0.00168</v>
      </c>
      <c r="R927" s="253">
        <f>Q927*H927</f>
        <v>0.00336</v>
      </c>
      <c r="S927" s="253">
        <v>0</v>
      </c>
      <c r="T927" s="254">
        <f>S927*H927</f>
        <v>0</v>
      </c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R927" s="255" t="s">
        <v>252</v>
      </c>
      <c r="AT927" s="255" t="s">
        <v>168</v>
      </c>
      <c r="AU927" s="255" t="s">
        <v>86</v>
      </c>
      <c r="AY927" s="16" t="s">
        <v>166</v>
      </c>
      <c r="BE927" s="256">
        <f>IF(N927="základní",J927,0)</f>
        <v>0</v>
      </c>
      <c r="BF927" s="256">
        <f>IF(N927="snížená",J927,0)</f>
        <v>0</v>
      </c>
      <c r="BG927" s="256">
        <f>IF(N927="zákl. přenesená",J927,0)</f>
        <v>0</v>
      </c>
      <c r="BH927" s="256">
        <f>IF(N927="sníž. přenesená",J927,0)</f>
        <v>0</v>
      </c>
      <c r="BI927" s="256">
        <f>IF(N927="nulová",J927,0)</f>
        <v>0</v>
      </c>
      <c r="BJ927" s="16" t="s">
        <v>86</v>
      </c>
      <c r="BK927" s="256">
        <f>ROUND(I927*H927,2)</f>
        <v>0</v>
      </c>
      <c r="BL927" s="16" t="s">
        <v>252</v>
      </c>
      <c r="BM927" s="255" t="s">
        <v>1232</v>
      </c>
    </row>
    <row r="928" spans="1:65" s="2" customFormat="1" ht="21.75" customHeight="1">
      <c r="A928" s="37"/>
      <c r="B928" s="38"/>
      <c r="C928" s="243" t="s">
        <v>1233</v>
      </c>
      <c r="D928" s="243" t="s">
        <v>168</v>
      </c>
      <c r="E928" s="244" t="s">
        <v>1234</v>
      </c>
      <c r="F928" s="245" t="s">
        <v>1235</v>
      </c>
      <c r="G928" s="246" t="s">
        <v>346</v>
      </c>
      <c r="H928" s="247">
        <v>24</v>
      </c>
      <c r="I928" s="248"/>
      <c r="J928" s="249">
        <f>ROUND(I928*H928,2)</f>
        <v>0</v>
      </c>
      <c r="K928" s="250"/>
      <c r="L928" s="43"/>
      <c r="M928" s="251" t="s">
        <v>1</v>
      </c>
      <c r="N928" s="252" t="s">
        <v>39</v>
      </c>
      <c r="O928" s="90"/>
      <c r="P928" s="253">
        <f>O928*H928</f>
        <v>0</v>
      </c>
      <c r="Q928" s="253">
        <v>0.00168</v>
      </c>
      <c r="R928" s="253">
        <f>Q928*H928</f>
        <v>0.04032</v>
      </c>
      <c r="S928" s="253">
        <v>0</v>
      </c>
      <c r="T928" s="254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255" t="s">
        <v>252</v>
      </c>
      <c r="AT928" s="255" t="s">
        <v>168</v>
      </c>
      <c r="AU928" s="255" t="s">
        <v>86</v>
      </c>
      <c r="AY928" s="16" t="s">
        <v>166</v>
      </c>
      <c r="BE928" s="256">
        <f>IF(N928="základní",J928,0)</f>
        <v>0</v>
      </c>
      <c r="BF928" s="256">
        <f>IF(N928="snížená",J928,0)</f>
        <v>0</v>
      </c>
      <c r="BG928" s="256">
        <f>IF(N928="zákl. přenesená",J928,0)</f>
        <v>0</v>
      </c>
      <c r="BH928" s="256">
        <f>IF(N928="sníž. přenesená",J928,0)</f>
        <v>0</v>
      </c>
      <c r="BI928" s="256">
        <f>IF(N928="nulová",J928,0)</f>
        <v>0</v>
      </c>
      <c r="BJ928" s="16" t="s">
        <v>86</v>
      </c>
      <c r="BK928" s="256">
        <f>ROUND(I928*H928,2)</f>
        <v>0</v>
      </c>
      <c r="BL928" s="16" t="s">
        <v>252</v>
      </c>
      <c r="BM928" s="255" t="s">
        <v>1236</v>
      </c>
    </row>
    <row r="929" spans="1:51" s="14" customFormat="1" ht="12">
      <c r="A929" s="14"/>
      <c r="B929" s="268"/>
      <c r="C929" s="269"/>
      <c r="D929" s="259" t="s">
        <v>174</v>
      </c>
      <c r="E929" s="270" t="s">
        <v>1</v>
      </c>
      <c r="F929" s="271" t="s">
        <v>1237</v>
      </c>
      <c r="G929" s="269"/>
      <c r="H929" s="272">
        <v>24</v>
      </c>
      <c r="I929" s="273"/>
      <c r="J929" s="269"/>
      <c r="K929" s="269"/>
      <c r="L929" s="274"/>
      <c r="M929" s="275"/>
      <c r="N929" s="276"/>
      <c r="O929" s="276"/>
      <c r="P929" s="276"/>
      <c r="Q929" s="276"/>
      <c r="R929" s="276"/>
      <c r="S929" s="276"/>
      <c r="T929" s="27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8" t="s">
        <v>174</v>
      </c>
      <c r="AU929" s="278" t="s">
        <v>86</v>
      </c>
      <c r="AV929" s="14" t="s">
        <v>86</v>
      </c>
      <c r="AW929" s="14" t="s">
        <v>30</v>
      </c>
      <c r="AX929" s="14" t="s">
        <v>73</v>
      </c>
      <c r="AY929" s="278" t="s">
        <v>166</v>
      </c>
    </row>
    <row r="930" spans="1:63" s="12" customFormat="1" ht="22.8" customHeight="1">
      <c r="A930" s="12"/>
      <c r="B930" s="227"/>
      <c r="C930" s="228"/>
      <c r="D930" s="229" t="s">
        <v>72</v>
      </c>
      <c r="E930" s="241" t="s">
        <v>1238</v>
      </c>
      <c r="F930" s="241" t="s">
        <v>1239</v>
      </c>
      <c r="G930" s="228"/>
      <c r="H930" s="228"/>
      <c r="I930" s="231"/>
      <c r="J930" s="242">
        <f>BK930</f>
        <v>0</v>
      </c>
      <c r="K930" s="228"/>
      <c r="L930" s="233"/>
      <c r="M930" s="234"/>
      <c r="N930" s="235"/>
      <c r="O930" s="235"/>
      <c r="P930" s="236">
        <f>SUM(P931:P964)</f>
        <v>0</v>
      </c>
      <c r="Q930" s="235"/>
      <c r="R930" s="236">
        <f>SUM(R931:R964)</f>
        <v>0.256042</v>
      </c>
      <c r="S930" s="235"/>
      <c r="T930" s="237">
        <f>SUM(T931:T964)</f>
        <v>0</v>
      </c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R930" s="238" t="s">
        <v>86</v>
      </c>
      <c r="AT930" s="239" t="s">
        <v>72</v>
      </c>
      <c r="AU930" s="239" t="s">
        <v>80</v>
      </c>
      <c r="AY930" s="238" t="s">
        <v>166</v>
      </c>
      <c r="BK930" s="240">
        <f>SUM(BK931:BK964)</f>
        <v>0</v>
      </c>
    </row>
    <row r="931" spans="1:65" s="2" customFormat="1" ht="21.75" customHeight="1">
      <c r="A931" s="37"/>
      <c r="B931" s="38"/>
      <c r="C931" s="243" t="s">
        <v>1240</v>
      </c>
      <c r="D931" s="243" t="s">
        <v>168</v>
      </c>
      <c r="E931" s="244" t="s">
        <v>1241</v>
      </c>
      <c r="F931" s="245" t="s">
        <v>1242</v>
      </c>
      <c r="G931" s="246" t="s">
        <v>290</v>
      </c>
      <c r="H931" s="247">
        <v>122</v>
      </c>
      <c r="I931" s="248"/>
      <c r="J931" s="249">
        <f>ROUND(I931*H931,2)</f>
        <v>0</v>
      </c>
      <c r="K931" s="250"/>
      <c r="L931" s="43"/>
      <c r="M931" s="251" t="s">
        <v>1</v>
      </c>
      <c r="N931" s="252" t="s">
        <v>39</v>
      </c>
      <c r="O931" s="90"/>
      <c r="P931" s="253">
        <f>O931*H931</f>
        <v>0</v>
      </c>
      <c r="Q931" s="253">
        <v>0</v>
      </c>
      <c r="R931" s="253">
        <f>Q931*H931</f>
        <v>0</v>
      </c>
      <c r="S931" s="253">
        <v>0</v>
      </c>
      <c r="T931" s="254">
        <f>S931*H931</f>
        <v>0</v>
      </c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R931" s="255" t="s">
        <v>252</v>
      </c>
      <c r="AT931" s="255" t="s">
        <v>168</v>
      </c>
      <c r="AU931" s="255" t="s">
        <v>86</v>
      </c>
      <c r="AY931" s="16" t="s">
        <v>166</v>
      </c>
      <c r="BE931" s="256">
        <f>IF(N931="základní",J931,0)</f>
        <v>0</v>
      </c>
      <c r="BF931" s="256">
        <f>IF(N931="snížená",J931,0)</f>
        <v>0</v>
      </c>
      <c r="BG931" s="256">
        <f>IF(N931="zákl. přenesená",J931,0)</f>
        <v>0</v>
      </c>
      <c r="BH931" s="256">
        <f>IF(N931="sníž. přenesená",J931,0)</f>
        <v>0</v>
      </c>
      <c r="BI931" s="256">
        <f>IF(N931="nulová",J931,0)</f>
        <v>0</v>
      </c>
      <c r="BJ931" s="16" t="s">
        <v>86</v>
      </c>
      <c r="BK931" s="256">
        <f>ROUND(I931*H931,2)</f>
        <v>0</v>
      </c>
      <c r="BL931" s="16" t="s">
        <v>252</v>
      </c>
      <c r="BM931" s="255" t="s">
        <v>1243</v>
      </c>
    </row>
    <row r="932" spans="1:51" s="13" customFormat="1" ht="12">
      <c r="A932" s="13"/>
      <c r="B932" s="257"/>
      <c r="C932" s="258"/>
      <c r="D932" s="259" t="s">
        <v>174</v>
      </c>
      <c r="E932" s="260" t="s">
        <v>1</v>
      </c>
      <c r="F932" s="261" t="s">
        <v>175</v>
      </c>
      <c r="G932" s="258"/>
      <c r="H932" s="260" t="s">
        <v>1</v>
      </c>
      <c r="I932" s="262"/>
      <c r="J932" s="258"/>
      <c r="K932" s="258"/>
      <c r="L932" s="263"/>
      <c r="M932" s="264"/>
      <c r="N932" s="265"/>
      <c r="O932" s="265"/>
      <c r="P932" s="265"/>
      <c r="Q932" s="265"/>
      <c r="R932" s="265"/>
      <c r="S932" s="265"/>
      <c r="T932" s="266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7" t="s">
        <v>174</v>
      </c>
      <c r="AU932" s="267" t="s">
        <v>86</v>
      </c>
      <c r="AV932" s="13" t="s">
        <v>80</v>
      </c>
      <c r="AW932" s="13" t="s">
        <v>30</v>
      </c>
      <c r="AX932" s="13" t="s">
        <v>73</v>
      </c>
      <c r="AY932" s="267" t="s">
        <v>166</v>
      </c>
    </row>
    <row r="933" spans="1:51" s="14" customFormat="1" ht="12">
      <c r="A933" s="14"/>
      <c r="B933" s="268"/>
      <c r="C933" s="269"/>
      <c r="D933" s="259" t="s">
        <v>174</v>
      </c>
      <c r="E933" s="270" t="s">
        <v>1</v>
      </c>
      <c r="F933" s="271" t="s">
        <v>1244</v>
      </c>
      <c r="G933" s="269"/>
      <c r="H933" s="272">
        <v>122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174</v>
      </c>
      <c r="AU933" s="278" t="s">
        <v>86</v>
      </c>
      <c r="AV933" s="14" t="s">
        <v>86</v>
      </c>
      <c r="AW933" s="14" t="s">
        <v>30</v>
      </c>
      <c r="AX933" s="14" t="s">
        <v>73</v>
      </c>
      <c r="AY933" s="278" t="s">
        <v>166</v>
      </c>
    </row>
    <row r="934" spans="1:65" s="2" customFormat="1" ht="16.5" customHeight="1">
      <c r="A934" s="37"/>
      <c r="B934" s="38"/>
      <c r="C934" s="279" t="s">
        <v>1245</v>
      </c>
      <c r="D934" s="279" t="s">
        <v>243</v>
      </c>
      <c r="E934" s="280" t="s">
        <v>1246</v>
      </c>
      <c r="F934" s="281" t="s">
        <v>1247</v>
      </c>
      <c r="G934" s="282" t="s">
        <v>246</v>
      </c>
      <c r="H934" s="283">
        <v>122</v>
      </c>
      <c r="I934" s="284"/>
      <c r="J934" s="285">
        <f>ROUND(I934*H934,2)</f>
        <v>0</v>
      </c>
      <c r="K934" s="286"/>
      <c r="L934" s="287"/>
      <c r="M934" s="288" t="s">
        <v>1</v>
      </c>
      <c r="N934" s="289" t="s">
        <v>39</v>
      </c>
      <c r="O934" s="90"/>
      <c r="P934" s="253">
        <f>O934*H934</f>
        <v>0</v>
      </c>
      <c r="Q934" s="253">
        <v>0.001</v>
      </c>
      <c r="R934" s="253">
        <f>Q934*H934</f>
        <v>0.122</v>
      </c>
      <c r="S934" s="253">
        <v>0</v>
      </c>
      <c r="T934" s="254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55" t="s">
        <v>338</v>
      </c>
      <c r="AT934" s="255" t="s">
        <v>243</v>
      </c>
      <c r="AU934" s="255" t="s">
        <v>86</v>
      </c>
      <c r="AY934" s="16" t="s">
        <v>166</v>
      </c>
      <c r="BE934" s="256">
        <f>IF(N934="základní",J934,0)</f>
        <v>0</v>
      </c>
      <c r="BF934" s="256">
        <f>IF(N934="snížená",J934,0)</f>
        <v>0</v>
      </c>
      <c r="BG934" s="256">
        <f>IF(N934="zákl. přenesená",J934,0)</f>
        <v>0</v>
      </c>
      <c r="BH934" s="256">
        <f>IF(N934="sníž. přenesená",J934,0)</f>
        <v>0</v>
      </c>
      <c r="BI934" s="256">
        <f>IF(N934="nulová",J934,0)</f>
        <v>0</v>
      </c>
      <c r="BJ934" s="16" t="s">
        <v>86</v>
      </c>
      <c r="BK934" s="256">
        <f>ROUND(I934*H934,2)</f>
        <v>0</v>
      </c>
      <c r="BL934" s="16" t="s">
        <v>252</v>
      </c>
      <c r="BM934" s="255" t="s">
        <v>1248</v>
      </c>
    </row>
    <row r="935" spans="1:65" s="2" customFormat="1" ht="21.75" customHeight="1">
      <c r="A935" s="37"/>
      <c r="B935" s="38"/>
      <c r="C935" s="243" t="s">
        <v>1249</v>
      </c>
      <c r="D935" s="243" t="s">
        <v>168</v>
      </c>
      <c r="E935" s="244" t="s">
        <v>1250</v>
      </c>
      <c r="F935" s="245" t="s">
        <v>1251</v>
      </c>
      <c r="G935" s="246" t="s">
        <v>290</v>
      </c>
      <c r="H935" s="247">
        <v>94.5</v>
      </c>
      <c r="I935" s="248"/>
      <c r="J935" s="249">
        <f>ROUND(I935*H935,2)</f>
        <v>0</v>
      </c>
      <c r="K935" s="250"/>
      <c r="L935" s="43"/>
      <c r="M935" s="251" t="s">
        <v>1</v>
      </c>
      <c r="N935" s="252" t="s">
        <v>39</v>
      </c>
      <c r="O935" s="90"/>
      <c r="P935" s="253">
        <f>O935*H935</f>
        <v>0</v>
      </c>
      <c r="Q935" s="253">
        <v>0</v>
      </c>
      <c r="R935" s="253">
        <f>Q935*H935</f>
        <v>0</v>
      </c>
      <c r="S935" s="253">
        <v>0</v>
      </c>
      <c r="T935" s="254">
        <f>S935*H935</f>
        <v>0</v>
      </c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R935" s="255" t="s">
        <v>252</v>
      </c>
      <c r="AT935" s="255" t="s">
        <v>168</v>
      </c>
      <c r="AU935" s="255" t="s">
        <v>86</v>
      </c>
      <c r="AY935" s="16" t="s">
        <v>166</v>
      </c>
      <c r="BE935" s="256">
        <f>IF(N935="základní",J935,0)</f>
        <v>0</v>
      </c>
      <c r="BF935" s="256">
        <f>IF(N935="snížená",J935,0)</f>
        <v>0</v>
      </c>
      <c r="BG935" s="256">
        <f>IF(N935="zákl. přenesená",J935,0)</f>
        <v>0</v>
      </c>
      <c r="BH935" s="256">
        <f>IF(N935="sníž. přenesená",J935,0)</f>
        <v>0</v>
      </c>
      <c r="BI935" s="256">
        <f>IF(N935="nulová",J935,0)</f>
        <v>0</v>
      </c>
      <c r="BJ935" s="16" t="s">
        <v>86</v>
      </c>
      <c r="BK935" s="256">
        <f>ROUND(I935*H935,2)</f>
        <v>0</v>
      </c>
      <c r="BL935" s="16" t="s">
        <v>252</v>
      </c>
      <c r="BM935" s="255" t="s">
        <v>1252</v>
      </c>
    </row>
    <row r="936" spans="1:51" s="14" customFormat="1" ht="12">
      <c r="A936" s="14"/>
      <c r="B936" s="268"/>
      <c r="C936" s="269"/>
      <c r="D936" s="259" t="s">
        <v>174</v>
      </c>
      <c r="E936" s="270" t="s">
        <v>1</v>
      </c>
      <c r="F936" s="271" t="s">
        <v>1253</v>
      </c>
      <c r="G936" s="269"/>
      <c r="H936" s="272">
        <v>31.5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174</v>
      </c>
      <c r="AU936" s="278" t="s">
        <v>86</v>
      </c>
      <c r="AV936" s="14" t="s">
        <v>86</v>
      </c>
      <c r="AW936" s="14" t="s">
        <v>30</v>
      </c>
      <c r="AX936" s="14" t="s">
        <v>73</v>
      </c>
      <c r="AY936" s="278" t="s">
        <v>166</v>
      </c>
    </row>
    <row r="937" spans="1:51" s="14" customFormat="1" ht="12">
      <c r="A937" s="14"/>
      <c r="B937" s="268"/>
      <c r="C937" s="269"/>
      <c r="D937" s="259" t="s">
        <v>174</v>
      </c>
      <c r="E937" s="270" t="s">
        <v>1</v>
      </c>
      <c r="F937" s="271" t="s">
        <v>1254</v>
      </c>
      <c r="G937" s="269"/>
      <c r="H937" s="272">
        <v>63</v>
      </c>
      <c r="I937" s="273"/>
      <c r="J937" s="269"/>
      <c r="K937" s="269"/>
      <c r="L937" s="274"/>
      <c r="M937" s="275"/>
      <c r="N937" s="276"/>
      <c r="O937" s="276"/>
      <c r="P937" s="276"/>
      <c r="Q937" s="276"/>
      <c r="R937" s="276"/>
      <c r="S937" s="276"/>
      <c r="T937" s="27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78" t="s">
        <v>174</v>
      </c>
      <c r="AU937" s="278" t="s">
        <v>86</v>
      </c>
      <c r="AV937" s="14" t="s">
        <v>86</v>
      </c>
      <c r="AW937" s="14" t="s">
        <v>30</v>
      </c>
      <c r="AX937" s="14" t="s">
        <v>73</v>
      </c>
      <c r="AY937" s="278" t="s">
        <v>166</v>
      </c>
    </row>
    <row r="938" spans="1:65" s="2" customFormat="1" ht="16.5" customHeight="1">
      <c r="A938" s="37"/>
      <c r="B938" s="38"/>
      <c r="C938" s="279" t="s">
        <v>1255</v>
      </c>
      <c r="D938" s="279" t="s">
        <v>243</v>
      </c>
      <c r="E938" s="280" t="s">
        <v>1256</v>
      </c>
      <c r="F938" s="281" t="s">
        <v>1257</v>
      </c>
      <c r="G938" s="282" t="s">
        <v>246</v>
      </c>
      <c r="H938" s="283">
        <v>20.543</v>
      </c>
      <c r="I938" s="284"/>
      <c r="J938" s="285">
        <f>ROUND(I938*H938,2)</f>
        <v>0</v>
      </c>
      <c r="K938" s="286"/>
      <c r="L938" s="287"/>
      <c r="M938" s="288" t="s">
        <v>1</v>
      </c>
      <c r="N938" s="289" t="s">
        <v>39</v>
      </c>
      <c r="O938" s="90"/>
      <c r="P938" s="253">
        <f>O938*H938</f>
        <v>0</v>
      </c>
      <c r="Q938" s="253">
        <v>0.001</v>
      </c>
      <c r="R938" s="253">
        <f>Q938*H938</f>
        <v>0.020543</v>
      </c>
      <c r="S938" s="253">
        <v>0</v>
      </c>
      <c r="T938" s="254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255" t="s">
        <v>338</v>
      </c>
      <c r="AT938" s="255" t="s">
        <v>243</v>
      </c>
      <c r="AU938" s="255" t="s">
        <v>86</v>
      </c>
      <c r="AY938" s="16" t="s">
        <v>166</v>
      </c>
      <c r="BE938" s="256">
        <f>IF(N938="základní",J938,0)</f>
        <v>0</v>
      </c>
      <c r="BF938" s="256">
        <f>IF(N938="snížená",J938,0)</f>
        <v>0</v>
      </c>
      <c r="BG938" s="256">
        <f>IF(N938="zákl. přenesená",J938,0)</f>
        <v>0</v>
      </c>
      <c r="BH938" s="256">
        <f>IF(N938="sníž. přenesená",J938,0)</f>
        <v>0</v>
      </c>
      <c r="BI938" s="256">
        <f>IF(N938="nulová",J938,0)</f>
        <v>0</v>
      </c>
      <c r="BJ938" s="16" t="s">
        <v>86</v>
      </c>
      <c r="BK938" s="256">
        <f>ROUND(I938*H938,2)</f>
        <v>0</v>
      </c>
      <c r="BL938" s="16" t="s">
        <v>252</v>
      </c>
      <c r="BM938" s="255" t="s">
        <v>1258</v>
      </c>
    </row>
    <row r="939" spans="1:47" s="2" customFormat="1" ht="12">
      <c r="A939" s="37"/>
      <c r="B939" s="38"/>
      <c r="C939" s="39"/>
      <c r="D939" s="259" t="s">
        <v>496</v>
      </c>
      <c r="E939" s="39"/>
      <c r="F939" s="290" t="s">
        <v>1259</v>
      </c>
      <c r="G939" s="39"/>
      <c r="H939" s="39"/>
      <c r="I939" s="153"/>
      <c r="J939" s="39"/>
      <c r="K939" s="39"/>
      <c r="L939" s="43"/>
      <c r="M939" s="291"/>
      <c r="N939" s="292"/>
      <c r="O939" s="90"/>
      <c r="P939" s="90"/>
      <c r="Q939" s="90"/>
      <c r="R939" s="90"/>
      <c r="S939" s="90"/>
      <c r="T939" s="91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T939" s="16" t="s">
        <v>496</v>
      </c>
      <c r="AU939" s="16" t="s">
        <v>86</v>
      </c>
    </row>
    <row r="940" spans="1:51" s="14" customFormat="1" ht="12">
      <c r="A940" s="14"/>
      <c r="B940" s="268"/>
      <c r="C940" s="269"/>
      <c r="D940" s="259" t="s">
        <v>174</v>
      </c>
      <c r="E940" s="270" t="s">
        <v>1</v>
      </c>
      <c r="F940" s="271" t="s">
        <v>1260</v>
      </c>
      <c r="G940" s="269"/>
      <c r="H940" s="272">
        <v>19.565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174</v>
      </c>
      <c r="AU940" s="278" t="s">
        <v>86</v>
      </c>
      <c r="AV940" s="14" t="s">
        <v>86</v>
      </c>
      <c r="AW940" s="14" t="s">
        <v>30</v>
      </c>
      <c r="AX940" s="14" t="s">
        <v>73</v>
      </c>
      <c r="AY940" s="278" t="s">
        <v>166</v>
      </c>
    </row>
    <row r="941" spans="1:51" s="14" customFormat="1" ht="12">
      <c r="A941" s="14"/>
      <c r="B941" s="268"/>
      <c r="C941" s="269"/>
      <c r="D941" s="259" t="s">
        <v>174</v>
      </c>
      <c r="E941" s="269"/>
      <c r="F941" s="271" t="s">
        <v>1261</v>
      </c>
      <c r="G941" s="269"/>
      <c r="H941" s="272">
        <v>20.543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174</v>
      </c>
      <c r="AU941" s="278" t="s">
        <v>86</v>
      </c>
      <c r="AV941" s="14" t="s">
        <v>86</v>
      </c>
      <c r="AW941" s="14" t="s">
        <v>4</v>
      </c>
      <c r="AX941" s="14" t="s">
        <v>80</v>
      </c>
      <c r="AY941" s="278" t="s">
        <v>166</v>
      </c>
    </row>
    <row r="942" spans="1:65" s="2" customFormat="1" ht="16.5" customHeight="1">
      <c r="A942" s="37"/>
      <c r="B942" s="38"/>
      <c r="C942" s="279" t="s">
        <v>1262</v>
      </c>
      <c r="D942" s="279" t="s">
        <v>243</v>
      </c>
      <c r="E942" s="280" t="s">
        <v>1263</v>
      </c>
      <c r="F942" s="281" t="s">
        <v>1264</v>
      </c>
      <c r="G942" s="282" t="s">
        <v>246</v>
      </c>
      <c r="H942" s="283">
        <v>39.13</v>
      </c>
      <c r="I942" s="284"/>
      <c r="J942" s="285">
        <f>ROUND(I942*H942,2)</f>
        <v>0</v>
      </c>
      <c r="K942" s="286"/>
      <c r="L942" s="287"/>
      <c r="M942" s="288" t="s">
        <v>1</v>
      </c>
      <c r="N942" s="289" t="s">
        <v>39</v>
      </c>
      <c r="O942" s="90"/>
      <c r="P942" s="253">
        <f>O942*H942</f>
        <v>0</v>
      </c>
      <c r="Q942" s="253">
        <v>0.001</v>
      </c>
      <c r="R942" s="253">
        <f>Q942*H942</f>
        <v>0.039130000000000005</v>
      </c>
      <c r="S942" s="253">
        <v>0</v>
      </c>
      <c r="T942" s="254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338</v>
      </c>
      <c r="AT942" s="255" t="s">
        <v>243</v>
      </c>
      <c r="AU942" s="255" t="s">
        <v>86</v>
      </c>
      <c r="AY942" s="16" t="s">
        <v>166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86</v>
      </c>
      <c r="BK942" s="256">
        <f>ROUND(I942*H942,2)</f>
        <v>0</v>
      </c>
      <c r="BL942" s="16" t="s">
        <v>252</v>
      </c>
      <c r="BM942" s="255" t="s">
        <v>1265</v>
      </c>
    </row>
    <row r="943" spans="1:47" s="2" customFormat="1" ht="12">
      <c r="A943" s="37"/>
      <c r="B943" s="38"/>
      <c r="C943" s="39"/>
      <c r="D943" s="259" t="s">
        <v>496</v>
      </c>
      <c r="E943" s="39"/>
      <c r="F943" s="290" t="s">
        <v>1266</v>
      </c>
      <c r="G943" s="39"/>
      <c r="H943" s="39"/>
      <c r="I943" s="153"/>
      <c r="J943" s="39"/>
      <c r="K943" s="39"/>
      <c r="L943" s="43"/>
      <c r="M943" s="291"/>
      <c r="N943" s="292"/>
      <c r="O943" s="90"/>
      <c r="P943" s="90"/>
      <c r="Q943" s="90"/>
      <c r="R943" s="90"/>
      <c r="S943" s="90"/>
      <c r="T943" s="91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T943" s="16" t="s">
        <v>496</v>
      </c>
      <c r="AU943" s="16" t="s">
        <v>86</v>
      </c>
    </row>
    <row r="944" spans="1:51" s="14" customFormat="1" ht="12">
      <c r="A944" s="14"/>
      <c r="B944" s="268"/>
      <c r="C944" s="269"/>
      <c r="D944" s="259" t="s">
        <v>174</v>
      </c>
      <c r="E944" s="270" t="s">
        <v>1</v>
      </c>
      <c r="F944" s="271" t="s">
        <v>1267</v>
      </c>
      <c r="G944" s="269"/>
      <c r="H944" s="272">
        <v>39.13</v>
      </c>
      <c r="I944" s="273"/>
      <c r="J944" s="269"/>
      <c r="K944" s="269"/>
      <c r="L944" s="274"/>
      <c r="M944" s="275"/>
      <c r="N944" s="276"/>
      <c r="O944" s="276"/>
      <c r="P944" s="276"/>
      <c r="Q944" s="276"/>
      <c r="R944" s="276"/>
      <c r="S944" s="276"/>
      <c r="T944" s="27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8" t="s">
        <v>174</v>
      </c>
      <c r="AU944" s="278" t="s">
        <v>86</v>
      </c>
      <c r="AV944" s="14" t="s">
        <v>86</v>
      </c>
      <c r="AW944" s="14" t="s">
        <v>30</v>
      </c>
      <c r="AX944" s="14" t="s">
        <v>73</v>
      </c>
      <c r="AY944" s="278" t="s">
        <v>166</v>
      </c>
    </row>
    <row r="945" spans="1:65" s="2" customFormat="1" ht="21.75" customHeight="1">
      <c r="A945" s="37"/>
      <c r="B945" s="38"/>
      <c r="C945" s="279" t="s">
        <v>1268</v>
      </c>
      <c r="D945" s="279" t="s">
        <v>243</v>
      </c>
      <c r="E945" s="280" t="s">
        <v>1269</v>
      </c>
      <c r="F945" s="281" t="s">
        <v>1270</v>
      </c>
      <c r="G945" s="282" t="s">
        <v>346</v>
      </c>
      <c r="H945" s="283">
        <v>54</v>
      </c>
      <c r="I945" s="284"/>
      <c r="J945" s="285">
        <f>ROUND(I945*H945,2)</f>
        <v>0</v>
      </c>
      <c r="K945" s="286"/>
      <c r="L945" s="287"/>
      <c r="M945" s="288" t="s">
        <v>1</v>
      </c>
      <c r="N945" s="289" t="s">
        <v>39</v>
      </c>
      <c r="O945" s="90"/>
      <c r="P945" s="253">
        <f>O945*H945</f>
        <v>0</v>
      </c>
      <c r="Q945" s="253">
        <v>0.00014</v>
      </c>
      <c r="R945" s="253">
        <f>Q945*H945</f>
        <v>0.007559999999999999</v>
      </c>
      <c r="S945" s="253">
        <v>0</v>
      </c>
      <c r="T945" s="254">
        <f>S945*H945</f>
        <v>0</v>
      </c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R945" s="255" t="s">
        <v>338</v>
      </c>
      <c r="AT945" s="255" t="s">
        <v>243</v>
      </c>
      <c r="AU945" s="255" t="s">
        <v>86</v>
      </c>
      <c r="AY945" s="16" t="s">
        <v>166</v>
      </c>
      <c r="BE945" s="256">
        <f>IF(N945="základní",J945,0)</f>
        <v>0</v>
      </c>
      <c r="BF945" s="256">
        <f>IF(N945="snížená",J945,0)</f>
        <v>0</v>
      </c>
      <c r="BG945" s="256">
        <f>IF(N945="zákl. přenesená",J945,0)</f>
        <v>0</v>
      </c>
      <c r="BH945" s="256">
        <f>IF(N945="sníž. přenesená",J945,0)</f>
        <v>0</v>
      </c>
      <c r="BI945" s="256">
        <f>IF(N945="nulová",J945,0)</f>
        <v>0</v>
      </c>
      <c r="BJ945" s="16" t="s">
        <v>86</v>
      </c>
      <c r="BK945" s="256">
        <f>ROUND(I945*H945,2)</f>
        <v>0</v>
      </c>
      <c r="BL945" s="16" t="s">
        <v>252</v>
      </c>
      <c r="BM945" s="255" t="s">
        <v>1271</v>
      </c>
    </row>
    <row r="946" spans="1:51" s="14" customFormat="1" ht="12">
      <c r="A946" s="14"/>
      <c r="B946" s="268"/>
      <c r="C946" s="269"/>
      <c r="D946" s="259" t="s">
        <v>174</v>
      </c>
      <c r="E946" s="270" t="s">
        <v>1</v>
      </c>
      <c r="F946" s="271" t="s">
        <v>1272</v>
      </c>
      <c r="G946" s="269"/>
      <c r="H946" s="272">
        <v>54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174</v>
      </c>
      <c r="AU946" s="278" t="s">
        <v>86</v>
      </c>
      <c r="AV946" s="14" t="s">
        <v>86</v>
      </c>
      <c r="AW946" s="14" t="s">
        <v>30</v>
      </c>
      <c r="AX946" s="14" t="s">
        <v>73</v>
      </c>
      <c r="AY946" s="278" t="s">
        <v>166</v>
      </c>
    </row>
    <row r="947" spans="1:65" s="2" customFormat="1" ht="16.5" customHeight="1">
      <c r="A947" s="37"/>
      <c r="B947" s="38"/>
      <c r="C947" s="243" t="s">
        <v>1273</v>
      </c>
      <c r="D947" s="243" t="s">
        <v>168</v>
      </c>
      <c r="E947" s="244" t="s">
        <v>1274</v>
      </c>
      <c r="F947" s="245" t="s">
        <v>1275</v>
      </c>
      <c r="G947" s="246" t="s">
        <v>346</v>
      </c>
      <c r="H947" s="247">
        <v>108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39</v>
      </c>
      <c r="O947" s="90"/>
      <c r="P947" s="253">
        <f>O947*H947</f>
        <v>0</v>
      </c>
      <c r="Q947" s="253">
        <v>0</v>
      </c>
      <c r="R947" s="253">
        <f>Q947*H947</f>
        <v>0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252</v>
      </c>
      <c r="AT947" s="255" t="s">
        <v>168</v>
      </c>
      <c r="AU947" s="255" t="s">
        <v>86</v>
      </c>
      <c r="AY947" s="16" t="s">
        <v>166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86</v>
      </c>
      <c r="BK947" s="256">
        <f>ROUND(I947*H947,2)</f>
        <v>0</v>
      </c>
      <c r="BL947" s="16" t="s">
        <v>252</v>
      </c>
      <c r="BM947" s="255" t="s">
        <v>1276</v>
      </c>
    </row>
    <row r="948" spans="1:51" s="14" customFormat="1" ht="12">
      <c r="A948" s="14"/>
      <c r="B948" s="268"/>
      <c r="C948" s="269"/>
      <c r="D948" s="259" t="s">
        <v>174</v>
      </c>
      <c r="E948" s="270" t="s">
        <v>1</v>
      </c>
      <c r="F948" s="271" t="s">
        <v>1277</v>
      </c>
      <c r="G948" s="269"/>
      <c r="H948" s="272">
        <v>108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174</v>
      </c>
      <c r="AU948" s="278" t="s">
        <v>86</v>
      </c>
      <c r="AV948" s="14" t="s">
        <v>86</v>
      </c>
      <c r="AW948" s="14" t="s">
        <v>30</v>
      </c>
      <c r="AX948" s="14" t="s">
        <v>73</v>
      </c>
      <c r="AY948" s="278" t="s">
        <v>166</v>
      </c>
    </row>
    <row r="949" spans="1:65" s="2" customFormat="1" ht="16.5" customHeight="1">
      <c r="A949" s="37"/>
      <c r="B949" s="38"/>
      <c r="C949" s="279" t="s">
        <v>1278</v>
      </c>
      <c r="D949" s="279" t="s">
        <v>243</v>
      </c>
      <c r="E949" s="280" t="s">
        <v>1279</v>
      </c>
      <c r="F949" s="281" t="s">
        <v>1280</v>
      </c>
      <c r="G949" s="282" t="s">
        <v>346</v>
      </c>
      <c r="H949" s="283">
        <v>9</v>
      </c>
      <c r="I949" s="284"/>
      <c r="J949" s="285">
        <f>ROUND(I949*H949,2)</f>
        <v>0</v>
      </c>
      <c r="K949" s="286"/>
      <c r="L949" s="287"/>
      <c r="M949" s="288" t="s">
        <v>1</v>
      </c>
      <c r="N949" s="289" t="s">
        <v>39</v>
      </c>
      <c r="O949" s="90"/>
      <c r="P949" s="253">
        <f>O949*H949</f>
        <v>0</v>
      </c>
      <c r="Q949" s="253">
        <v>0.00023</v>
      </c>
      <c r="R949" s="253">
        <f>Q949*H949</f>
        <v>0.0020700000000000002</v>
      </c>
      <c r="S949" s="253">
        <v>0</v>
      </c>
      <c r="T949" s="254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55" t="s">
        <v>338</v>
      </c>
      <c r="AT949" s="255" t="s">
        <v>243</v>
      </c>
      <c r="AU949" s="255" t="s">
        <v>86</v>
      </c>
      <c r="AY949" s="16" t="s">
        <v>166</v>
      </c>
      <c r="BE949" s="256">
        <f>IF(N949="základní",J949,0)</f>
        <v>0</v>
      </c>
      <c r="BF949" s="256">
        <f>IF(N949="snížená",J949,0)</f>
        <v>0</v>
      </c>
      <c r="BG949" s="256">
        <f>IF(N949="zákl. přenesená",J949,0)</f>
        <v>0</v>
      </c>
      <c r="BH949" s="256">
        <f>IF(N949="sníž. přenesená",J949,0)</f>
        <v>0</v>
      </c>
      <c r="BI949" s="256">
        <f>IF(N949="nulová",J949,0)</f>
        <v>0</v>
      </c>
      <c r="BJ949" s="16" t="s">
        <v>86</v>
      </c>
      <c r="BK949" s="256">
        <f>ROUND(I949*H949,2)</f>
        <v>0</v>
      </c>
      <c r="BL949" s="16" t="s">
        <v>252</v>
      </c>
      <c r="BM949" s="255" t="s">
        <v>1281</v>
      </c>
    </row>
    <row r="950" spans="1:65" s="2" customFormat="1" ht="16.5" customHeight="1">
      <c r="A950" s="37"/>
      <c r="B950" s="38"/>
      <c r="C950" s="279" t="s">
        <v>1282</v>
      </c>
      <c r="D950" s="279" t="s">
        <v>243</v>
      </c>
      <c r="E950" s="280" t="s">
        <v>1283</v>
      </c>
      <c r="F950" s="281" t="s">
        <v>1284</v>
      </c>
      <c r="G950" s="282" t="s">
        <v>346</v>
      </c>
      <c r="H950" s="283">
        <v>9</v>
      </c>
      <c r="I950" s="284"/>
      <c r="J950" s="285">
        <f>ROUND(I950*H950,2)</f>
        <v>0</v>
      </c>
      <c r="K950" s="286"/>
      <c r="L950" s="287"/>
      <c r="M950" s="288" t="s">
        <v>1</v>
      </c>
      <c r="N950" s="289" t="s">
        <v>39</v>
      </c>
      <c r="O950" s="90"/>
      <c r="P950" s="253">
        <f>O950*H950</f>
        <v>0</v>
      </c>
      <c r="Q950" s="253">
        <v>0.00013</v>
      </c>
      <c r="R950" s="253">
        <f>Q950*H950</f>
        <v>0.0011699999999999998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338</v>
      </c>
      <c r="AT950" s="255" t="s">
        <v>243</v>
      </c>
      <c r="AU950" s="255" t="s">
        <v>86</v>
      </c>
      <c r="AY950" s="16" t="s">
        <v>166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86</v>
      </c>
      <c r="BK950" s="256">
        <f>ROUND(I950*H950,2)</f>
        <v>0</v>
      </c>
      <c r="BL950" s="16" t="s">
        <v>252</v>
      </c>
      <c r="BM950" s="255" t="s">
        <v>1285</v>
      </c>
    </row>
    <row r="951" spans="1:65" s="2" customFormat="1" ht="16.5" customHeight="1">
      <c r="A951" s="37"/>
      <c r="B951" s="38"/>
      <c r="C951" s="279" t="s">
        <v>1286</v>
      </c>
      <c r="D951" s="279" t="s">
        <v>243</v>
      </c>
      <c r="E951" s="280" t="s">
        <v>1287</v>
      </c>
      <c r="F951" s="281" t="s">
        <v>1288</v>
      </c>
      <c r="G951" s="282" t="s">
        <v>346</v>
      </c>
      <c r="H951" s="283">
        <v>9</v>
      </c>
      <c r="I951" s="284"/>
      <c r="J951" s="285">
        <f>ROUND(I951*H951,2)</f>
        <v>0</v>
      </c>
      <c r="K951" s="286"/>
      <c r="L951" s="287"/>
      <c r="M951" s="288" t="s">
        <v>1</v>
      </c>
      <c r="N951" s="289" t="s">
        <v>39</v>
      </c>
      <c r="O951" s="90"/>
      <c r="P951" s="253">
        <f>O951*H951</f>
        <v>0</v>
      </c>
      <c r="Q951" s="253">
        <v>0.00016</v>
      </c>
      <c r="R951" s="253">
        <f>Q951*H951</f>
        <v>0.00144</v>
      </c>
      <c r="S951" s="253">
        <v>0</v>
      </c>
      <c r="T951" s="254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55" t="s">
        <v>338</v>
      </c>
      <c r="AT951" s="255" t="s">
        <v>243</v>
      </c>
      <c r="AU951" s="255" t="s">
        <v>86</v>
      </c>
      <c r="AY951" s="16" t="s">
        <v>166</v>
      </c>
      <c r="BE951" s="256">
        <f>IF(N951="základní",J951,0)</f>
        <v>0</v>
      </c>
      <c r="BF951" s="256">
        <f>IF(N951="snížená",J951,0)</f>
        <v>0</v>
      </c>
      <c r="BG951" s="256">
        <f>IF(N951="zákl. přenesená",J951,0)</f>
        <v>0</v>
      </c>
      <c r="BH951" s="256">
        <f>IF(N951="sníž. přenesená",J951,0)</f>
        <v>0</v>
      </c>
      <c r="BI951" s="256">
        <f>IF(N951="nulová",J951,0)</f>
        <v>0</v>
      </c>
      <c r="BJ951" s="16" t="s">
        <v>86</v>
      </c>
      <c r="BK951" s="256">
        <f>ROUND(I951*H951,2)</f>
        <v>0</v>
      </c>
      <c r="BL951" s="16" t="s">
        <v>252</v>
      </c>
      <c r="BM951" s="255" t="s">
        <v>1289</v>
      </c>
    </row>
    <row r="952" spans="1:65" s="2" customFormat="1" ht="21.75" customHeight="1">
      <c r="A952" s="37"/>
      <c r="B952" s="38"/>
      <c r="C952" s="279" t="s">
        <v>1290</v>
      </c>
      <c r="D952" s="279" t="s">
        <v>243</v>
      </c>
      <c r="E952" s="280" t="s">
        <v>1291</v>
      </c>
      <c r="F952" s="281" t="s">
        <v>1292</v>
      </c>
      <c r="G952" s="282" t="s">
        <v>346</v>
      </c>
      <c r="H952" s="283">
        <v>16</v>
      </c>
      <c r="I952" s="284"/>
      <c r="J952" s="285">
        <f>ROUND(I952*H952,2)</f>
        <v>0</v>
      </c>
      <c r="K952" s="286"/>
      <c r="L952" s="287"/>
      <c r="M952" s="288" t="s">
        <v>1</v>
      </c>
      <c r="N952" s="289" t="s">
        <v>39</v>
      </c>
      <c r="O952" s="90"/>
      <c r="P952" s="253">
        <f>O952*H952</f>
        <v>0</v>
      </c>
      <c r="Q952" s="253">
        <v>0.00026</v>
      </c>
      <c r="R952" s="253">
        <f>Q952*H952</f>
        <v>0.00416</v>
      </c>
      <c r="S952" s="253">
        <v>0</v>
      </c>
      <c r="T952" s="254">
        <f>S952*H952</f>
        <v>0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255" t="s">
        <v>338</v>
      </c>
      <c r="AT952" s="255" t="s">
        <v>243</v>
      </c>
      <c r="AU952" s="255" t="s">
        <v>86</v>
      </c>
      <c r="AY952" s="16" t="s">
        <v>166</v>
      </c>
      <c r="BE952" s="256">
        <f>IF(N952="základní",J952,0)</f>
        <v>0</v>
      </c>
      <c r="BF952" s="256">
        <f>IF(N952="snížená",J952,0)</f>
        <v>0</v>
      </c>
      <c r="BG952" s="256">
        <f>IF(N952="zákl. přenesená",J952,0)</f>
        <v>0</v>
      </c>
      <c r="BH952" s="256">
        <f>IF(N952="sníž. přenesená",J952,0)</f>
        <v>0</v>
      </c>
      <c r="BI952" s="256">
        <f>IF(N952="nulová",J952,0)</f>
        <v>0</v>
      </c>
      <c r="BJ952" s="16" t="s">
        <v>86</v>
      </c>
      <c r="BK952" s="256">
        <f>ROUND(I952*H952,2)</f>
        <v>0</v>
      </c>
      <c r="BL952" s="16" t="s">
        <v>252</v>
      </c>
      <c r="BM952" s="255" t="s">
        <v>1293</v>
      </c>
    </row>
    <row r="953" spans="1:51" s="14" customFormat="1" ht="12">
      <c r="A953" s="14"/>
      <c r="B953" s="268"/>
      <c r="C953" s="269"/>
      <c r="D953" s="259" t="s">
        <v>174</v>
      </c>
      <c r="E953" s="270" t="s">
        <v>1</v>
      </c>
      <c r="F953" s="271" t="s">
        <v>1294</v>
      </c>
      <c r="G953" s="269"/>
      <c r="H953" s="272">
        <v>16</v>
      </c>
      <c r="I953" s="273"/>
      <c r="J953" s="269"/>
      <c r="K953" s="269"/>
      <c r="L953" s="274"/>
      <c r="M953" s="275"/>
      <c r="N953" s="276"/>
      <c r="O953" s="276"/>
      <c r="P953" s="276"/>
      <c r="Q953" s="276"/>
      <c r="R953" s="276"/>
      <c r="S953" s="276"/>
      <c r="T953" s="27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8" t="s">
        <v>174</v>
      </c>
      <c r="AU953" s="278" t="s">
        <v>86</v>
      </c>
      <c r="AV953" s="14" t="s">
        <v>86</v>
      </c>
      <c r="AW953" s="14" t="s">
        <v>30</v>
      </c>
      <c r="AX953" s="14" t="s">
        <v>73</v>
      </c>
      <c r="AY953" s="278" t="s">
        <v>166</v>
      </c>
    </row>
    <row r="954" spans="1:65" s="2" customFormat="1" ht="21.75" customHeight="1">
      <c r="A954" s="37"/>
      <c r="B954" s="38"/>
      <c r="C954" s="279" t="s">
        <v>1295</v>
      </c>
      <c r="D954" s="279" t="s">
        <v>243</v>
      </c>
      <c r="E954" s="280" t="s">
        <v>1296</v>
      </c>
      <c r="F954" s="281" t="s">
        <v>1297</v>
      </c>
      <c r="G954" s="282" t="s">
        <v>346</v>
      </c>
      <c r="H954" s="283">
        <v>18</v>
      </c>
      <c r="I954" s="284"/>
      <c r="J954" s="285">
        <f>ROUND(I954*H954,2)</f>
        <v>0</v>
      </c>
      <c r="K954" s="286"/>
      <c r="L954" s="287"/>
      <c r="M954" s="288" t="s">
        <v>1</v>
      </c>
      <c r="N954" s="289" t="s">
        <v>39</v>
      </c>
      <c r="O954" s="90"/>
      <c r="P954" s="253">
        <f>O954*H954</f>
        <v>0</v>
      </c>
      <c r="Q954" s="253">
        <v>0.0007</v>
      </c>
      <c r="R954" s="253">
        <f>Q954*H954</f>
        <v>0.0126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338</v>
      </c>
      <c r="AT954" s="255" t="s">
        <v>243</v>
      </c>
      <c r="AU954" s="255" t="s">
        <v>86</v>
      </c>
      <c r="AY954" s="16" t="s">
        <v>166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86</v>
      </c>
      <c r="BK954" s="256">
        <f>ROUND(I954*H954,2)</f>
        <v>0</v>
      </c>
      <c r="BL954" s="16" t="s">
        <v>252</v>
      </c>
      <c r="BM954" s="255" t="s">
        <v>1298</v>
      </c>
    </row>
    <row r="955" spans="1:51" s="14" customFormat="1" ht="12">
      <c r="A955" s="14"/>
      <c r="B955" s="268"/>
      <c r="C955" s="269"/>
      <c r="D955" s="259" t="s">
        <v>174</v>
      </c>
      <c r="E955" s="270" t="s">
        <v>1</v>
      </c>
      <c r="F955" s="271" t="s">
        <v>1299</v>
      </c>
      <c r="G955" s="269"/>
      <c r="H955" s="272">
        <v>18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174</v>
      </c>
      <c r="AU955" s="278" t="s">
        <v>86</v>
      </c>
      <c r="AV955" s="14" t="s">
        <v>86</v>
      </c>
      <c r="AW955" s="14" t="s">
        <v>30</v>
      </c>
      <c r="AX955" s="14" t="s">
        <v>73</v>
      </c>
      <c r="AY955" s="278" t="s">
        <v>166</v>
      </c>
    </row>
    <row r="956" spans="1:65" s="2" customFormat="1" ht="16.5" customHeight="1">
      <c r="A956" s="37"/>
      <c r="B956" s="38"/>
      <c r="C956" s="279" t="s">
        <v>1300</v>
      </c>
      <c r="D956" s="279" t="s">
        <v>243</v>
      </c>
      <c r="E956" s="280" t="s">
        <v>1301</v>
      </c>
      <c r="F956" s="281" t="s">
        <v>1302</v>
      </c>
      <c r="G956" s="282" t="s">
        <v>346</v>
      </c>
      <c r="H956" s="283">
        <v>9</v>
      </c>
      <c r="I956" s="284"/>
      <c r="J956" s="285">
        <f>ROUND(I956*H956,2)</f>
        <v>0</v>
      </c>
      <c r="K956" s="286"/>
      <c r="L956" s="287"/>
      <c r="M956" s="288" t="s">
        <v>1</v>
      </c>
      <c r="N956" s="289" t="s">
        <v>39</v>
      </c>
      <c r="O956" s="90"/>
      <c r="P956" s="253">
        <f>O956*H956</f>
        <v>0</v>
      </c>
      <c r="Q956" s="253">
        <v>0.0002</v>
      </c>
      <c r="R956" s="253">
        <f>Q956*H956</f>
        <v>0.0018000000000000002</v>
      </c>
      <c r="S956" s="253">
        <v>0</v>
      </c>
      <c r="T956" s="254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255" t="s">
        <v>338</v>
      </c>
      <c r="AT956" s="255" t="s">
        <v>243</v>
      </c>
      <c r="AU956" s="255" t="s">
        <v>86</v>
      </c>
      <c r="AY956" s="16" t="s">
        <v>166</v>
      </c>
      <c r="BE956" s="256">
        <f>IF(N956="základní",J956,0)</f>
        <v>0</v>
      </c>
      <c r="BF956" s="256">
        <f>IF(N956="snížená",J956,0)</f>
        <v>0</v>
      </c>
      <c r="BG956" s="256">
        <f>IF(N956="zákl. přenesená",J956,0)</f>
        <v>0</v>
      </c>
      <c r="BH956" s="256">
        <f>IF(N956="sníž. přenesená",J956,0)</f>
        <v>0</v>
      </c>
      <c r="BI956" s="256">
        <f>IF(N956="nulová",J956,0)</f>
        <v>0</v>
      </c>
      <c r="BJ956" s="16" t="s">
        <v>86</v>
      </c>
      <c r="BK956" s="256">
        <f>ROUND(I956*H956,2)</f>
        <v>0</v>
      </c>
      <c r="BL956" s="16" t="s">
        <v>252</v>
      </c>
      <c r="BM956" s="255" t="s">
        <v>1303</v>
      </c>
    </row>
    <row r="957" spans="1:65" s="2" customFormat="1" ht="21.75" customHeight="1">
      <c r="A957" s="37"/>
      <c r="B957" s="38"/>
      <c r="C957" s="243" t="s">
        <v>1304</v>
      </c>
      <c r="D957" s="243" t="s">
        <v>168</v>
      </c>
      <c r="E957" s="244" t="s">
        <v>1305</v>
      </c>
      <c r="F957" s="245" t="s">
        <v>1306</v>
      </c>
      <c r="G957" s="246" t="s">
        <v>346</v>
      </c>
      <c r="H957" s="247">
        <v>9</v>
      </c>
      <c r="I957" s="248"/>
      <c r="J957" s="249">
        <f>ROUND(I957*H957,2)</f>
        <v>0</v>
      </c>
      <c r="K957" s="250"/>
      <c r="L957" s="43"/>
      <c r="M957" s="251" t="s">
        <v>1</v>
      </c>
      <c r="N957" s="252" t="s">
        <v>39</v>
      </c>
      <c r="O957" s="90"/>
      <c r="P957" s="253">
        <f>O957*H957</f>
        <v>0</v>
      </c>
      <c r="Q957" s="253">
        <v>0</v>
      </c>
      <c r="R957" s="253">
        <f>Q957*H957</f>
        <v>0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252</v>
      </c>
      <c r="AT957" s="255" t="s">
        <v>168</v>
      </c>
      <c r="AU957" s="255" t="s">
        <v>86</v>
      </c>
      <c r="AY957" s="16" t="s">
        <v>166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86</v>
      </c>
      <c r="BK957" s="256">
        <f>ROUND(I957*H957,2)</f>
        <v>0</v>
      </c>
      <c r="BL957" s="16" t="s">
        <v>252</v>
      </c>
      <c r="BM957" s="255" t="s">
        <v>1307</v>
      </c>
    </row>
    <row r="958" spans="1:65" s="2" customFormat="1" ht="16.5" customHeight="1">
      <c r="A958" s="37"/>
      <c r="B958" s="38"/>
      <c r="C958" s="279" t="s">
        <v>1308</v>
      </c>
      <c r="D958" s="279" t="s">
        <v>243</v>
      </c>
      <c r="E958" s="280" t="s">
        <v>1309</v>
      </c>
      <c r="F958" s="281" t="s">
        <v>1310</v>
      </c>
      <c r="G958" s="282" t="s">
        <v>346</v>
      </c>
      <c r="H958" s="283">
        <v>9</v>
      </c>
      <c r="I958" s="284"/>
      <c r="J958" s="285">
        <f>ROUND(I958*H958,2)</f>
        <v>0</v>
      </c>
      <c r="K958" s="286"/>
      <c r="L958" s="287"/>
      <c r="M958" s="288" t="s">
        <v>1</v>
      </c>
      <c r="N958" s="289" t="s">
        <v>39</v>
      </c>
      <c r="O958" s="90"/>
      <c r="P958" s="253">
        <f>O958*H958</f>
        <v>0</v>
      </c>
      <c r="Q958" s="253">
        <v>0.0042</v>
      </c>
      <c r="R958" s="253">
        <f>Q958*H958</f>
        <v>0.0378</v>
      </c>
      <c r="S958" s="253">
        <v>0</v>
      </c>
      <c r="T958" s="254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255" t="s">
        <v>338</v>
      </c>
      <c r="AT958" s="255" t="s">
        <v>243</v>
      </c>
      <c r="AU958" s="255" t="s">
        <v>86</v>
      </c>
      <c r="AY958" s="16" t="s">
        <v>166</v>
      </c>
      <c r="BE958" s="256">
        <f>IF(N958="základní",J958,0)</f>
        <v>0</v>
      </c>
      <c r="BF958" s="256">
        <f>IF(N958="snížená",J958,0)</f>
        <v>0</v>
      </c>
      <c r="BG958" s="256">
        <f>IF(N958="zákl. přenesená",J958,0)</f>
        <v>0</v>
      </c>
      <c r="BH958" s="256">
        <f>IF(N958="sníž. přenesená",J958,0)</f>
        <v>0</v>
      </c>
      <c r="BI958" s="256">
        <f>IF(N958="nulová",J958,0)</f>
        <v>0</v>
      </c>
      <c r="BJ958" s="16" t="s">
        <v>86</v>
      </c>
      <c r="BK958" s="256">
        <f>ROUND(I958*H958,2)</f>
        <v>0</v>
      </c>
      <c r="BL958" s="16" t="s">
        <v>252</v>
      </c>
      <c r="BM958" s="255" t="s">
        <v>1311</v>
      </c>
    </row>
    <row r="959" spans="1:65" s="2" customFormat="1" ht="16.5" customHeight="1">
      <c r="A959" s="37"/>
      <c r="B959" s="38"/>
      <c r="C959" s="279" t="s">
        <v>1312</v>
      </c>
      <c r="D959" s="279" t="s">
        <v>243</v>
      </c>
      <c r="E959" s="280" t="s">
        <v>1313</v>
      </c>
      <c r="F959" s="281" t="s">
        <v>1314</v>
      </c>
      <c r="G959" s="282" t="s">
        <v>346</v>
      </c>
      <c r="H959" s="283">
        <v>18</v>
      </c>
      <c r="I959" s="284"/>
      <c r="J959" s="285">
        <f>ROUND(I959*H959,2)</f>
        <v>0</v>
      </c>
      <c r="K959" s="286"/>
      <c r="L959" s="287"/>
      <c r="M959" s="288" t="s">
        <v>1</v>
      </c>
      <c r="N959" s="289" t="s">
        <v>39</v>
      </c>
      <c r="O959" s="90"/>
      <c r="P959" s="253">
        <f>O959*H959</f>
        <v>0</v>
      </c>
      <c r="Q959" s="253">
        <v>0.00032</v>
      </c>
      <c r="R959" s="253">
        <f>Q959*H959</f>
        <v>0.00576</v>
      </c>
      <c r="S959" s="253">
        <v>0</v>
      </c>
      <c r="T959" s="254">
        <f>S959*H959</f>
        <v>0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55" t="s">
        <v>338</v>
      </c>
      <c r="AT959" s="255" t="s">
        <v>243</v>
      </c>
      <c r="AU959" s="255" t="s">
        <v>86</v>
      </c>
      <c r="AY959" s="16" t="s">
        <v>166</v>
      </c>
      <c r="BE959" s="256">
        <f>IF(N959="základní",J959,0)</f>
        <v>0</v>
      </c>
      <c r="BF959" s="256">
        <f>IF(N959="snížená",J959,0)</f>
        <v>0</v>
      </c>
      <c r="BG959" s="256">
        <f>IF(N959="zákl. přenesená",J959,0)</f>
        <v>0</v>
      </c>
      <c r="BH959" s="256">
        <f>IF(N959="sníž. přenesená",J959,0)</f>
        <v>0</v>
      </c>
      <c r="BI959" s="256">
        <f>IF(N959="nulová",J959,0)</f>
        <v>0</v>
      </c>
      <c r="BJ959" s="16" t="s">
        <v>86</v>
      </c>
      <c r="BK959" s="256">
        <f>ROUND(I959*H959,2)</f>
        <v>0</v>
      </c>
      <c r="BL959" s="16" t="s">
        <v>252</v>
      </c>
      <c r="BM959" s="255" t="s">
        <v>1315</v>
      </c>
    </row>
    <row r="960" spans="1:51" s="14" customFormat="1" ht="12">
      <c r="A960" s="14"/>
      <c r="B960" s="268"/>
      <c r="C960" s="269"/>
      <c r="D960" s="259" t="s">
        <v>174</v>
      </c>
      <c r="E960" s="270" t="s">
        <v>1</v>
      </c>
      <c r="F960" s="271" t="s">
        <v>1299</v>
      </c>
      <c r="G960" s="269"/>
      <c r="H960" s="272">
        <v>18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174</v>
      </c>
      <c r="AU960" s="278" t="s">
        <v>86</v>
      </c>
      <c r="AV960" s="14" t="s">
        <v>86</v>
      </c>
      <c r="AW960" s="14" t="s">
        <v>30</v>
      </c>
      <c r="AX960" s="14" t="s">
        <v>73</v>
      </c>
      <c r="AY960" s="278" t="s">
        <v>166</v>
      </c>
    </row>
    <row r="961" spans="1:65" s="2" customFormat="1" ht="16.5" customHeight="1">
      <c r="A961" s="37"/>
      <c r="B961" s="38"/>
      <c r="C961" s="243" t="s">
        <v>1316</v>
      </c>
      <c r="D961" s="243" t="s">
        <v>168</v>
      </c>
      <c r="E961" s="244" t="s">
        <v>1317</v>
      </c>
      <c r="F961" s="245" t="s">
        <v>1318</v>
      </c>
      <c r="G961" s="246" t="s">
        <v>346</v>
      </c>
      <c r="H961" s="247">
        <v>9</v>
      </c>
      <c r="I961" s="248"/>
      <c r="J961" s="249">
        <f>ROUND(I961*H961,2)</f>
        <v>0</v>
      </c>
      <c r="K961" s="250"/>
      <c r="L961" s="43"/>
      <c r="M961" s="251" t="s">
        <v>1</v>
      </c>
      <c r="N961" s="252" t="s">
        <v>39</v>
      </c>
      <c r="O961" s="90"/>
      <c r="P961" s="253">
        <f>O961*H961</f>
        <v>0</v>
      </c>
      <c r="Q961" s="253">
        <v>0</v>
      </c>
      <c r="R961" s="253">
        <f>Q961*H961</f>
        <v>0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252</v>
      </c>
      <c r="AT961" s="255" t="s">
        <v>168</v>
      </c>
      <c r="AU961" s="255" t="s">
        <v>86</v>
      </c>
      <c r="AY961" s="16" t="s">
        <v>166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86</v>
      </c>
      <c r="BK961" s="256">
        <f>ROUND(I961*H961,2)</f>
        <v>0</v>
      </c>
      <c r="BL961" s="16" t="s">
        <v>252</v>
      </c>
      <c r="BM961" s="255" t="s">
        <v>1319</v>
      </c>
    </row>
    <row r="962" spans="1:65" s="2" customFormat="1" ht="16.5" customHeight="1">
      <c r="A962" s="37"/>
      <c r="B962" s="38"/>
      <c r="C962" s="279" t="s">
        <v>1320</v>
      </c>
      <c r="D962" s="279" t="s">
        <v>243</v>
      </c>
      <c r="E962" s="280" t="s">
        <v>1321</v>
      </c>
      <c r="F962" s="281" t="s">
        <v>1322</v>
      </c>
      <c r="G962" s="282" t="s">
        <v>346</v>
      </c>
      <c r="H962" s="283">
        <v>9</v>
      </c>
      <c r="I962" s="284"/>
      <c r="J962" s="285">
        <f>ROUND(I962*H962,2)</f>
        <v>0</v>
      </c>
      <c r="K962" s="286"/>
      <c r="L962" s="287"/>
      <c r="M962" s="288" t="s">
        <v>1</v>
      </c>
      <c r="N962" s="289" t="s">
        <v>39</v>
      </c>
      <c r="O962" s="90"/>
      <c r="P962" s="253">
        <f>O962*H962</f>
        <v>0</v>
      </c>
      <c r="Q962" s="253">
        <v>1E-06</v>
      </c>
      <c r="R962" s="253">
        <f>Q962*H962</f>
        <v>9E-06</v>
      </c>
      <c r="S962" s="253">
        <v>0</v>
      </c>
      <c r="T962" s="254">
        <f>S962*H962</f>
        <v>0</v>
      </c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R962" s="255" t="s">
        <v>338</v>
      </c>
      <c r="AT962" s="255" t="s">
        <v>243</v>
      </c>
      <c r="AU962" s="255" t="s">
        <v>86</v>
      </c>
      <c r="AY962" s="16" t="s">
        <v>166</v>
      </c>
      <c r="BE962" s="256">
        <f>IF(N962="základní",J962,0)</f>
        <v>0</v>
      </c>
      <c r="BF962" s="256">
        <f>IF(N962="snížená",J962,0)</f>
        <v>0</v>
      </c>
      <c r="BG962" s="256">
        <f>IF(N962="zákl. přenesená",J962,0)</f>
        <v>0</v>
      </c>
      <c r="BH962" s="256">
        <f>IF(N962="sníž. přenesená",J962,0)</f>
        <v>0</v>
      </c>
      <c r="BI962" s="256">
        <f>IF(N962="nulová",J962,0)</f>
        <v>0</v>
      </c>
      <c r="BJ962" s="16" t="s">
        <v>86</v>
      </c>
      <c r="BK962" s="256">
        <f>ROUND(I962*H962,2)</f>
        <v>0</v>
      </c>
      <c r="BL962" s="16" t="s">
        <v>252</v>
      </c>
      <c r="BM962" s="255" t="s">
        <v>1323</v>
      </c>
    </row>
    <row r="963" spans="1:65" s="2" customFormat="1" ht="21.75" customHeight="1">
      <c r="A963" s="37"/>
      <c r="B963" s="38"/>
      <c r="C963" s="243" t="s">
        <v>1324</v>
      </c>
      <c r="D963" s="243" t="s">
        <v>168</v>
      </c>
      <c r="E963" s="244" t="s">
        <v>1325</v>
      </c>
      <c r="F963" s="245" t="s">
        <v>1326</v>
      </c>
      <c r="G963" s="246" t="s">
        <v>346</v>
      </c>
      <c r="H963" s="247">
        <v>1</v>
      </c>
      <c r="I963" s="248"/>
      <c r="J963" s="249">
        <f>ROUND(I963*H963,2)</f>
        <v>0</v>
      </c>
      <c r="K963" s="250"/>
      <c r="L963" s="43"/>
      <c r="M963" s="251" t="s">
        <v>1</v>
      </c>
      <c r="N963" s="252" t="s">
        <v>39</v>
      </c>
      <c r="O963" s="90"/>
      <c r="P963" s="253">
        <f>O963*H963</f>
        <v>0</v>
      </c>
      <c r="Q963" s="253">
        <v>0</v>
      </c>
      <c r="R963" s="253">
        <f>Q963*H963</f>
        <v>0</v>
      </c>
      <c r="S963" s="253">
        <v>0</v>
      </c>
      <c r="T963" s="254">
        <f>S963*H963</f>
        <v>0</v>
      </c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R963" s="255" t="s">
        <v>252</v>
      </c>
      <c r="AT963" s="255" t="s">
        <v>168</v>
      </c>
      <c r="AU963" s="255" t="s">
        <v>86</v>
      </c>
      <c r="AY963" s="16" t="s">
        <v>166</v>
      </c>
      <c r="BE963" s="256">
        <f>IF(N963="základní",J963,0)</f>
        <v>0</v>
      </c>
      <c r="BF963" s="256">
        <f>IF(N963="snížená",J963,0)</f>
        <v>0</v>
      </c>
      <c r="BG963" s="256">
        <f>IF(N963="zákl. přenesená",J963,0)</f>
        <v>0</v>
      </c>
      <c r="BH963" s="256">
        <f>IF(N963="sníž. přenesená",J963,0)</f>
        <v>0</v>
      </c>
      <c r="BI963" s="256">
        <f>IF(N963="nulová",J963,0)</f>
        <v>0</v>
      </c>
      <c r="BJ963" s="16" t="s">
        <v>86</v>
      </c>
      <c r="BK963" s="256">
        <f>ROUND(I963*H963,2)</f>
        <v>0</v>
      </c>
      <c r="BL963" s="16" t="s">
        <v>252</v>
      </c>
      <c r="BM963" s="255" t="s">
        <v>1327</v>
      </c>
    </row>
    <row r="964" spans="1:65" s="2" customFormat="1" ht="21.75" customHeight="1">
      <c r="A964" s="37"/>
      <c r="B964" s="38"/>
      <c r="C964" s="243" t="s">
        <v>1328</v>
      </c>
      <c r="D964" s="243" t="s">
        <v>168</v>
      </c>
      <c r="E964" s="244" t="s">
        <v>1329</v>
      </c>
      <c r="F964" s="245" t="s">
        <v>1330</v>
      </c>
      <c r="G964" s="246" t="s">
        <v>223</v>
      </c>
      <c r="H964" s="247">
        <v>0.256</v>
      </c>
      <c r="I964" s="248"/>
      <c r="J964" s="249">
        <f>ROUND(I964*H964,2)</f>
        <v>0</v>
      </c>
      <c r="K964" s="250"/>
      <c r="L964" s="43"/>
      <c r="M964" s="251" t="s">
        <v>1</v>
      </c>
      <c r="N964" s="252" t="s">
        <v>39</v>
      </c>
      <c r="O964" s="90"/>
      <c r="P964" s="253">
        <f>O964*H964</f>
        <v>0</v>
      </c>
      <c r="Q964" s="253">
        <v>0</v>
      </c>
      <c r="R964" s="253">
        <f>Q964*H964</f>
        <v>0</v>
      </c>
      <c r="S964" s="253">
        <v>0</v>
      </c>
      <c r="T964" s="254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55" t="s">
        <v>252</v>
      </c>
      <c r="AT964" s="255" t="s">
        <v>168</v>
      </c>
      <c r="AU964" s="255" t="s">
        <v>86</v>
      </c>
      <c r="AY964" s="16" t="s">
        <v>166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6" t="s">
        <v>86</v>
      </c>
      <c r="BK964" s="256">
        <f>ROUND(I964*H964,2)</f>
        <v>0</v>
      </c>
      <c r="BL964" s="16" t="s">
        <v>252</v>
      </c>
      <c r="BM964" s="255" t="s">
        <v>1331</v>
      </c>
    </row>
    <row r="965" spans="1:63" s="12" customFormat="1" ht="22.8" customHeight="1">
      <c r="A965" s="12"/>
      <c r="B965" s="227"/>
      <c r="C965" s="228"/>
      <c r="D965" s="229" t="s">
        <v>72</v>
      </c>
      <c r="E965" s="241" t="s">
        <v>1332</v>
      </c>
      <c r="F965" s="241" t="s">
        <v>1333</v>
      </c>
      <c r="G965" s="228"/>
      <c r="H965" s="228"/>
      <c r="I965" s="231"/>
      <c r="J965" s="242">
        <f>BK965</f>
        <v>0</v>
      </c>
      <c r="K965" s="228"/>
      <c r="L965" s="233"/>
      <c r="M965" s="234"/>
      <c r="N965" s="235"/>
      <c r="O965" s="235"/>
      <c r="P965" s="236">
        <f>SUM(P966:P973)</f>
        <v>0</v>
      </c>
      <c r="Q965" s="235"/>
      <c r="R965" s="236">
        <f>SUM(R966:R973)</f>
        <v>0</v>
      </c>
      <c r="S965" s="235"/>
      <c r="T965" s="237">
        <f>SUM(T966:T973)</f>
        <v>0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38" t="s">
        <v>86</v>
      </c>
      <c r="AT965" s="239" t="s">
        <v>72</v>
      </c>
      <c r="AU965" s="239" t="s">
        <v>80</v>
      </c>
      <c r="AY965" s="238" t="s">
        <v>166</v>
      </c>
      <c r="BK965" s="240">
        <f>SUM(BK966:BK973)</f>
        <v>0</v>
      </c>
    </row>
    <row r="966" spans="1:65" s="2" customFormat="1" ht="21.75" customHeight="1">
      <c r="A966" s="37"/>
      <c r="B966" s="38"/>
      <c r="C966" s="243" t="s">
        <v>1334</v>
      </c>
      <c r="D966" s="243" t="s">
        <v>168</v>
      </c>
      <c r="E966" s="244" t="s">
        <v>1335</v>
      </c>
      <c r="F966" s="245" t="s">
        <v>1336</v>
      </c>
      <c r="G966" s="246" t="s">
        <v>346</v>
      </c>
      <c r="H966" s="247">
        <v>6</v>
      </c>
      <c r="I966" s="248"/>
      <c r="J966" s="249">
        <f>ROUND(I966*H966,2)</f>
        <v>0</v>
      </c>
      <c r="K966" s="250"/>
      <c r="L966" s="43"/>
      <c r="M966" s="251" t="s">
        <v>1</v>
      </c>
      <c r="N966" s="252" t="s">
        <v>39</v>
      </c>
      <c r="O966" s="90"/>
      <c r="P966" s="253">
        <f>O966*H966</f>
        <v>0</v>
      </c>
      <c r="Q966" s="253">
        <v>0</v>
      </c>
      <c r="R966" s="253">
        <f>Q966*H966</f>
        <v>0</v>
      </c>
      <c r="S966" s="253">
        <v>0</v>
      </c>
      <c r="T966" s="254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55" t="s">
        <v>252</v>
      </c>
      <c r="AT966" s="255" t="s">
        <v>168</v>
      </c>
      <c r="AU966" s="255" t="s">
        <v>86</v>
      </c>
      <c r="AY966" s="16" t="s">
        <v>166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6" t="s">
        <v>86</v>
      </c>
      <c r="BK966" s="256">
        <f>ROUND(I966*H966,2)</f>
        <v>0</v>
      </c>
      <c r="BL966" s="16" t="s">
        <v>252</v>
      </c>
      <c r="BM966" s="255" t="s">
        <v>1337</v>
      </c>
    </row>
    <row r="967" spans="1:65" s="2" customFormat="1" ht="21.75" customHeight="1">
      <c r="A967" s="37"/>
      <c r="B967" s="38"/>
      <c r="C967" s="243" t="s">
        <v>1338</v>
      </c>
      <c r="D967" s="243" t="s">
        <v>168</v>
      </c>
      <c r="E967" s="244" t="s">
        <v>1339</v>
      </c>
      <c r="F967" s="245" t="s">
        <v>1340</v>
      </c>
      <c r="G967" s="246" t="s">
        <v>346</v>
      </c>
      <c r="H967" s="247">
        <v>16</v>
      </c>
      <c r="I967" s="248"/>
      <c r="J967" s="249">
        <f>ROUND(I967*H967,2)</f>
        <v>0</v>
      </c>
      <c r="K967" s="250"/>
      <c r="L967" s="43"/>
      <c r="M967" s="251" t="s">
        <v>1</v>
      </c>
      <c r="N967" s="252" t="s">
        <v>39</v>
      </c>
      <c r="O967" s="90"/>
      <c r="P967" s="253">
        <f>O967*H967</f>
        <v>0</v>
      </c>
      <c r="Q967" s="253">
        <v>0</v>
      </c>
      <c r="R967" s="253">
        <f>Q967*H967</f>
        <v>0</v>
      </c>
      <c r="S967" s="253">
        <v>0</v>
      </c>
      <c r="T967" s="254">
        <f>S967*H967</f>
        <v>0</v>
      </c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R967" s="255" t="s">
        <v>252</v>
      </c>
      <c r="AT967" s="255" t="s">
        <v>168</v>
      </c>
      <c r="AU967" s="255" t="s">
        <v>86</v>
      </c>
      <c r="AY967" s="16" t="s">
        <v>166</v>
      </c>
      <c r="BE967" s="256">
        <f>IF(N967="základní",J967,0)</f>
        <v>0</v>
      </c>
      <c r="BF967" s="256">
        <f>IF(N967="snížená",J967,0)</f>
        <v>0</v>
      </c>
      <c r="BG967" s="256">
        <f>IF(N967="zákl. přenesená",J967,0)</f>
        <v>0</v>
      </c>
      <c r="BH967" s="256">
        <f>IF(N967="sníž. přenesená",J967,0)</f>
        <v>0</v>
      </c>
      <c r="BI967" s="256">
        <f>IF(N967="nulová",J967,0)</f>
        <v>0</v>
      </c>
      <c r="BJ967" s="16" t="s">
        <v>86</v>
      </c>
      <c r="BK967" s="256">
        <f>ROUND(I967*H967,2)</f>
        <v>0</v>
      </c>
      <c r="BL967" s="16" t="s">
        <v>252</v>
      </c>
      <c r="BM967" s="255" t="s">
        <v>1341</v>
      </c>
    </row>
    <row r="968" spans="1:51" s="14" customFormat="1" ht="12">
      <c r="A968" s="14"/>
      <c r="B968" s="268"/>
      <c r="C968" s="269"/>
      <c r="D968" s="259" t="s">
        <v>174</v>
      </c>
      <c r="E968" s="270" t="s">
        <v>1</v>
      </c>
      <c r="F968" s="271" t="s">
        <v>1342</v>
      </c>
      <c r="G968" s="269"/>
      <c r="H968" s="272">
        <v>16</v>
      </c>
      <c r="I968" s="273"/>
      <c r="J968" s="269"/>
      <c r="K968" s="269"/>
      <c r="L968" s="274"/>
      <c r="M968" s="275"/>
      <c r="N968" s="276"/>
      <c r="O968" s="276"/>
      <c r="P968" s="276"/>
      <c r="Q968" s="276"/>
      <c r="R968" s="276"/>
      <c r="S968" s="276"/>
      <c r="T968" s="277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78" t="s">
        <v>174</v>
      </c>
      <c r="AU968" s="278" t="s">
        <v>86</v>
      </c>
      <c r="AV968" s="14" t="s">
        <v>86</v>
      </c>
      <c r="AW968" s="14" t="s">
        <v>30</v>
      </c>
      <c r="AX968" s="14" t="s">
        <v>73</v>
      </c>
      <c r="AY968" s="278" t="s">
        <v>166</v>
      </c>
    </row>
    <row r="969" spans="1:65" s="2" customFormat="1" ht="33" customHeight="1">
      <c r="A969" s="37"/>
      <c r="B969" s="38"/>
      <c r="C969" s="243" t="s">
        <v>1343</v>
      </c>
      <c r="D969" s="243" t="s">
        <v>168</v>
      </c>
      <c r="E969" s="244" t="s">
        <v>1344</v>
      </c>
      <c r="F969" s="245" t="s">
        <v>1345</v>
      </c>
      <c r="G969" s="246" t="s">
        <v>346</v>
      </c>
      <c r="H969" s="247">
        <v>26</v>
      </c>
      <c r="I969" s="248"/>
      <c r="J969" s="249">
        <f>ROUND(I969*H969,2)</f>
        <v>0</v>
      </c>
      <c r="K969" s="250"/>
      <c r="L969" s="43"/>
      <c r="M969" s="251" t="s">
        <v>1</v>
      </c>
      <c r="N969" s="252" t="s">
        <v>39</v>
      </c>
      <c r="O969" s="90"/>
      <c r="P969" s="253">
        <f>O969*H969</f>
        <v>0</v>
      </c>
      <c r="Q969" s="253">
        <v>0</v>
      </c>
      <c r="R969" s="253">
        <f>Q969*H969</f>
        <v>0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252</v>
      </c>
      <c r="AT969" s="255" t="s">
        <v>168</v>
      </c>
      <c r="AU969" s="255" t="s">
        <v>86</v>
      </c>
      <c r="AY969" s="16" t="s">
        <v>166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86</v>
      </c>
      <c r="BK969" s="256">
        <f>ROUND(I969*H969,2)</f>
        <v>0</v>
      </c>
      <c r="BL969" s="16" t="s">
        <v>252</v>
      </c>
      <c r="BM969" s="255" t="s">
        <v>1346</v>
      </c>
    </row>
    <row r="970" spans="1:51" s="13" customFormat="1" ht="12">
      <c r="A970" s="13"/>
      <c r="B970" s="257"/>
      <c r="C970" s="258"/>
      <c r="D970" s="259" t="s">
        <v>174</v>
      </c>
      <c r="E970" s="260" t="s">
        <v>1</v>
      </c>
      <c r="F970" s="261" t="s">
        <v>1347</v>
      </c>
      <c r="G970" s="258"/>
      <c r="H970" s="260" t="s">
        <v>1</v>
      </c>
      <c r="I970" s="262"/>
      <c r="J970" s="258"/>
      <c r="K970" s="258"/>
      <c r="L970" s="263"/>
      <c r="M970" s="264"/>
      <c r="N970" s="265"/>
      <c r="O970" s="265"/>
      <c r="P970" s="265"/>
      <c r="Q970" s="265"/>
      <c r="R970" s="265"/>
      <c r="S970" s="265"/>
      <c r="T970" s="266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7" t="s">
        <v>174</v>
      </c>
      <c r="AU970" s="267" t="s">
        <v>86</v>
      </c>
      <c r="AV970" s="13" t="s">
        <v>80</v>
      </c>
      <c r="AW970" s="13" t="s">
        <v>30</v>
      </c>
      <c r="AX970" s="13" t="s">
        <v>73</v>
      </c>
      <c r="AY970" s="267" t="s">
        <v>166</v>
      </c>
    </row>
    <row r="971" spans="1:51" s="14" customFormat="1" ht="12">
      <c r="A971" s="14"/>
      <c r="B971" s="268"/>
      <c r="C971" s="269"/>
      <c r="D971" s="259" t="s">
        <v>174</v>
      </c>
      <c r="E971" s="270" t="s">
        <v>1</v>
      </c>
      <c r="F971" s="271" t="s">
        <v>1348</v>
      </c>
      <c r="G971" s="269"/>
      <c r="H971" s="272">
        <v>2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174</v>
      </c>
      <c r="AU971" s="278" t="s">
        <v>86</v>
      </c>
      <c r="AV971" s="14" t="s">
        <v>86</v>
      </c>
      <c r="AW971" s="14" t="s">
        <v>30</v>
      </c>
      <c r="AX971" s="14" t="s">
        <v>73</v>
      </c>
      <c r="AY971" s="278" t="s">
        <v>166</v>
      </c>
    </row>
    <row r="972" spans="1:51" s="14" customFormat="1" ht="12">
      <c r="A972" s="14"/>
      <c r="B972" s="268"/>
      <c r="C972" s="269"/>
      <c r="D972" s="259" t="s">
        <v>174</v>
      </c>
      <c r="E972" s="270" t="s">
        <v>1</v>
      </c>
      <c r="F972" s="271" t="s">
        <v>1349</v>
      </c>
      <c r="G972" s="269"/>
      <c r="H972" s="272">
        <v>12</v>
      </c>
      <c r="I972" s="273"/>
      <c r="J972" s="269"/>
      <c r="K972" s="269"/>
      <c r="L972" s="274"/>
      <c r="M972" s="275"/>
      <c r="N972" s="276"/>
      <c r="O972" s="276"/>
      <c r="P972" s="276"/>
      <c r="Q972" s="276"/>
      <c r="R972" s="276"/>
      <c r="S972" s="276"/>
      <c r="T972" s="27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8" t="s">
        <v>174</v>
      </c>
      <c r="AU972" s="278" t="s">
        <v>86</v>
      </c>
      <c r="AV972" s="14" t="s">
        <v>86</v>
      </c>
      <c r="AW972" s="14" t="s">
        <v>30</v>
      </c>
      <c r="AX972" s="14" t="s">
        <v>73</v>
      </c>
      <c r="AY972" s="278" t="s">
        <v>166</v>
      </c>
    </row>
    <row r="973" spans="1:51" s="14" customFormat="1" ht="12">
      <c r="A973" s="14"/>
      <c r="B973" s="268"/>
      <c r="C973" s="269"/>
      <c r="D973" s="259" t="s">
        <v>174</v>
      </c>
      <c r="E973" s="270" t="s">
        <v>1</v>
      </c>
      <c r="F973" s="271" t="s">
        <v>1350</v>
      </c>
      <c r="G973" s="269"/>
      <c r="H973" s="272">
        <v>12</v>
      </c>
      <c r="I973" s="273"/>
      <c r="J973" s="269"/>
      <c r="K973" s="269"/>
      <c r="L973" s="274"/>
      <c r="M973" s="275"/>
      <c r="N973" s="276"/>
      <c r="O973" s="276"/>
      <c r="P973" s="276"/>
      <c r="Q973" s="276"/>
      <c r="R973" s="276"/>
      <c r="S973" s="276"/>
      <c r="T973" s="27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78" t="s">
        <v>174</v>
      </c>
      <c r="AU973" s="278" t="s">
        <v>86</v>
      </c>
      <c r="AV973" s="14" t="s">
        <v>86</v>
      </c>
      <c r="AW973" s="14" t="s">
        <v>30</v>
      </c>
      <c r="AX973" s="14" t="s">
        <v>73</v>
      </c>
      <c r="AY973" s="278" t="s">
        <v>166</v>
      </c>
    </row>
    <row r="974" spans="1:63" s="12" customFormat="1" ht="22.8" customHeight="1">
      <c r="A974" s="12"/>
      <c r="B974" s="227"/>
      <c r="C974" s="228"/>
      <c r="D974" s="229" t="s">
        <v>72</v>
      </c>
      <c r="E974" s="241" t="s">
        <v>1351</v>
      </c>
      <c r="F974" s="241" t="s">
        <v>1352</v>
      </c>
      <c r="G974" s="228"/>
      <c r="H974" s="228"/>
      <c r="I974" s="231"/>
      <c r="J974" s="242">
        <f>BK974</f>
        <v>0</v>
      </c>
      <c r="K974" s="228"/>
      <c r="L974" s="233"/>
      <c r="M974" s="234"/>
      <c r="N974" s="235"/>
      <c r="O974" s="235"/>
      <c r="P974" s="236">
        <f>SUM(P975:P1069)</f>
        <v>0</v>
      </c>
      <c r="Q974" s="235"/>
      <c r="R974" s="236">
        <f>SUM(R975:R1069)</f>
        <v>6.5100632</v>
      </c>
      <c r="S974" s="235"/>
      <c r="T974" s="237">
        <f>SUM(T975:T1069)</f>
        <v>1.7388059999999999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38" t="s">
        <v>86</v>
      </c>
      <c r="AT974" s="239" t="s">
        <v>72</v>
      </c>
      <c r="AU974" s="239" t="s">
        <v>80</v>
      </c>
      <c r="AY974" s="238" t="s">
        <v>166</v>
      </c>
      <c r="BK974" s="240">
        <f>SUM(BK975:BK1069)</f>
        <v>0</v>
      </c>
    </row>
    <row r="975" spans="1:65" s="2" customFormat="1" ht="16.5" customHeight="1">
      <c r="A975" s="37"/>
      <c r="B975" s="38"/>
      <c r="C975" s="243" t="s">
        <v>1353</v>
      </c>
      <c r="D975" s="243" t="s">
        <v>168</v>
      </c>
      <c r="E975" s="244" t="s">
        <v>1354</v>
      </c>
      <c r="F975" s="245" t="s">
        <v>1355</v>
      </c>
      <c r="G975" s="246" t="s">
        <v>346</v>
      </c>
      <c r="H975" s="247">
        <v>78</v>
      </c>
      <c r="I975" s="248"/>
      <c r="J975" s="249">
        <f>ROUND(I975*H975,2)</f>
        <v>0</v>
      </c>
      <c r="K975" s="250"/>
      <c r="L975" s="43"/>
      <c r="M975" s="251" t="s">
        <v>1</v>
      </c>
      <c r="N975" s="252" t="s">
        <v>39</v>
      </c>
      <c r="O975" s="90"/>
      <c r="P975" s="253">
        <f>O975*H975</f>
        <v>0</v>
      </c>
      <c r="Q975" s="253">
        <v>0</v>
      </c>
      <c r="R975" s="253">
        <f>Q975*H975</f>
        <v>0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172</v>
      </c>
      <c r="AT975" s="255" t="s">
        <v>168</v>
      </c>
      <c r="AU975" s="255" t="s">
        <v>86</v>
      </c>
      <c r="AY975" s="16" t="s">
        <v>166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86</v>
      </c>
      <c r="BK975" s="256">
        <f>ROUND(I975*H975,2)</f>
        <v>0</v>
      </c>
      <c r="BL975" s="16" t="s">
        <v>172</v>
      </c>
      <c r="BM975" s="255" t="s">
        <v>1356</v>
      </c>
    </row>
    <row r="976" spans="1:51" s="14" customFormat="1" ht="12">
      <c r="A976" s="14"/>
      <c r="B976" s="268"/>
      <c r="C976" s="269"/>
      <c r="D976" s="259" t="s">
        <v>174</v>
      </c>
      <c r="E976" s="270" t="s">
        <v>1</v>
      </c>
      <c r="F976" s="271" t="s">
        <v>876</v>
      </c>
      <c r="G976" s="269"/>
      <c r="H976" s="272">
        <v>78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174</v>
      </c>
      <c r="AU976" s="278" t="s">
        <v>86</v>
      </c>
      <c r="AV976" s="14" t="s">
        <v>86</v>
      </c>
      <c r="AW976" s="14" t="s">
        <v>30</v>
      </c>
      <c r="AX976" s="14" t="s">
        <v>73</v>
      </c>
      <c r="AY976" s="278" t="s">
        <v>166</v>
      </c>
    </row>
    <row r="977" spans="1:65" s="2" customFormat="1" ht="16.5" customHeight="1">
      <c r="A977" s="37"/>
      <c r="B977" s="38"/>
      <c r="C977" s="279" t="s">
        <v>1357</v>
      </c>
      <c r="D977" s="279" t="s">
        <v>243</v>
      </c>
      <c r="E977" s="280" t="s">
        <v>1358</v>
      </c>
      <c r="F977" s="281" t="s">
        <v>1359</v>
      </c>
      <c r="G977" s="282" t="s">
        <v>346</v>
      </c>
      <c r="H977" s="283">
        <v>26</v>
      </c>
      <c r="I977" s="284"/>
      <c r="J977" s="285">
        <f>ROUND(I977*H977,2)</f>
        <v>0</v>
      </c>
      <c r="K977" s="286"/>
      <c r="L977" s="287"/>
      <c r="M977" s="288" t="s">
        <v>1</v>
      </c>
      <c r="N977" s="289" t="s">
        <v>39</v>
      </c>
      <c r="O977" s="90"/>
      <c r="P977" s="253">
        <f>O977*H977</f>
        <v>0</v>
      </c>
      <c r="Q977" s="253">
        <v>0.00078</v>
      </c>
      <c r="R977" s="253">
        <f>Q977*H977</f>
        <v>0.02028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212</v>
      </c>
      <c r="AT977" s="255" t="s">
        <v>243</v>
      </c>
      <c r="AU977" s="255" t="s">
        <v>86</v>
      </c>
      <c r="AY977" s="16" t="s">
        <v>166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86</v>
      </c>
      <c r="BK977" s="256">
        <f>ROUND(I977*H977,2)</f>
        <v>0</v>
      </c>
      <c r="BL977" s="16" t="s">
        <v>172</v>
      </c>
      <c r="BM977" s="255" t="s">
        <v>1360</v>
      </c>
    </row>
    <row r="978" spans="1:51" s="14" customFormat="1" ht="12">
      <c r="A978" s="14"/>
      <c r="B978" s="268"/>
      <c r="C978" s="269"/>
      <c r="D978" s="259" t="s">
        <v>174</v>
      </c>
      <c r="E978" s="270" t="s">
        <v>1</v>
      </c>
      <c r="F978" s="271" t="s">
        <v>1361</v>
      </c>
      <c r="G978" s="269"/>
      <c r="H978" s="272">
        <v>26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174</v>
      </c>
      <c r="AU978" s="278" t="s">
        <v>86</v>
      </c>
      <c r="AV978" s="14" t="s">
        <v>86</v>
      </c>
      <c r="AW978" s="14" t="s">
        <v>30</v>
      </c>
      <c r="AX978" s="14" t="s">
        <v>73</v>
      </c>
      <c r="AY978" s="278" t="s">
        <v>166</v>
      </c>
    </row>
    <row r="979" spans="1:65" s="2" customFormat="1" ht="21.75" customHeight="1">
      <c r="A979" s="37"/>
      <c r="B979" s="38"/>
      <c r="C979" s="279" t="s">
        <v>1362</v>
      </c>
      <c r="D979" s="279" t="s">
        <v>243</v>
      </c>
      <c r="E979" s="280" t="s">
        <v>1363</v>
      </c>
      <c r="F979" s="281" t="s">
        <v>1364</v>
      </c>
      <c r="G979" s="282" t="s">
        <v>1365</v>
      </c>
      <c r="H979" s="283">
        <v>0.078</v>
      </c>
      <c r="I979" s="284"/>
      <c r="J979" s="285">
        <f>ROUND(I979*H979,2)</f>
        <v>0</v>
      </c>
      <c r="K979" s="286"/>
      <c r="L979" s="287"/>
      <c r="M979" s="288" t="s">
        <v>1</v>
      </c>
      <c r="N979" s="289" t="s">
        <v>39</v>
      </c>
      <c r="O979" s="90"/>
      <c r="P979" s="253">
        <f>O979*H979</f>
        <v>0</v>
      </c>
      <c r="Q979" s="253">
        <v>0.0173</v>
      </c>
      <c r="R979" s="253">
        <f>Q979*H979</f>
        <v>0.0013494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212</v>
      </c>
      <c r="AT979" s="255" t="s">
        <v>243</v>
      </c>
      <c r="AU979" s="255" t="s">
        <v>86</v>
      </c>
      <c r="AY979" s="16" t="s">
        <v>166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86</v>
      </c>
      <c r="BK979" s="256">
        <f>ROUND(I979*H979,2)</f>
        <v>0</v>
      </c>
      <c r="BL979" s="16" t="s">
        <v>172</v>
      </c>
      <c r="BM979" s="255" t="s">
        <v>1366</v>
      </c>
    </row>
    <row r="980" spans="1:51" s="14" customFormat="1" ht="12">
      <c r="A980" s="14"/>
      <c r="B980" s="268"/>
      <c r="C980" s="269"/>
      <c r="D980" s="259" t="s">
        <v>174</v>
      </c>
      <c r="E980" s="270" t="s">
        <v>1</v>
      </c>
      <c r="F980" s="271" t="s">
        <v>876</v>
      </c>
      <c r="G980" s="269"/>
      <c r="H980" s="272">
        <v>78</v>
      </c>
      <c r="I980" s="273"/>
      <c r="J980" s="269"/>
      <c r="K980" s="269"/>
      <c r="L980" s="274"/>
      <c r="M980" s="275"/>
      <c r="N980" s="276"/>
      <c r="O980" s="276"/>
      <c r="P980" s="276"/>
      <c r="Q980" s="276"/>
      <c r="R980" s="276"/>
      <c r="S980" s="276"/>
      <c r="T980" s="27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8" t="s">
        <v>174</v>
      </c>
      <c r="AU980" s="278" t="s">
        <v>86</v>
      </c>
      <c r="AV980" s="14" t="s">
        <v>86</v>
      </c>
      <c r="AW980" s="14" t="s">
        <v>30</v>
      </c>
      <c r="AX980" s="14" t="s">
        <v>73</v>
      </c>
      <c r="AY980" s="278" t="s">
        <v>166</v>
      </c>
    </row>
    <row r="981" spans="1:51" s="14" customFormat="1" ht="12">
      <c r="A981" s="14"/>
      <c r="B981" s="268"/>
      <c r="C981" s="269"/>
      <c r="D981" s="259" t="s">
        <v>174</v>
      </c>
      <c r="E981" s="269"/>
      <c r="F981" s="271" t="s">
        <v>1367</v>
      </c>
      <c r="G981" s="269"/>
      <c r="H981" s="272">
        <v>0.078</v>
      </c>
      <c r="I981" s="273"/>
      <c r="J981" s="269"/>
      <c r="K981" s="269"/>
      <c r="L981" s="274"/>
      <c r="M981" s="275"/>
      <c r="N981" s="276"/>
      <c r="O981" s="276"/>
      <c r="P981" s="276"/>
      <c r="Q981" s="276"/>
      <c r="R981" s="276"/>
      <c r="S981" s="276"/>
      <c r="T981" s="27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8" t="s">
        <v>174</v>
      </c>
      <c r="AU981" s="278" t="s">
        <v>86</v>
      </c>
      <c r="AV981" s="14" t="s">
        <v>86</v>
      </c>
      <c r="AW981" s="14" t="s">
        <v>4</v>
      </c>
      <c r="AX981" s="14" t="s">
        <v>80</v>
      </c>
      <c r="AY981" s="278" t="s">
        <v>166</v>
      </c>
    </row>
    <row r="982" spans="1:65" s="2" customFormat="1" ht="16.5" customHeight="1">
      <c r="A982" s="37"/>
      <c r="B982" s="38"/>
      <c r="C982" s="279" t="s">
        <v>1368</v>
      </c>
      <c r="D982" s="279" t="s">
        <v>243</v>
      </c>
      <c r="E982" s="280" t="s">
        <v>1369</v>
      </c>
      <c r="F982" s="281" t="s">
        <v>1370</v>
      </c>
      <c r="G982" s="282" t="s">
        <v>1365</v>
      </c>
      <c r="H982" s="283">
        <v>0.078</v>
      </c>
      <c r="I982" s="284"/>
      <c r="J982" s="285">
        <f>ROUND(I982*H982,2)</f>
        <v>0</v>
      </c>
      <c r="K982" s="286"/>
      <c r="L982" s="287"/>
      <c r="M982" s="288" t="s">
        <v>1</v>
      </c>
      <c r="N982" s="289" t="s">
        <v>39</v>
      </c>
      <c r="O982" s="90"/>
      <c r="P982" s="253">
        <f>O982*H982</f>
        <v>0</v>
      </c>
      <c r="Q982" s="253">
        <v>0.00627</v>
      </c>
      <c r="R982" s="253">
        <f>Q982*H982</f>
        <v>0.00048906</v>
      </c>
      <c r="S982" s="253">
        <v>0</v>
      </c>
      <c r="T982" s="254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55" t="s">
        <v>212</v>
      </c>
      <c r="AT982" s="255" t="s">
        <v>243</v>
      </c>
      <c r="AU982" s="255" t="s">
        <v>86</v>
      </c>
      <c r="AY982" s="16" t="s">
        <v>166</v>
      </c>
      <c r="BE982" s="256">
        <f>IF(N982="základní",J982,0)</f>
        <v>0</v>
      </c>
      <c r="BF982" s="256">
        <f>IF(N982="snížená",J982,0)</f>
        <v>0</v>
      </c>
      <c r="BG982" s="256">
        <f>IF(N982="zákl. přenesená",J982,0)</f>
        <v>0</v>
      </c>
      <c r="BH982" s="256">
        <f>IF(N982="sníž. přenesená",J982,0)</f>
        <v>0</v>
      </c>
      <c r="BI982" s="256">
        <f>IF(N982="nulová",J982,0)</f>
        <v>0</v>
      </c>
      <c r="BJ982" s="16" t="s">
        <v>86</v>
      </c>
      <c r="BK982" s="256">
        <f>ROUND(I982*H982,2)</f>
        <v>0</v>
      </c>
      <c r="BL982" s="16" t="s">
        <v>172</v>
      </c>
      <c r="BM982" s="255" t="s">
        <v>1371</v>
      </c>
    </row>
    <row r="983" spans="1:51" s="14" customFormat="1" ht="12">
      <c r="A983" s="14"/>
      <c r="B983" s="268"/>
      <c r="C983" s="269"/>
      <c r="D983" s="259" t="s">
        <v>174</v>
      </c>
      <c r="E983" s="270" t="s">
        <v>1</v>
      </c>
      <c r="F983" s="271" t="s">
        <v>876</v>
      </c>
      <c r="G983" s="269"/>
      <c r="H983" s="272">
        <v>78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174</v>
      </c>
      <c r="AU983" s="278" t="s">
        <v>86</v>
      </c>
      <c r="AV983" s="14" t="s">
        <v>86</v>
      </c>
      <c r="AW983" s="14" t="s">
        <v>30</v>
      </c>
      <c r="AX983" s="14" t="s">
        <v>73</v>
      </c>
      <c r="AY983" s="278" t="s">
        <v>166</v>
      </c>
    </row>
    <row r="984" spans="1:51" s="14" customFormat="1" ht="12">
      <c r="A984" s="14"/>
      <c r="B984" s="268"/>
      <c r="C984" s="269"/>
      <c r="D984" s="259" t="s">
        <v>174</v>
      </c>
      <c r="E984" s="269"/>
      <c r="F984" s="271" t="s">
        <v>1367</v>
      </c>
      <c r="G984" s="269"/>
      <c r="H984" s="272">
        <v>0.078</v>
      </c>
      <c r="I984" s="273"/>
      <c r="J984" s="269"/>
      <c r="K984" s="269"/>
      <c r="L984" s="274"/>
      <c r="M984" s="275"/>
      <c r="N984" s="276"/>
      <c r="O984" s="276"/>
      <c r="P984" s="276"/>
      <c r="Q984" s="276"/>
      <c r="R984" s="276"/>
      <c r="S984" s="276"/>
      <c r="T984" s="27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8" t="s">
        <v>174</v>
      </c>
      <c r="AU984" s="278" t="s">
        <v>86</v>
      </c>
      <c r="AV984" s="14" t="s">
        <v>86</v>
      </c>
      <c r="AW984" s="14" t="s">
        <v>4</v>
      </c>
      <c r="AX984" s="14" t="s">
        <v>80</v>
      </c>
      <c r="AY984" s="278" t="s">
        <v>166</v>
      </c>
    </row>
    <row r="985" spans="1:65" s="2" customFormat="1" ht="21.75" customHeight="1">
      <c r="A985" s="37"/>
      <c r="B985" s="38"/>
      <c r="C985" s="243" t="s">
        <v>1372</v>
      </c>
      <c r="D985" s="243" t="s">
        <v>168</v>
      </c>
      <c r="E985" s="244" t="s">
        <v>1373</v>
      </c>
      <c r="F985" s="245" t="s">
        <v>1374</v>
      </c>
      <c r="G985" s="246" t="s">
        <v>290</v>
      </c>
      <c r="H985" s="247">
        <v>12</v>
      </c>
      <c r="I985" s="248"/>
      <c r="J985" s="249">
        <f>ROUND(I985*H985,2)</f>
        <v>0</v>
      </c>
      <c r="K985" s="250"/>
      <c r="L985" s="43"/>
      <c r="M985" s="251" t="s">
        <v>1</v>
      </c>
      <c r="N985" s="252" t="s">
        <v>39</v>
      </c>
      <c r="O985" s="90"/>
      <c r="P985" s="253">
        <f>O985*H985</f>
        <v>0</v>
      </c>
      <c r="Q985" s="253">
        <v>0</v>
      </c>
      <c r="R985" s="253">
        <f>Q985*H985</f>
        <v>0</v>
      </c>
      <c r="S985" s="253">
        <v>0.014</v>
      </c>
      <c r="T985" s="254">
        <f>S985*H985</f>
        <v>0.168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252</v>
      </c>
      <c r="AT985" s="255" t="s">
        <v>168</v>
      </c>
      <c r="AU985" s="255" t="s">
        <v>86</v>
      </c>
      <c r="AY985" s="16" t="s">
        <v>166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86</v>
      </c>
      <c r="BK985" s="256">
        <f>ROUND(I985*H985,2)</f>
        <v>0</v>
      </c>
      <c r="BL985" s="16" t="s">
        <v>252</v>
      </c>
      <c r="BM985" s="255" t="s">
        <v>1375</v>
      </c>
    </row>
    <row r="986" spans="1:51" s="14" customFormat="1" ht="12">
      <c r="A986" s="14"/>
      <c r="B986" s="268"/>
      <c r="C986" s="269"/>
      <c r="D986" s="259" t="s">
        <v>174</v>
      </c>
      <c r="E986" s="270" t="s">
        <v>1</v>
      </c>
      <c r="F986" s="271" t="s">
        <v>1376</v>
      </c>
      <c r="G986" s="269"/>
      <c r="H986" s="272">
        <v>12</v>
      </c>
      <c r="I986" s="273"/>
      <c r="J986" s="269"/>
      <c r="K986" s="269"/>
      <c r="L986" s="274"/>
      <c r="M986" s="275"/>
      <c r="N986" s="276"/>
      <c r="O986" s="276"/>
      <c r="P986" s="276"/>
      <c r="Q986" s="276"/>
      <c r="R986" s="276"/>
      <c r="S986" s="276"/>
      <c r="T986" s="27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8" t="s">
        <v>174</v>
      </c>
      <c r="AU986" s="278" t="s">
        <v>86</v>
      </c>
      <c r="AV986" s="14" t="s">
        <v>86</v>
      </c>
      <c r="AW986" s="14" t="s">
        <v>30</v>
      </c>
      <c r="AX986" s="14" t="s">
        <v>73</v>
      </c>
      <c r="AY986" s="278" t="s">
        <v>166</v>
      </c>
    </row>
    <row r="987" spans="1:65" s="2" customFormat="1" ht="21.75" customHeight="1">
      <c r="A987" s="37"/>
      <c r="B987" s="38"/>
      <c r="C987" s="243" t="s">
        <v>1377</v>
      </c>
      <c r="D987" s="243" t="s">
        <v>168</v>
      </c>
      <c r="E987" s="244" t="s">
        <v>1378</v>
      </c>
      <c r="F987" s="245" t="s">
        <v>1379</v>
      </c>
      <c r="G987" s="246" t="s">
        <v>290</v>
      </c>
      <c r="H987" s="247">
        <v>300.5</v>
      </c>
      <c r="I987" s="248"/>
      <c r="J987" s="249">
        <f>ROUND(I987*H987,2)</f>
        <v>0</v>
      </c>
      <c r="K987" s="250"/>
      <c r="L987" s="43"/>
      <c r="M987" s="251" t="s">
        <v>1</v>
      </c>
      <c r="N987" s="252" t="s">
        <v>39</v>
      </c>
      <c r="O987" s="90"/>
      <c r="P987" s="253">
        <f>O987*H987</f>
        <v>0</v>
      </c>
      <c r="Q987" s="253">
        <v>0.00732</v>
      </c>
      <c r="R987" s="253">
        <f>Q987*H987</f>
        <v>2.19966</v>
      </c>
      <c r="S987" s="253">
        <v>0</v>
      </c>
      <c r="T987" s="254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55" t="s">
        <v>252</v>
      </c>
      <c r="AT987" s="255" t="s">
        <v>168</v>
      </c>
      <c r="AU987" s="255" t="s">
        <v>86</v>
      </c>
      <c r="AY987" s="16" t="s">
        <v>166</v>
      </c>
      <c r="BE987" s="256">
        <f>IF(N987="základní",J987,0)</f>
        <v>0</v>
      </c>
      <c r="BF987" s="256">
        <f>IF(N987="snížená",J987,0)</f>
        <v>0</v>
      </c>
      <c r="BG987" s="256">
        <f>IF(N987="zákl. přenesená",J987,0)</f>
        <v>0</v>
      </c>
      <c r="BH987" s="256">
        <f>IF(N987="sníž. přenesená",J987,0)</f>
        <v>0</v>
      </c>
      <c r="BI987" s="256">
        <f>IF(N987="nulová",J987,0)</f>
        <v>0</v>
      </c>
      <c r="BJ987" s="16" t="s">
        <v>86</v>
      </c>
      <c r="BK987" s="256">
        <f>ROUND(I987*H987,2)</f>
        <v>0</v>
      </c>
      <c r="BL987" s="16" t="s">
        <v>252</v>
      </c>
      <c r="BM987" s="255" t="s">
        <v>1380</v>
      </c>
    </row>
    <row r="988" spans="1:51" s="14" customFormat="1" ht="12">
      <c r="A988" s="14"/>
      <c r="B988" s="268"/>
      <c r="C988" s="269"/>
      <c r="D988" s="259" t="s">
        <v>174</v>
      </c>
      <c r="E988" s="270" t="s">
        <v>1</v>
      </c>
      <c r="F988" s="271" t="s">
        <v>1381</v>
      </c>
      <c r="G988" s="269"/>
      <c r="H988" s="272">
        <v>300.5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174</v>
      </c>
      <c r="AU988" s="278" t="s">
        <v>86</v>
      </c>
      <c r="AV988" s="14" t="s">
        <v>86</v>
      </c>
      <c r="AW988" s="14" t="s">
        <v>30</v>
      </c>
      <c r="AX988" s="14" t="s">
        <v>73</v>
      </c>
      <c r="AY988" s="278" t="s">
        <v>166</v>
      </c>
    </row>
    <row r="989" spans="1:65" s="2" customFormat="1" ht="21.75" customHeight="1">
      <c r="A989" s="37"/>
      <c r="B989" s="38"/>
      <c r="C989" s="243" t="s">
        <v>1382</v>
      </c>
      <c r="D989" s="243" t="s">
        <v>168</v>
      </c>
      <c r="E989" s="244" t="s">
        <v>1383</v>
      </c>
      <c r="F989" s="245" t="s">
        <v>1384</v>
      </c>
      <c r="G989" s="246" t="s">
        <v>290</v>
      </c>
      <c r="H989" s="247">
        <v>12</v>
      </c>
      <c r="I989" s="248"/>
      <c r="J989" s="249">
        <f>ROUND(I989*H989,2)</f>
        <v>0</v>
      </c>
      <c r="K989" s="250"/>
      <c r="L989" s="43"/>
      <c r="M989" s="251" t="s">
        <v>1</v>
      </c>
      <c r="N989" s="252" t="s">
        <v>39</v>
      </c>
      <c r="O989" s="90"/>
      <c r="P989" s="253">
        <f>O989*H989</f>
        <v>0</v>
      </c>
      <c r="Q989" s="253">
        <v>0.01363</v>
      </c>
      <c r="R989" s="253">
        <f>Q989*H989</f>
        <v>0.16355999999999998</v>
      </c>
      <c r="S989" s="253">
        <v>0</v>
      </c>
      <c r="T989" s="254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55" t="s">
        <v>252</v>
      </c>
      <c r="AT989" s="255" t="s">
        <v>168</v>
      </c>
      <c r="AU989" s="255" t="s">
        <v>86</v>
      </c>
      <c r="AY989" s="16" t="s">
        <v>166</v>
      </c>
      <c r="BE989" s="256">
        <f>IF(N989="základní",J989,0)</f>
        <v>0</v>
      </c>
      <c r="BF989" s="256">
        <f>IF(N989="snížená",J989,0)</f>
        <v>0</v>
      </c>
      <c r="BG989" s="256">
        <f>IF(N989="zákl. přenesená",J989,0)</f>
        <v>0</v>
      </c>
      <c r="BH989" s="256">
        <f>IF(N989="sníž. přenesená",J989,0)</f>
        <v>0</v>
      </c>
      <c r="BI989" s="256">
        <f>IF(N989="nulová",J989,0)</f>
        <v>0</v>
      </c>
      <c r="BJ989" s="16" t="s">
        <v>86</v>
      </c>
      <c r="BK989" s="256">
        <f>ROUND(I989*H989,2)</f>
        <v>0</v>
      </c>
      <c r="BL989" s="16" t="s">
        <v>252</v>
      </c>
      <c r="BM989" s="255" t="s">
        <v>1385</v>
      </c>
    </row>
    <row r="990" spans="1:51" s="14" customFormat="1" ht="12">
      <c r="A990" s="14"/>
      <c r="B990" s="268"/>
      <c r="C990" s="269"/>
      <c r="D990" s="259" t="s">
        <v>174</v>
      </c>
      <c r="E990" s="270" t="s">
        <v>1</v>
      </c>
      <c r="F990" s="271" t="s">
        <v>1386</v>
      </c>
      <c r="G990" s="269"/>
      <c r="H990" s="272">
        <v>12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174</v>
      </c>
      <c r="AU990" s="278" t="s">
        <v>86</v>
      </c>
      <c r="AV990" s="14" t="s">
        <v>86</v>
      </c>
      <c r="AW990" s="14" t="s">
        <v>30</v>
      </c>
      <c r="AX990" s="14" t="s">
        <v>73</v>
      </c>
      <c r="AY990" s="278" t="s">
        <v>166</v>
      </c>
    </row>
    <row r="991" spans="1:65" s="2" customFormat="1" ht="21.75" customHeight="1">
      <c r="A991" s="37"/>
      <c r="B991" s="38"/>
      <c r="C991" s="243" t="s">
        <v>1387</v>
      </c>
      <c r="D991" s="243" t="s">
        <v>168</v>
      </c>
      <c r="E991" s="244" t="s">
        <v>1388</v>
      </c>
      <c r="F991" s="245" t="s">
        <v>1389</v>
      </c>
      <c r="G991" s="246" t="s">
        <v>171</v>
      </c>
      <c r="H991" s="247">
        <v>11.52</v>
      </c>
      <c r="I991" s="248"/>
      <c r="J991" s="249">
        <f>ROUND(I991*H991,2)</f>
        <v>0</v>
      </c>
      <c r="K991" s="250"/>
      <c r="L991" s="43"/>
      <c r="M991" s="251" t="s">
        <v>1</v>
      </c>
      <c r="N991" s="252" t="s">
        <v>39</v>
      </c>
      <c r="O991" s="90"/>
      <c r="P991" s="253">
        <f>O991*H991</f>
        <v>0</v>
      </c>
      <c r="Q991" s="253">
        <v>0.00996</v>
      </c>
      <c r="R991" s="253">
        <f>Q991*H991</f>
        <v>0.1147392</v>
      </c>
      <c r="S991" s="253">
        <v>0</v>
      </c>
      <c r="T991" s="254">
        <f>S991*H991</f>
        <v>0</v>
      </c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R991" s="255" t="s">
        <v>252</v>
      </c>
      <c r="AT991" s="255" t="s">
        <v>168</v>
      </c>
      <c r="AU991" s="255" t="s">
        <v>86</v>
      </c>
      <c r="AY991" s="16" t="s">
        <v>166</v>
      </c>
      <c r="BE991" s="256">
        <f>IF(N991="základní",J991,0)</f>
        <v>0</v>
      </c>
      <c r="BF991" s="256">
        <f>IF(N991="snížená",J991,0)</f>
        <v>0</v>
      </c>
      <c r="BG991" s="256">
        <f>IF(N991="zákl. přenesená",J991,0)</f>
        <v>0</v>
      </c>
      <c r="BH991" s="256">
        <f>IF(N991="sníž. přenesená",J991,0)</f>
        <v>0</v>
      </c>
      <c r="BI991" s="256">
        <f>IF(N991="nulová",J991,0)</f>
        <v>0</v>
      </c>
      <c r="BJ991" s="16" t="s">
        <v>86</v>
      </c>
      <c r="BK991" s="256">
        <f>ROUND(I991*H991,2)</f>
        <v>0</v>
      </c>
      <c r="BL991" s="16" t="s">
        <v>252</v>
      </c>
      <c r="BM991" s="255" t="s">
        <v>1390</v>
      </c>
    </row>
    <row r="992" spans="1:51" s="14" customFormat="1" ht="12">
      <c r="A992" s="14"/>
      <c r="B992" s="268"/>
      <c r="C992" s="269"/>
      <c r="D992" s="259" t="s">
        <v>174</v>
      </c>
      <c r="E992" s="270" t="s">
        <v>1</v>
      </c>
      <c r="F992" s="271" t="s">
        <v>1391</v>
      </c>
      <c r="G992" s="269"/>
      <c r="H992" s="272">
        <v>11.52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174</v>
      </c>
      <c r="AU992" s="278" t="s">
        <v>86</v>
      </c>
      <c r="AV992" s="14" t="s">
        <v>86</v>
      </c>
      <c r="AW992" s="14" t="s">
        <v>30</v>
      </c>
      <c r="AX992" s="14" t="s">
        <v>73</v>
      </c>
      <c r="AY992" s="278" t="s">
        <v>166</v>
      </c>
    </row>
    <row r="993" spans="1:65" s="2" customFormat="1" ht="21.75" customHeight="1">
      <c r="A993" s="37"/>
      <c r="B993" s="38"/>
      <c r="C993" s="243" t="s">
        <v>1392</v>
      </c>
      <c r="D993" s="243" t="s">
        <v>168</v>
      </c>
      <c r="E993" s="244" t="s">
        <v>1393</v>
      </c>
      <c r="F993" s="245" t="s">
        <v>1394</v>
      </c>
      <c r="G993" s="246" t="s">
        <v>171</v>
      </c>
      <c r="H993" s="247">
        <v>296.65</v>
      </c>
      <c r="I993" s="248"/>
      <c r="J993" s="249">
        <f>ROUND(I993*H993,2)</f>
        <v>0</v>
      </c>
      <c r="K993" s="250"/>
      <c r="L993" s="43"/>
      <c r="M993" s="251" t="s">
        <v>1</v>
      </c>
      <c r="N993" s="252" t="s">
        <v>39</v>
      </c>
      <c r="O993" s="90"/>
      <c r="P993" s="253">
        <f>O993*H993</f>
        <v>0</v>
      </c>
      <c r="Q993" s="253">
        <v>0</v>
      </c>
      <c r="R993" s="253">
        <f>Q993*H993</f>
        <v>0</v>
      </c>
      <c r="S993" s="253">
        <v>0</v>
      </c>
      <c r="T993" s="254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55" t="s">
        <v>252</v>
      </c>
      <c r="AT993" s="255" t="s">
        <v>168</v>
      </c>
      <c r="AU993" s="255" t="s">
        <v>86</v>
      </c>
      <c r="AY993" s="16" t="s">
        <v>166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6" t="s">
        <v>86</v>
      </c>
      <c r="BK993" s="256">
        <f>ROUND(I993*H993,2)</f>
        <v>0</v>
      </c>
      <c r="BL993" s="16" t="s">
        <v>252</v>
      </c>
      <c r="BM993" s="255" t="s">
        <v>1395</v>
      </c>
    </row>
    <row r="994" spans="1:51" s="13" customFormat="1" ht="12">
      <c r="A994" s="13"/>
      <c r="B994" s="257"/>
      <c r="C994" s="258"/>
      <c r="D994" s="259" t="s">
        <v>174</v>
      </c>
      <c r="E994" s="260" t="s">
        <v>1</v>
      </c>
      <c r="F994" s="261" t="s">
        <v>1192</v>
      </c>
      <c r="G994" s="258"/>
      <c r="H994" s="260" t="s">
        <v>1</v>
      </c>
      <c r="I994" s="262"/>
      <c r="J994" s="258"/>
      <c r="K994" s="258"/>
      <c r="L994" s="263"/>
      <c r="M994" s="264"/>
      <c r="N994" s="265"/>
      <c r="O994" s="265"/>
      <c r="P994" s="265"/>
      <c r="Q994" s="265"/>
      <c r="R994" s="265"/>
      <c r="S994" s="265"/>
      <c r="T994" s="266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7" t="s">
        <v>174</v>
      </c>
      <c r="AU994" s="267" t="s">
        <v>86</v>
      </c>
      <c r="AV994" s="13" t="s">
        <v>80</v>
      </c>
      <c r="AW994" s="13" t="s">
        <v>30</v>
      </c>
      <c r="AX994" s="13" t="s">
        <v>73</v>
      </c>
      <c r="AY994" s="267" t="s">
        <v>166</v>
      </c>
    </row>
    <row r="995" spans="1:51" s="14" customFormat="1" ht="12">
      <c r="A995" s="14"/>
      <c r="B995" s="268"/>
      <c r="C995" s="269"/>
      <c r="D995" s="259" t="s">
        <v>174</v>
      </c>
      <c r="E995" s="270" t="s">
        <v>1</v>
      </c>
      <c r="F995" s="271" t="s">
        <v>1217</v>
      </c>
      <c r="G995" s="269"/>
      <c r="H995" s="272">
        <v>15.75</v>
      </c>
      <c r="I995" s="273"/>
      <c r="J995" s="269"/>
      <c r="K995" s="269"/>
      <c r="L995" s="274"/>
      <c r="M995" s="275"/>
      <c r="N995" s="276"/>
      <c r="O995" s="276"/>
      <c r="P995" s="276"/>
      <c r="Q995" s="276"/>
      <c r="R995" s="276"/>
      <c r="S995" s="276"/>
      <c r="T995" s="27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78" t="s">
        <v>174</v>
      </c>
      <c r="AU995" s="278" t="s">
        <v>86</v>
      </c>
      <c r="AV995" s="14" t="s">
        <v>86</v>
      </c>
      <c r="AW995" s="14" t="s">
        <v>30</v>
      </c>
      <c r="AX995" s="14" t="s">
        <v>73</v>
      </c>
      <c r="AY995" s="278" t="s">
        <v>166</v>
      </c>
    </row>
    <row r="996" spans="1:51" s="14" customFormat="1" ht="12">
      <c r="A996" s="14"/>
      <c r="B996" s="268"/>
      <c r="C996" s="269"/>
      <c r="D996" s="259" t="s">
        <v>174</v>
      </c>
      <c r="E996" s="270" t="s">
        <v>1</v>
      </c>
      <c r="F996" s="271" t="s">
        <v>1396</v>
      </c>
      <c r="G996" s="269"/>
      <c r="H996" s="272">
        <v>240.4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174</v>
      </c>
      <c r="AU996" s="278" t="s">
        <v>86</v>
      </c>
      <c r="AV996" s="14" t="s">
        <v>86</v>
      </c>
      <c r="AW996" s="14" t="s">
        <v>30</v>
      </c>
      <c r="AX996" s="14" t="s">
        <v>73</v>
      </c>
      <c r="AY996" s="278" t="s">
        <v>166</v>
      </c>
    </row>
    <row r="997" spans="1:51" s="14" customFormat="1" ht="12">
      <c r="A997" s="14"/>
      <c r="B997" s="268"/>
      <c r="C997" s="269"/>
      <c r="D997" s="259" t="s">
        <v>174</v>
      </c>
      <c r="E997" s="270" t="s">
        <v>1</v>
      </c>
      <c r="F997" s="271" t="s">
        <v>1397</v>
      </c>
      <c r="G997" s="269"/>
      <c r="H997" s="272">
        <v>40.5</v>
      </c>
      <c r="I997" s="273"/>
      <c r="J997" s="269"/>
      <c r="K997" s="269"/>
      <c r="L997" s="274"/>
      <c r="M997" s="275"/>
      <c r="N997" s="276"/>
      <c r="O997" s="276"/>
      <c r="P997" s="276"/>
      <c r="Q997" s="276"/>
      <c r="R997" s="276"/>
      <c r="S997" s="276"/>
      <c r="T997" s="27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8" t="s">
        <v>174</v>
      </c>
      <c r="AU997" s="278" t="s">
        <v>86</v>
      </c>
      <c r="AV997" s="14" t="s">
        <v>86</v>
      </c>
      <c r="AW997" s="14" t="s">
        <v>30</v>
      </c>
      <c r="AX997" s="14" t="s">
        <v>73</v>
      </c>
      <c r="AY997" s="278" t="s">
        <v>166</v>
      </c>
    </row>
    <row r="998" spans="1:65" s="2" customFormat="1" ht="16.5" customHeight="1">
      <c r="A998" s="37"/>
      <c r="B998" s="38"/>
      <c r="C998" s="279" t="s">
        <v>1398</v>
      </c>
      <c r="D998" s="279" t="s">
        <v>243</v>
      </c>
      <c r="E998" s="280" t="s">
        <v>1399</v>
      </c>
      <c r="F998" s="281" t="s">
        <v>1400</v>
      </c>
      <c r="G998" s="282" t="s">
        <v>179</v>
      </c>
      <c r="H998" s="283">
        <v>4.699</v>
      </c>
      <c r="I998" s="284"/>
      <c r="J998" s="285">
        <f>ROUND(I998*H998,2)</f>
        <v>0</v>
      </c>
      <c r="K998" s="286"/>
      <c r="L998" s="287"/>
      <c r="M998" s="288" t="s">
        <v>1</v>
      </c>
      <c r="N998" s="289" t="s">
        <v>39</v>
      </c>
      <c r="O998" s="90"/>
      <c r="P998" s="253">
        <f>O998*H998</f>
        <v>0</v>
      </c>
      <c r="Q998" s="253">
        <v>0.55</v>
      </c>
      <c r="R998" s="253">
        <f>Q998*H998</f>
        <v>2.58445</v>
      </c>
      <c r="S998" s="253">
        <v>0</v>
      </c>
      <c r="T998" s="254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55" t="s">
        <v>338</v>
      </c>
      <c r="AT998" s="255" t="s">
        <v>243</v>
      </c>
      <c r="AU998" s="255" t="s">
        <v>86</v>
      </c>
      <c r="AY998" s="16" t="s">
        <v>166</v>
      </c>
      <c r="BE998" s="256">
        <f>IF(N998="základní",J998,0)</f>
        <v>0</v>
      </c>
      <c r="BF998" s="256">
        <f>IF(N998="snížená",J998,0)</f>
        <v>0</v>
      </c>
      <c r="BG998" s="256">
        <f>IF(N998="zákl. přenesená",J998,0)</f>
        <v>0</v>
      </c>
      <c r="BH998" s="256">
        <f>IF(N998="sníž. přenesená",J998,0)</f>
        <v>0</v>
      </c>
      <c r="BI998" s="256">
        <f>IF(N998="nulová",J998,0)</f>
        <v>0</v>
      </c>
      <c r="BJ998" s="16" t="s">
        <v>86</v>
      </c>
      <c r="BK998" s="256">
        <f>ROUND(I998*H998,2)</f>
        <v>0</v>
      </c>
      <c r="BL998" s="16" t="s">
        <v>252</v>
      </c>
      <c r="BM998" s="255" t="s">
        <v>1401</v>
      </c>
    </row>
    <row r="999" spans="1:51" s="13" customFormat="1" ht="12">
      <c r="A999" s="13"/>
      <c r="B999" s="257"/>
      <c r="C999" s="258"/>
      <c r="D999" s="259" t="s">
        <v>174</v>
      </c>
      <c r="E999" s="260" t="s">
        <v>1</v>
      </c>
      <c r="F999" s="261" t="s">
        <v>1192</v>
      </c>
      <c r="G999" s="258"/>
      <c r="H999" s="260" t="s">
        <v>1</v>
      </c>
      <c r="I999" s="262"/>
      <c r="J999" s="258"/>
      <c r="K999" s="258"/>
      <c r="L999" s="263"/>
      <c r="M999" s="264"/>
      <c r="N999" s="265"/>
      <c r="O999" s="265"/>
      <c r="P999" s="265"/>
      <c r="Q999" s="265"/>
      <c r="R999" s="265"/>
      <c r="S999" s="265"/>
      <c r="T999" s="266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7" t="s">
        <v>174</v>
      </c>
      <c r="AU999" s="267" t="s">
        <v>86</v>
      </c>
      <c r="AV999" s="13" t="s">
        <v>80</v>
      </c>
      <c r="AW999" s="13" t="s">
        <v>30</v>
      </c>
      <c r="AX999" s="13" t="s">
        <v>73</v>
      </c>
      <c r="AY999" s="267" t="s">
        <v>166</v>
      </c>
    </row>
    <row r="1000" spans="1:51" s="14" customFormat="1" ht="12">
      <c r="A1000" s="14"/>
      <c r="B1000" s="268"/>
      <c r="C1000" s="269"/>
      <c r="D1000" s="259" t="s">
        <v>174</v>
      </c>
      <c r="E1000" s="270" t="s">
        <v>1</v>
      </c>
      <c r="F1000" s="271" t="s">
        <v>1402</v>
      </c>
      <c r="G1000" s="269"/>
      <c r="H1000" s="272">
        <v>0.227</v>
      </c>
      <c r="I1000" s="273"/>
      <c r="J1000" s="269"/>
      <c r="K1000" s="269"/>
      <c r="L1000" s="274"/>
      <c r="M1000" s="275"/>
      <c r="N1000" s="276"/>
      <c r="O1000" s="276"/>
      <c r="P1000" s="276"/>
      <c r="Q1000" s="276"/>
      <c r="R1000" s="276"/>
      <c r="S1000" s="276"/>
      <c r="T1000" s="27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8" t="s">
        <v>174</v>
      </c>
      <c r="AU1000" s="278" t="s">
        <v>86</v>
      </c>
      <c r="AV1000" s="14" t="s">
        <v>86</v>
      </c>
      <c r="AW1000" s="14" t="s">
        <v>30</v>
      </c>
      <c r="AX1000" s="14" t="s">
        <v>73</v>
      </c>
      <c r="AY1000" s="278" t="s">
        <v>166</v>
      </c>
    </row>
    <row r="1001" spans="1:51" s="14" customFormat="1" ht="12">
      <c r="A1001" s="14"/>
      <c r="B1001" s="268"/>
      <c r="C1001" s="269"/>
      <c r="D1001" s="259" t="s">
        <v>174</v>
      </c>
      <c r="E1001" s="270" t="s">
        <v>1</v>
      </c>
      <c r="F1001" s="271" t="s">
        <v>1403</v>
      </c>
      <c r="G1001" s="269"/>
      <c r="H1001" s="272">
        <v>3.462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174</v>
      </c>
      <c r="AU1001" s="278" t="s">
        <v>86</v>
      </c>
      <c r="AV1001" s="14" t="s">
        <v>86</v>
      </c>
      <c r="AW1001" s="14" t="s">
        <v>30</v>
      </c>
      <c r="AX1001" s="14" t="s">
        <v>73</v>
      </c>
      <c r="AY1001" s="278" t="s">
        <v>166</v>
      </c>
    </row>
    <row r="1002" spans="1:51" s="14" customFormat="1" ht="12">
      <c r="A1002" s="14"/>
      <c r="B1002" s="268"/>
      <c r="C1002" s="269"/>
      <c r="D1002" s="259" t="s">
        <v>174</v>
      </c>
      <c r="E1002" s="270" t="s">
        <v>1</v>
      </c>
      <c r="F1002" s="271" t="s">
        <v>1404</v>
      </c>
      <c r="G1002" s="269"/>
      <c r="H1002" s="272">
        <v>0.583</v>
      </c>
      <c r="I1002" s="273"/>
      <c r="J1002" s="269"/>
      <c r="K1002" s="269"/>
      <c r="L1002" s="274"/>
      <c r="M1002" s="275"/>
      <c r="N1002" s="276"/>
      <c r="O1002" s="276"/>
      <c r="P1002" s="276"/>
      <c r="Q1002" s="276"/>
      <c r="R1002" s="276"/>
      <c r="S1002" s="276"/>
      <c r="T1002" s="27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8" t="s">
        <v>174</v>
      </c>
      <c r="AU1002" s="278" t="s">
        <v>86</v>
      </c>
      <c r="AV1002" s="14" t="s">
        <v>86</v>
      </c>
      <c r="AW1002" s="14" t="s">
        <v>30</v>
      </c>
      <c r="AX1002" s="14" t="s">
        <v>73</v>
      </c>
      <c r="AY1002" s="278" t="s">
        <v>166</v>
      </c>
    </row>
    <row r="1003" spans="1:51" s="14" customFormat="1" ht="12">
      <c r="A1003" s="14"/>
      <c r="B1003" s="268"/>
      <c r="C1003" s="269"/>
      <c r="D1003" s="259" t="s">
        <v>174</v>
      </c>
      <c r="E1003" s="269"/>
      <c r="F1003" s="271" t="s">
        <v>1405</v>
      </c>
      <c r="G1003" s="269"/>
      <c r="H1003" s="272">
        <v>4.699</v>
      </c>
      <c r="I1003" s="273"/>
      <c r="J1003" s="269"/>
      <c r="K1003" s="269"/>
      <c r="L1003" s="274"/>
      <c r="M1003" s="275"/>
      <c r="N1003" s="276"/>
      <c r="O1003" s="276"/>
      <c r="P1003" s="276"/>
      <c r="Q1003" s="276"/>
      <c r="R1003" s="276"/>
      <c r="S1003" s="276"/>
      <c r="T1003" s="27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8" t="s">
        <v>174</v>
      </c>
      <c r="AU1003" s="278" t="s">
        <v>86</v>
      </c>
      <c r="AV1003" s="14" t="s">
        <v>86</v>
      </c>
      <c r="AW1003" s="14" t="s">
        <v>4</v>
      </c>
      <c r="AX1003" s="14" t="s">
        <v>80</v>
      </c>
      <c r="AY1003" s="278" t="s">
        <v>166</v>
      </c>
    </row>
    <row r="1004" spans="1:65" s="2" customFormat="1" ht="21.75" customHeight="1">
      <c r="A1004" s="37"/>
      <c r="B1004" s="38"/>
      <c r="C1004" s="243" t="s">
        <v>1406</v>
      </c>
      <c r="D1004" s="243" t="s">
        <v>168</v>
      </c>
      <c r="E1004" s="244" t="s">
        <v>1407</v>
      </c>
      <c r="F1004" s="245" t="s">
        <v>1408</v>
      </c>
      <c r="G1004" s="246" t="s">
        <v>171</v>
      </c>
      <c r="H1004" s="247">
        <v>296.65</v>
      </c>
      <c r="I1004" s="248"/>
      <c r="J1004" s="249">
        <f>ROUND(I1004*H1004,2)</f>
        <v>0</v>
      </c>
      <c r="K1004" s="250"/>
      <c r="L1004" s="43"/>
      <c r="M1004" s="251" t="s">
        <v>1</v>
      </c>
      <c r="N1004" s="252" t="s">
        <v>39</v>
      </c>
      <c r="O1004" s="90"/>
      <c r="P1004" s="253">
        <f>O1004*H1004</f>
        <v>0</v>
      </c>
      <c r="Q1004" s="253">
        <v>0</v>
      </c>
      <c r="R1004" s="253">
        <f>Q1004*H1004</f>
        <v>0</v>
      </c>
      <c r="S1004" s="253">
        <v>0.005</v>
      </c>
      <c r="T1004" s="254">
        <f>S1004*H1004</f>
        <v>1.48325</v>
      </c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R1004" s="255" t="s">
        <v>252</v>
      </c>
      <c r="AT1004" s="255" t="s">
        <v>168</v>
      </c>
      <c r="AU1004" s="255" t="s">
        <v>86</v>
      </c>
      <c r="AY1004" s="16" t="s">
        <v>166</v>
      </c>
      <c r="BE1004" s="256">
        <f>IF(N1004="základní",J1004,0)</f>
        <v>0</v>
      </c>
      <c r="BF1004" s="256">
        <f>IF(N1004="snížená",J1004,0)</f>
        <v>0</v>
      </c>
      <c r="BG1004" s="256">
        <f>IF(N1004="zákl. přenesená",J1004,0)</f>
        <v>0</v>
      </c>
      <c r="BH1004" s="256">
        <f>IF(N1004="sníž. přenesená",J1004,0)</f>
        <v>0</v>
      </c>
      <c r="BI1004" s="256">
        <f>IF(N1004="nulová",J1004,0)</f>
        <v>0</v>
      </c>
      <c r="BJ1004" s="16" t="s">
        <v>86</v>
      </c>
      <c r="BK1004" s="256">
        <f>ROUND(I1004*H1004,2)</f>
        <v>0</v>
      </c>
      <c r="BL1004" s="16" t="s">
        <v>252</v>
      </c>
      <c r="BM1004" s="255" t="s">
        <v>1409</v>
      </c>
    </row>
    <row r="1005" spans="1:51" s="13" customFormat="1" ht="12">
      <c r="A1005" s="13"/>
      <c r="B1005" s="257"/>
      <c r="C1005" s="258"/>
      <c r="D1005" s="259" t="s">
        <v>174</v>
      </c>
      <c r="E1005" s="260" t="s">
        <v>1</v>
      </c>
      <c r="F1005" s="261" t="s">
        <v>1192</v>
      </c>
      <c r="G1005" s="258"/>
      <c r="H1005" s="260" t="s">
        <v>1</v>
      </c>
      <c r="I1005" s="262"/>
      <c r="J1005" s="258"/>
      <c r="K1005" s="258"/>
      <c r="L1005" s="263"/>
      <c r="M1005" s="264"/>
      <c r="N1005" s="265"/>
      <c r="O1005" s="265"/>
      <c r="P1005" s="265"/>
      <c r="Q1005" s="265"/>
      <c r="R1005" s="265"/>
      <c r="S1005" s="265"/>
      <c r="T1005" s="266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7" t="s">
        <v>174</v>
      </c>
      <c r="AU1005" s="267" t="s">
        <v>86</v>
      </c>
      <c r="AV1005" s="13" t="s">
        <v>80</v>
      </c>
      <c r="AW1005" s="13" t="s">
        <v>30</v>
      </c>
      <c r="AX1005" s="13" t="s">
        <v>73</v>
      </c>
      <c r="AY1005" s="267" t="s">
        <v>166</v>
      </c>
    </row>
    <row r="1006" spans="1:51" s="14" customFormat="1" ht="12">
      <c r="A1006" s="14"/>
      <c r="B1006" s="268"/>
      <c r="C1006" s="269"/>
      <c r="D1006" s="259" t="s">
        <v>174</v>
      </c>
      <c r="E1006" s="270" t="s">
        <v>1</v>
      </c>
      <c r="F1006" s="271" t="s">
        <v>1217</v>
      </c>
      <c r="G1006" s="269"/>
      <c r="H1006" s="272">
        <v>15.75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174</v>
      </c>
      <c r="AU1006" s="278" t="s">
        <v>86</v>
      </c>
      <c r="AV1006" s="14" t="s">
        <v>86</v>
      </c>
      <c r="AW1006" s="14" t="s">
        <v>30</v>
      </c>
      <c r="AX1006" s="14" t="s">
        <v>73</v>
      </c>
      <c r="AY1006" s="278" t="s">
        <v>166</v>
      </c>
    </row>
    <row r="1007" spans="1:51" s="14" customFormat="1" ht="12">
      <c r="A1007" s="14"/>
      <c r="B1007" s="268"/>
      <c r="C1007" s="269"/>
      <c r="D1007" s="259" t="s">
        <v>174</v>
      </c>
      <c r="E1007" s="270" t="s">
        <v>1</v>
      </c>
      <c r="F1007" s="271" t="s">
        <v>1396</v>
      </c>
      <c r="G1007" s="269"/>
      <c r="H1007" s="272">
        <v>240.4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174</v>
      </c>
      <c r="AU1007" s="278" t="s">
        <v>86</v>
      </c>
      <c r="AV1007" s="14" t="s">
        <v>86</v>
      </c>
      <c r="AW1007" s="14" t="s">
        <v>30</v>
      </c>
      <c r="AX1007" s="14" t="s">
        <v>73</v>
      </c>
      <c r="AY1007" s="278" t="s">
        <v>166</v>
      </c>
    </row>
    <row r="1008" spans="1:51" s="14" customFormat="1" ht="12">
      <c r="A1008" s="14"/>
      <c r="B1008" s="268"/>
      <c r="C1008" s="269"/>
      <c r="D1008" s="259" t="s">
        <v>174</v>
      </c>
      <c r="E1008" s="270" t="s">
        <v>1</v>
      </c>
      <c r="F1008" s="271" t="s">
        <v>1397</v>
      </c>
      <c r="G1008" s="269"/>
      <c r="H1008" s="272">
        <v>40.5</v>
      </c>
      <c r="I1008" s="273"/>
      <c r="J1008" s="269"/>
      <c r="K1008" s="269"/>
      <c r="L1008" s="274"/>
      <c r="M1008" s="275"/>
      <c r="N1008" s="276"/>
      <c r="O1008" s="276"/>
      <c r="P1008" s="276"/>
      <c r="Q1008" s="276"/>
      <c r="R1008" s="276"/>
      <c r="S1008" s="276"/>
      <c r="T1008" s="27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8" t="s">
        <v>174</v>
      </c>
      <c r="AU1008" s="278" t="s">
        <v>86</v>
      </c>
      <c r="AV1008" s="14" t="s">
        <v>86</v>
      </c>
      <c r="AW1008" s="14" t="s">
        <v>30</v>
      </c>
      <c r="AX1008" s="14" t="s">
        <v>73</v>
      </c>
      <c r="AY1008" s="278" t="s">
        <v>166</v>
      </c>
    </row>
    <row r="1009" spans="1:65" s="2" customFormat="1" ht="21.75" customHeight="1">
      <c r="A1009" s="37"/>
      <c r="B1009" s="38"/>
      <c r="C1009" s="243" t="s">
        <v>1410</v>
      </c>
      <c r="D1009" s="243" t="s">
        <v>168</v>
      </c>
      <c r="E1009" s="244" t="s">
        <v>1411</v>
      </c>
      <c r="F1009" s="245" t="s">
        <v>1412</v>
      </c>
      <c r="G1009" s="246" t="s">
        <v>179</v>
      </c>
      <c r="H1009" s="247">
        <v>4.872</v>
      </c>
      <c r="I1009" s="248"/>
      <c r="J1009" s="249">
        <f>ROUND(I1009*H1009,2)</f>
        <v>0</v>
      </c>
      <c r="K1009" s="250"/>
      <c r="L1009" s="43"/>
      <c r="M1009" s="251" t="s">
        <v>1</v>
      </c>
      <c r="N1009" s="252" t="s">
        <v>39</v>
      </c>
      <c r="O1009" s="90"/>
      <c r="P1009" s="253">
        <f>O1009*H1009</f>
        <v>0</v>
      </c>
      <c r="Q1009" s="253">
        <v>0.02337</v>
      </c>
      <c r="R1009" s="253">
        <f>Q1009*H1009</f>
        <v>0.11385863999999998</v>
      </c>
      <c r="S1009" s="253">
        <v>0</v>
      </c>
      <c r="T1009" s="254">
        <f>S1009*H1009</f>
        <v>0</v>
      </c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R1009" s="255" t="s">
        <v>252</v>
      </c>
      <c r="AT1009" s="255" t="s">
        <v>168</v>
      </c>
      <c r="AU1009" s="255" t="s">
        <v>86</v>
      </c>
      <c r="AY1009" s="16" t="s">
        <v>166</v>
      </c>
      <c r="BE1009" s="256">
        <f>IF(N1009="základní",J1009,0)</f>
        <v>0</v>
      </c>
      <c r="BF1009" s="256">
        <f>IF(N1009="snížená",J1009,0)</f>
        <v>0</v>
      </c>
      <c r="BG1009" s="256">
        <f>IF(N1009="zákl. přenesená",J1009,0)</f>
        <v>0</v>
      </c>
      <c r="BH1009" s="256">
        <f>IF(N1009="sníž. přenesená",J1009,0)</f>
        <v>0</v>
      </c>
      <c r="BI1009" s="256">
        <f>IF(N1009="nulová",J1009,0)</f>
        <v>0</v>
      </c>
      <c r="BJ1009" s="16" t="s">
        <v>86</v>
      </c>
      <c r="BK1009" s="256">
        <f>ROUND(I1009*H1009,2)</f>
        <v>0</v>
      </c>
      <c r="BL1009" s="16" t="s">
        <v>252</v>
      </c>
      <c r="BM1009" s="255" t="s">
        <v>1413</v>
      </c>
    </row>
    <row r="1010" spans="1:51" s="14" customFormat="1" ht="12">
      <c r="A1010" s="14"/>
      <c r="B1010" s="268"/>
      <c r="C1010" s="269"/>
      <c r="D1010" s="259" t="s">
        <v>174</v>
      </c>
      <c r="E1010" s="270" t="s">
        <v>1</v>
      </c>
      <c r="F1010" s="271" t="s">
        <v>1414</v>
      </c>
      <c r="G1010" s="269"/>
      <c r="H1010" s="272">
        <v>4.699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174</v>
      </c>
      <c r="AU1010" s="278" t="s">
        <v>86</v>
      </c>
      <c r="AV1010" s="14" t="s">
        <v>86</v>
      </c>
      <c r="AW1010" s="14" t="s">
        <v>30</v>
      </c>
      <c r="AX1010" s="14" t="s">
        <v>73</v>
      </c>
      <c r="AY1010" s="278" t="s">
        <v>166</v>
      </c>
    </row>
    <row r="1011" spans="1:51" s="14" customFormat="1" ht="12">
      <c r="A1011" s="14"/>
      <c r="B1011" s="268"/>
      <c r="C1011" s="269"/>
      <c r="D1011" s="259" t="s">
        <v>174</v>
      </c>
      <c r="E1011" s="270" t="s">
        <v>1</v>
      </c>
      <c r="F1011" s="271" t="s">
        <v>1415</v>
      </c>
      <c r="G1011" s="269"/>
      <c r="H1011" s="272">
        <v>0.173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174</v>
      </c>
      <c r="AU1011" s="278" t="s">
        <v>86</v>
      </c>
      <c r="AV1011" s="14" t="s">
        <v>86</v>
      </c>
      <c r="AW1011" s="14" t="s">
        <v>30</v>
      </c>
      <c r="AX1011" s="14" t="s">
        <v>73</v>
      </c>
      <c r="AY1011" s="278" t="s">
        <v>166</v>
      </c>
    </row>
    <row r="1012" spans="1:65" s="2" customFormat="1" ht="33" customHeight="1">
      <c r="A1012" s="37"/>
      <c r="B1012" s="38"/>
      <c r="C1012" s="243" t="s">
        <v>1416</v>
      </c>
      <c r="D1012" s="243" t="s">
        <v>168</v>
      </c>
      <c r="E1012" s="244" t="s">
        <v>1417</v>
      </c>
      <c r="F1012" s="245" t="s">
        <v>1418</v>
      </c>
      <c r="G1012" s="246" t="s">
        <v>171</v>
      </c>
      <c r="H1012" s="247">
        <v>6.254</v>
      </c>
      <c r="I1012" s="248"/>
      <c r="J1012" s="249">
        <f>ROUND(I1012*H1012,2)</f>
        <v>0</v>
      </c>
      <c r="K1012" s="250"/>
      <c r="L1012" s="43"/>
      <c r="M1012" s="251" t="s">
        <v>1</v>
      </c>
      <c r="N1012" s="252" t="s">
        <v>39</v>
      </c>
      <c r="O1012" s="90"/>
      <c r="P1012" s="253">
        <f>O1012*H1012</f>
        <v>0</v>
      </c>
      <c r="Q1012" s="253">
        <v>0.00942</v>
      </c>
      <c r="R1012" s="253">
        <f>Q1012*H1012</f>
        <v>0.058912679999999995</v>
      </c>
      <c r="S1012" s="253">
        <v>0</v>
      </c>
      <c r="T1012" s="254">
        <f>S1012*H1012</f>
        <v>0</v>
      </c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R1012" s="255" t="s">
        <v>252</v>
      </c>
      <c r="AT1012" s="255" t="s">
        <v>168</v>
      </c>
      <c r="AU1012" s="255" t="s">
        <v>86</v>
      </c>
      <c r="AY1012" s="16" t="s">
        <v>166</v>
      </c>
      <c r="BE1012" s="256">
        <f>IF(N1012="základní",J1012,0)</f>
        <v>0</v>
      </c>
      <c r="BF1012" s="256">
        <f>IF(N1012="snížená",J1012,0)</f>
        <v>0</v>
      </c>
      <c r="BG1012" s="256">
        <f>IF(N1012="zákl. přenesená",J1012,0)</f>
        <v>0</v>
      </c>
      <c r="BH1012" s="256">
        <f>IF(N1012="sníž. přenesená",J1012,0)</f>
        <v>0</v>
      </c>
      <c r="BI1012" s="256">
        <f>IF(N1012="nulová",J1012,0)</f>
        <v>0</v>
      </c>
      <c r="BJ1012" s="16" t="s">
        <v>86</v>
      </c>
      <c r="BK1012" s="256">
        <f>ROUND(I1012*H1012,2)</f>
        <v>0</v>
      </c>
      <c r="BL1012" s="16" t="s">
        <v>252</v>
      </c>
      <c r="BM1012" s="255" t="s">
        <v>1419</v>
      </c>
    </row>
    <row r="1013" spans="1:51" s="14" customFormat="1" ht="12">
      <c r="A1013" s="14"/>
      <c r="B1013" s="268"/>
      <c r="C1013" s="269"/>
      <c r="D1013" s="259" t="s">
        <v>174</v>
      </c>
      <c r="E1013" s="270" t="s">
        <v>1</v>
      </c>
      <c r="F1013" s="271" t="s">
        <v>1420</v>
      </c>
      <c r="G1013" s="269"/>
      <c r="H1013" s="272">
        <v>6.254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174</v>
      </c>
      <c r="AU1013" s="278" t="s">
        <v>86</v>
      </c>
      <c r="AV1013" s="14" t="s">
        <v>86</v>
      </c>
      <c r="AW1013" s="14" t="s">
        <v>30</v>
      </c>
      <c r="AX1013" s="14" t="s">
        <v>73</v>
      </c>
      <c r="AY1013" s="278" t="s">
        <v>166</v>
      </c>
    </row>
    <row r="1014" spans="1:65" s="2" customFormat="1" ht="21.75" customHeight="1">
      <c r="A1014" s="37"/>
      <c r="B1014" s="38"/>
      <c r="C1014" s="243" t="s">
        <v>1421</v>
      </c>
      <c r="D1014" s="243" t="s">
        <v>168</v>
      </c>
      <c r="E1014" s="244" t="s">
        <v>1422</v>
      </c>
      <c r="F1014" s="245" t="s">
        <v>1423</v>
      </c>
      <c r="G1014" s="246" t="s">
        <v>171</v>
      </c>
      <c r="H1014" s="247">
        <v>6.254</v>
      </c>
      <c r="I1014" s="248"/>
      <c r="J1014" s="249">
        <f>ROUND(I1014*H1014,2)</f>
        <v>0</v>
      </c>
      <c r="K1014" s="250"/>
      <c r="L1014" s="43"/>
      <c r="M1014" s="251" t="s">
        <v>1</v>
      </c>
      <c r="N1014" s="252" t="s">
        <v>39</v>
      </c>
      <c r="O1014" s="90"/>
      <c r="P1014" s="253">
        <f>O1014*H1014</f>
        <v>0</v>
      </c>
      <c r="Q1014" s="253">
        <v>0.00942</v>
      </c>
      <c r="R1014" s="253">
        <f>Q1014*H1014</f>
        <v>0.058912679999999995</v>
      </c>
      <c r="S1014" s="253">
        <v>0</v>
      </c>
      <c r="T1014" s="254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255" t="s">
        <v>252</v>
      </c>
      <c r="AT1014" s="255" t="s">
        <v>168</v>
      </c>
      <c r="AU1014" s="255" t="s">
        <v>86</v>
      </c>
      <c r="AY1014" s="16" t="s">
        <v>166</v>
      </c>
      <c r="BE1014" s="256">
        <f>IF(N1014="základní",J1014,0)</f>
        <v>0</v>
      </c>
      <c r="BF1014" s="256">
        <f>IF(N1014="snížená",J1014,0)</f>
        <v>0</v>
      </c>
      <c r="BG1014" s="256">
        <f>IF(N1014="zákl. přenesená",J1014,0)</f>
        <v>0</v>
      </c>
      <c r="BH1014" s="256">
        <f>IF(N1014="sníž. přenesená",J1014,0)</f>
        <v>0</v>
      </c>
      <c r="BI1014" s="256">
        <f>IF(N1014="nulová",J1014,0)</f>
        <v>0</v>
      </c>
      <c r="BJ1014" s="16" t="s">
        <v>86</v>
      </c>
      <c r="BK1014" s="256">
        <f>ROUND(I1014*H1014,2)</f>
        <v>0</v>
      </c>
      <c r="BL1014" s="16" t="s">
        <v>252</v>
      </c>
      <c r="BM1014" s="255" t="s">
        <v>1424</v>
      </c>
    </row>
    <row r="1015" spans="1:51" s="14" customFormat="1" ht="12">
      <c r="A1015" s="14"/>
      <c r="B1015" s="268"/>
      <c r="C1015" s="269"/>
      <c r="D1015" s="259" t="s">
        <v>174</v>
      </c>
      <c r="E1015" s="270" t="s">
        <v>1</v>
      </c>
      <c r="F1015" s="271" t="s">
        <v>1420</v>
      </c>
      <c r="G1015" s="269"/>
      <c r="H1015" s="272">
        <v>6.254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174</v>
      </c>
      <c r="AU1015" s="278" t="s">
        <v>86</v>
      </c>
      <c r="AV1015" s="14" t="s">
        <v>86</v>
      </c>
      <c r="AW1015" s="14" t="s">
        <v>30</v>
      </c>
      <c r="AX1015" s="14" t="s">
        <v>73</v>
      </c>
      <c r="AY1015" s="278" t="s">
        <v>166</v>
      </c>
    </row>
    <row r="1016" spans="1:65" s="2" customFormat="1" ht="21.75" customHeight="1">
      <c r="A1016" s="37"/>
      <c r="B1016" s="38"/>
      <c r="C1016" s="243" t="s">
        <v>1425</v>
      </c>
      <c r="D1016" s="243" t="s">
        <v>168</v>
      </c>
      <c r="E1016" s="244" t="s">
        <v>1426</v>
      </c>
      <c r="F1016" s="245" t="s">
        <v>1427</v>
      </c>
      <c r="G1016" s="246" t="s">
        <v>171</v>
      </c>
      <c r="H1016" s="247">
        <v>13.92</v>
      </c>
      <c r="I1016" s="248"/>
      <c r="J1016" s="249">
        <f>ROUND(I1016*H1016,2)</f>
        <v>0</v>
      </c>
      <c r="K1016" s="250"/>
      <c r="L1016" s="43"/>
      <c r="M1016" s="251" t="s">
        <v>1</v>
      </c>
      <c r="N1016" s="252" t="s">
        <v>39</v>
      </c>
      <c r="O1016" s="90"/>
      <c r="P1016" s="253">
        <f>O1016*H1016</f>
        <v>0</v>
      </c>
      <c r="Q1016" s="253">
        <v>0.00942</v>
      </c>
      <c r="R1016" s="253">
        <f>Q1016*H1016</f>
        <v>0.1311264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252</v>
      </c>
      <c r="AT1016" s="255" t="s">
        <v>168</v>
      </c>
      <c r="AU1016" s="255" t="s">
        <v>86</v>
      </c>
      <c r="AY1016" s="16" t="s">
        <v>166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86</v>
      </c>
      <c r="BK1016" s="256">
        <f>ROUND(I1016*H1016,2)</f>
        <v>0</v>
      </c>
      <c r="BL1016" s="16" t="s">
        <v>252</v>
      </c>
      <c r="BM1016" s="255" t="s">
        <v>1428</v>
      </c>
    </row>
    <row r="1017" spans="1:51" s="14" customFormat="1" ht="12">
      <c r="A1017" s="14"/>
      <c r="B1017" s="268"/>
      <c r="C1017" s="269"/>
      <c r="D1017" s="259" t="s">
        <v>174</v>
      </c>
      <c r="E1017" s="270" t="s">
        <v>1</v>
      </c>
      <c r="F1017" s="271" t="s">
        <v>1391</v>
      </c>
      <c r="G1017" s="269"/>
      <c r="H1017" s="272">
        <v>11.52</v>
      </c>
      <c r="I1017" s="273"/>
      <c r="J1017" s="269"/>
      <c r="K1017" s="269"/>
      <c r="L1017" s="274"/>
      <c r="M1017" s="275"/>
      <c r="N1017" s="276"/>
      <c r="O1017" s="276"/>
      <c r="P1017" s="276"/>
      <c r="Q1017" s="276"/>
      <c r="R1017" s="276"/>
      <c r="S1017" s="276"/>
      <c r="T1017" s="27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78" t="s">
        <v>174</v>
      </c>
      <c r="AU1017" s="278" t="s">
        <v>86</v>
      </c>
      <c r="AV1017" s="14" t="s">
        <v>86</v>
      </c>
      <c r="AW1017" s="14" t="s">
        <v>30</v>
      </c>
      <c r="AX1017" s="14" t="s">
        <v>73</v>
      </c>
      <c r="AY1017" s="278" t="s">
        <v>166</v>
      </c>
    </row>
    <row r="1018" spans="1:51" s="14" customFormat="1" ht="12">
      <c r="A1018" s="14"/>
      <c r="B1018" s="268"/>
      <c r="C1018" s="269"/>
      <c r="D1018" s="259" t="s">
        <v>174</v>
      </c>
      <c r="E1018" s="270" t="s">
        <v>1</v>
      </c>
      <c r="F1018" s="271" t="s">
        <v>1429</v>
      </c>
      <c r="G1018" s="269"/>
      <c r="H1018" s="272">
        <v>2.4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174</v>
      </c>
      <c r="AU1018" s="278" t="s">
        <v>86</v>
      </c>
      <c r="AV1018" s="14" t="s">
        <v>86</v>
      </c>
      <c r="AW1018" s="14" t="s">
        <v>30</v>
      </c>
      <c r="AX1018" s="14" t="s">
        <v>73</v>
      </c>
      <c r="AY1018" s="278" t="s">
        <v>166</v>
      </c>
    </row>
    <row r="1019" spans="1:65" s="2" customFormat="1" ht="21.75" customHeight="1">
      <c r="A1019" s="37"/>
      <c r="B1019" s="38"/>
      <c r="C1019" s="243" t="s">
        <v>1430</v>
      </c>
      <c r="D1019" s="243" t="s">
        <v>168</v>
      </c>
      <c r="E1019" s="244" t="s">
        <v>1431</v>
      </c>
      <c r="F1019" s="245" t="s">
        <v>1432</v>
      </c>
      <c r="G1019" s="246" t="s">
        <v>346</v>
      </c>
      <c r="H1019" s="247">
        <v>6</v>
      </c>
      <c r="I1019" s="248"/>
      <c r="J1019" s="249">
        <f>ROUND(I1019*H1019,2)</f>
        <v>0</v>
      </c>
      <c r="K1019" s="250"/>
      <c r="L1019" s="43"/>
      <c r="M1019" s="251" t="s">
        <v>1</v>
      </c>
      <c r="N1019" s="252" t="s">
        <v>39</v>
      </c>
      <c r="O1019" s="90"/>
      <c r="P1019" s="253">
        <f>O1019*H1019</f>
        <v>0</v>
      </c>
      <c r="Q1019" s="253">
        <v>0.00942</v>
      </c>
      <c r="R1019" s="253">
        <f>Q1019*H1019</f>
        <v>0.05652</v>
      </c>
      <c r="S1019" s="253">
        <v>0</v>
      </c>
      <c r="T1019" s="254">
        <f>S1019*H1019</f>
        <v>0</v>
      </c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R1019" s="255" t="s">
        <v>252</v>
      </c>
      <c r="AT1019" s="255" t="s">
        <v>168</v>
      </c>
      <c r="AU1019" s="255" t="s">
        <v>86</v>
      </c>
      <c r="AY1019" s="16" t="s">
        <v>166</v>
      </c>
      <c r="BE1019" s="256">
        <f>IF(N1019="základní",J1019,0)</f>
        <v>0</v>
      </c>
      <c r="BF1019" s="256">
        <f>IF(N1019="snížená",J1019,0)</f>
        <v>0</v>
      </c>
      <c r="BG1019" s="256">
        <f>IF(N1019="zákl. přenesená",J1019,0)</f>
        <v>0</v>
      </c>
      <c r="BH1019" s="256">
        <f>IF(N1019="sníž. přenesená",J1019,0)</f>
        <v>0</v>
      </c>
      <c r="BI1019" s="256">
        <f>IF(N1019="nulová",J1019,0)</f>
        <v>0</v>
      </c>
      <c r="BJ1019" s="16" t="s">
        <v>86</v>
      </c>
      <c r="BK1019" s="256">
        <f>ROUND(I1019*H1019,2)</f>
        <v>0</v>
      </c>
      <c r="BL1019" s="16" t="s">
        <v>252</v>
      </c>
      <c r="BM1019" s="255" t="s">
        <v>1433</v>
      </c>
    </row>
    <row r="1020" spans="1:51" s="14" customFormat="1" ht="12">
      <c r="A1020" s="14"/>
      <c r="B1020" s="268"/>
      <c r="C1020" s="269"/>
      <c r="D1020" s="259" t="s">
        <v>174</v>
      </c>
      <c r="E1020" s="270" t="s">
        <v>1</v>
      </c>
      <c r="F1020" s="271" t="s">
        <v>1434</v>
      </c>
      <c r="G1020" s="269"/>
      <c r="H1020" s="272">
        <v>6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174</v>
      </c>
      <c r="AU1020" s="278" t="s">
        <v>86</v>
      </c>
      <c r="AV1020" s="14" t="s">
        <v>86</v>
      </c>
      <c r="AW1020" s="14" t="s">
        <v>30</v>
      </c>
      <c r="AX1020" s="14" t="s">
        <v>73</v>
      </c>
      <c r="AY1020" s="278" t="s">
        <v>166</v>
      </c>
    </row>
    <row r="1021" spans="1:65" s="2" customFormat="1" ht="16.5" customHeight="1">
      <c r="A1021" s="37"/>
      <c r="B1021" s="38"/>
      <c r="C1021" s="243" t="s">
        <v>1435</v>
      </c>
      <c r="D1021" s="243" t="s">
        <v>168</v>
      </c>
      <c r="E1021" s="244" t="s">
        <v>1436</v>
      </c>
      <c r="F1021" s="245" t="s">
        <v>1437</v>
      </c>
      <c r="G1021" s="246" t="s">
        <v>290</v>
      </c>
      <c r="H1021" s="247">
        <v>201.7</v>
      </c>
      <c r="I1021" s="248"/>
      <c r="J1021" s="249">
        <f>ROUND(I1021*H1021,2)</f>
        <v>0</v>
      </c>
      <c r="K1021" s="250"/>
      <c r="L1021" s="43"/>
      <c r="M1021" s="251" t="s">
        <v>1</v>
      </c>
      <c r="N1021" s="252" t="s">
        <v>39</v>
      </c>
      <c r="O1021" s="90"/>
      <c r="P1021" s="253">
        <f>O1021*H1021</f>
        <v>0</v>
      </c>
      <c r="Q1021" s="253">
        <v>2E-05</v>
      </c>
      <c r="R1021" s="253">
        <f>Q1021*H1021</f>
        <v>0.004034</v>
      </c>
      <c r="S1021" s="253">
        <v>0</v>
      </c>
      <c r="T1021" s="254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55" t="s">
        <v>252</v>
      </c>
      <c r="AT1021" s="255" t="s">
        <v>168</v>
      </c>
      <c r="AU1021" s="255" t="s">
        <v>86</v>
      </c>
      <c r="AY1021" s="16" t="s">
        <v>166</v>
      </c>
      <c r="BE1021" s="256">
        <f>IF(N1021="základní",J1021,0)</f>
        <v>0</v>
      </c>
      <c r="BF1021" s="256">
        <f>IF(N1021="snížená",J1021,0)</f>
        <v>0</v>
      </c>
      <c r="BG1021" s="256">
        <f>IF(N1021="zákl. přenesená",J1021,0)</f>
        <v>0</v>
      </c>
      <c r="BH1021" s="256">
        <f>IF(N1021="sníž. přenesená",J1021,0)</f>
        <v>0</v>
      </c>
      <c r="BI1021" s="256">
        <f>IF(N1021="nulová",J1021,0)</f>
        <v>0</v>
      </c>
      <c r="BJ1021" s="16" t="s">
        <v>86</v>
      </c>
      <c r="BK1021" s="256">
        <f>ROUND(I1021*H1021,2)</f>
        <v>0</v>
      </c>
      <c r="BL1021" s="16" t="s">
        <v>252</v>
      </c>
      <c r="BM1021" s="255" t="s">
        <v>1438</v>
      </c>
    </row>
    <row r="1022" spans="1:51" s="14" customFormat="1" ht="12">
      <c r="A1022" s="14"/>
      <c r="B1022" s="268"/>
      <c r="C1022" s="269"/>
      <c r="D1022" s="259" t="s">
        <v>174</v>
      </c>
      <c r="E1022" s="270" t="s">
        <v>1</v>
      </c>
      <c r="F1022" s="271" t="s">
        <v>1439</v>
      </c>
      <c r="G1022" s="269"/>
      <c r="H1022" s="272">
        <v>120.2</v>
      </c>
      <c r="I1022" s="273"/>
      <c r="J1022" s="269"/>
      <c r="K1022" s="269"/>
      <c r="L1022" s="274"/>
      <c r="M1022" s="275"/>
      <c r="N1022" s="276"/>
      <c r="O1022" s="276"/>
      <c r="P1022" s="276"/>
      <c r="Q1022" s="276"/>
      <c r="R1022" s="276"/>
      <c r="S1022" s="276"/>
      <c r="T1022" s="27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8" t="s">
        <v>174</v>
      </c>
      <c r="AU1022" s="278" t="s">
        <v>86</v>
      </c>
      <c r="AV1022" s="14" t="s">
        <v>86</v>
      </c>
      <c r="AW1022" s="14" t="s">
        <v>30</v>
      </c>
      <c r="AX1022" s="14" t="s">
        <v>73</v>
      </c>
      <c r="AY1022" s="278" t="s">
        <v>166</v>
      </c>
    </row>
    <row r="1023" spans="1:51" s="14" customFormat="1" ht="12">
      <c r="A1023" s="14"/>
      <c r="B1023" s="268"/>
      <c r="C1023" s="269"/>
      <c r="D1023" s="259" t="s">
        <v>174</v>
      </c>
      <c r="E1023" s="270" t="s">
        <v>1</v>
      </c>
      <c r="F1023" s="271" t="s">
        <v>1440</v>
      </c>
      <c r="G1023" s="269"/>
      <c r="H1023" s="272">
        <v>38.3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174</v>
      </c>
      <c r="AU1023" s="278" t="s">
        <v>86</v>
      </c>
      <c r="AV1023" s="14" t="s">
        <v>86</v>
      </c>
      <c r="AW1023" s="14" t="s">
        <v>30</v>
      </c>
      <c r="AX1023" s="14" t="s">
        <v>73</v>
      </c>
      <c r="AY1023" s="278" t="s">
        <v>166</v>
      </c>
    </row>
    <row r="1024" spans="1:51" s="14" customFormat="1" ht="12">
      <c r="A1024" s="14"/>
      <c r="B1024" s="268"/>
      <c r="C1024" s="269"/>
      <c r="D1024" s="259" t="s">
        <v>174</v>
      </c>
      <c r="E1024" s="270" t="s">
        <v>1</v>
      </c>
      <c r="F1024" s="271" t="s">
        <v>1441</v>
      </c>
      <c r="G1024" s="269"/>
      <c r="H1024" s="272">
        <v>43.2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174</v>
      </c>
      <c r="AU1024" s="278" t="s">
        <v>86</v>
      </c>
      <c r="AV1024" s="14" t="s">
        <v>86</v>
      </c>
      <c r="AW1024" s="14" t="s">
        <v>30</v>
      </c>
      <c r="AX1024" s="14" t="s">
        <v>73</v>
      </c>
      <c r="AY1024" s="278" t="s">
        <v>166</v>
      </c>
    </row>
    <row r="1025" spans="1:65" s="2" customFormat="1" ht="21.75" customHeight="1">
      <c r="A1025" s="37"/>
      <c r="B1025" s="38"/>
      <c r="C1025" s="279" t="s">
        <v>1442</v>
      </c>
      <c r="D1025" s="279" t="s">
        <v>243</v>
      </c>
      <c r="E1025" s="280" t="s">
        <v>1443</v>
      </c>
      <c r="F1025" s="281" t="s">
        <v>1444</v>
      </c>
      <c r="G1025" s="282" t="s">
        <v>290</v>
      </c>
      <c r="H1025" s="283">
        <v>47.52</v>
      </c>
      <c r="I1025" s="284"/>
      <c r="J1025" s="285">
        <f>ROUND(I1025*H1025,2)</f>
        <v>0</v>
      </c>
      <c r="K1025" s="286"/>
      <c r="L1025" s="287"/>
      <c r="M1025" s="288" t="s">
        <v>1</v>
      </c>
      <c r="N1025" s="289" t="s">
        <v>39</v>
      </c>
      <c r="O1025" s="90"/>
      <c r="P1025" s="253">
        <f>O1025*H1025</f>
        <v>0</v>
      </c>
      <c r="Q1025" s="253">
        <v>0.00106</v>
      </c>
      <c r="R1025" s="253">
        <f>Q1025*H1025</f>
        <v>0.050371200000000005</v>
      </c>
      <c r="S1025" s="253">
        <v>0</v>
      </c>
      <c r="T1025" s="254">
        <f>S1025*H1025</f>
        <v>0</v>
      </c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R1025" s="255" t="s">
        <v>338</v>
      </c>
      <c r="AT1025" s="255" t="s">
        <v>243</v>
      </c>
      <c r="AU1025" s="255" t="s">
        <v>86</v>
      </c>
      <c r="AY1025" s="16" t="s">
        <v>166</v>
      </c>
      <c r="BE1025" s="256">
        <f>IF(N1025="základní",J1025,0)</f>
        <v>0</v>
      </c>
      <c r="BF1025" s="256">
        <f>IF(N1025="snížená",J1025,0)</f>
        <v>0</v>
      </c>
      <c r="BG1025" s="256">
        <f>IF(N1025="zákl. přenesená",J1025,0)</f>
        <v>0</v>
      </c>
      <c r="BH1025" s="256">
        <f>IF(N1025="sníž. přenesená",J1025,0)</f>
        <v>0</v>
      </c>
      <c r="BI1025" s="256">
        <f>IF(N1025="nulová",J1025,0)</f>
        <v>0</v>
      </c>
      <c r="BJ1025" s="16" t="s">
        <v>86</v>
      </c>
      <c r="BK1025" s="256">
        <f>ROUND(I1025*H1025,2)</f>
        <v>0</v>
      </c>
      <c r="BL1025" s="16" t="s">
        <v>252</v>
      </c>
      <c r="BM1025" s="255" t="s">
        <v>1445</v>
      </c>
    </row>
    <row r="1026" spans="1:51" s="14" customFormat="1" ht="12">
      <c r="A1026" s="14"/>
      <c r="B1026" s="268"/>
      <c r="C1026" s="269"/>
      <c r="D1026" s="259" t="s">
        <v>174</v>
      </c>
      <c r="E1026" s="270" t="s">
        <v>1</v>
      </c>
      <c r="F1026" s="271" t="s">
        <v>1441</v>
      </c>
      <c r="G1026" s="269"/>
      <c r="H1026" s="272">
        <v>43.2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174</v>
      </c>
      <c r="AU1026" s="278" t="s">
        <v>86</v>
      </c>
      <c r="AV1026" s="14" t="s">
        <v>86</v>
      </c>
      <c r="AW1026" s="14" t="s">
        <v>30</v>
      </c>
      <c r="AX1026" s="14" t="s">
        <v>73</v>
      </c>
      <c r="AY1026" s="278" t="s">
        <v>166</v>
      </c>
    </row>
    <row r="1027" spans="1:51" s="14" customFormat="1" ht="12">
      <c r="A1027" s="14"/>
      <c r="B1027" s="268"/>
      <c r="C1027" s="269"/>
      <c r="D1027" s="259" t="s">
        <v>174</v>
      </c>
      <c r="E1027" s="269"/>
      <c r="F1027" s="271" t="s">
        <v>1446</v>
      </c>
      <c r="G1027" s="269"/>
      <c r="H1027" s="272">
        <v>47.52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8" t="s">
        <v>174</v>
      </c>
      <c r="AU1027" s="278" t="s">
        <v>86</v>
      </c>
      <c r="AV1027" s="14" t="s">
        <v>86</v>
      </c>
      <c r="AW1027" s="14" t="s">
        <v>4</v>
      </c>
      <c r="AX1027" s="14" t="s">
        <v>80</v>
      </c>
      <c r="AY1027" s="278" t="s">
        <v>166</v>
      </c>
    </row>
    <row r="1028" spans="1:65" s="2" customFormat="1" ht="21.75" customHeight="1">
      <c r="A1028" s="37"/>
      <c r="B1028" s="38"/>
      <c r="C1028" s="279" t="s">
        <v>1447</v>
      </c>
      <c r="D1028" s="279" t="s">
        <v>243</v>
      </c>
      <c r="E1028" s="280" t="s">
        <v>1448</v>
      </c>
      <c r="F1028" s="281" t="s">
        <v>1449</v>
      </c>
      <c r="G1028" s="282" t="s">
        <v>290</v>
      </c>
      <c r="H1028" s="283">
        <v>132.22</v>
      </c>
      <c r="I1028" s="284"/>
      <c r="J1028" s="285">
        <f>ROUND(I1028*H1028,2)</f>
        <v>0</v>
      </c>
      <c r="K1028" s="286"/>
      <c r="L1028" s="287"/>
      <c r="M1028" s="288" t="s">
        <v>1</v>
      </c>
      <c r="N1028" s="289" t="s">
        <v>39</v>
      </c>
      <c r="O1028" s="90"/>
      <c r="P1028" s="253">
        <f>O1028*H1028</f>
        <v>0</v>
      </c>
      <c r="Q1028" s="253">
        <v>0.00211</v>
      </c>
      <c r="R1028" s="253">
        <f>Q1028*H1028</f>
        <v>0.27898419999999996</v>
      </c>
      <c r="S1028" s="253">
        <v>0</v>
      </c>
      <c r="T1028" s="254">
        <f>S1028*H1028</f>
        <v>0</v>
      </c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R1028" s="255" t="s">
        <v>338</v>
      </c>
      <c r="AT1028" s="255" t="s">
        <v>243</v>
      </c>
      <c r="AU1028" s="255" t="s">
        <v>86</v>
      </c>
      <c r="AY1028" s="16" t="s">
        <v>166</v>
      </c>
      <c r="BE1028" s="256">
        <f>IF(N1028="základní",J1028,0)</f>
        <v>0</v>
      </c>
      <c r="BF1028" s="256">
        <f>IF(N1028="snížená",J1028,0)</f>
        <v>0</v>
      </c>
      <c r="BG1028" s="256">
        <f>IF(N1028="zákl. přenesená",J1028,0)</f>
        <v>0</v>
      </c>
      <c r="BH1028" s="256">
        <f>IF(N1028="sníž. přenesená",J1028,0)</f>
        <v>0</v>
      </c>
      <c r="BI1028" s="256">
        <f>IF(N1028="nulová",J1028,0)</f>
        <v>0</v>
      </c>
      <c r="BJ1028" s="16" t="s">
        <v>86</v>
      </c>
      <c r="BK1028" s="256">
        <f>ROUND(I1028*H1028,2)</f>
        <v>0</v>
      </c>
      <c r="BL1028" s="16" t="s">
        <v>252</v>
      </c>
      <c r="BM1028" s="255" t="s">
        <v>1450</v>
      </c>
    </row>
    <row r="1029" spans="1:51" s="14" customFormat="1" ht="12">
      <c r="A1029" s="14"/>
      <c r="B1029" s="268"/>
      <c r="C1029" s="269"/>
      <c r="D1029" s="259" t="s">
        <v>174</v>
      </c>
      <c r="E1029" s="270" t="s">
        <v>1</v>
      </c>
      <c r="F1029" s="271" t="s">
        <v>1439</v>
      </c>
      <c r="G1029" s="269"/>
      <c r="H1029" s="272">
        <v>120.2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174</v>
      </c>
      <c r="AU1029" s="278" t="s">
        <v>86</v>
      </c>
      <c r="AV1029" s="14" t="s">
        <v>86</v>
      </c>
      <c r="AW1029" s="14" t="s">
        <v>30</v>
      </c>
      <c r="AX1029" s="14" t="s">
        <v>73</v>
      </c>
      <c r="AY1029" s="278" t="s">
        <v>166</v>
      </c>
    </row>
    <row r="1030" spans="1:51" s="14" customFormat="1" ht="12">
      <c r="A1030" s="14"/>
      <c r="B1030" s="268"/>
      <c r="C1030" s="269"/>
      <c r="D1030" s="259" t="s">
        <v>174</v>
      </c>
      <c r="E1030" s="269"/>
      <c r="F1030" s="271" t="s">
        <v>1451</v>
      </c>
      <c r="G1030" s="269"/>
      <c r="H1030" s="272">
        <v>132.22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174</v>
      </c>
      <c r="AU1030" s="278" t="s">
        <v>86</v>
      </c>
      <c r="AV1030" s="14" t="s">
        <v>86</v>
      </c>
      <c r="AW1030" s="14" t="s">
        <v>4</v>
      </c>
      <c r="AX1030" s="14" t="s">
        <v>80</v>
      </c>
      <c r="AY1030" s="278" t="s">
        <v>166</v>
      </c>
    </row>
    <row r="1031" spans="1:65" s="2" customFormat="1" ht="16.5" customHeight="1">
      <c r="A1031" s="37"/>
      <c r="B1031" s="38"/>
      <c r="C1031" s="279" t="s">
        <v>1452</v>
      </c>
      <c r="D1031" s="279" t="s">
        <v>243</v>
      </c>
      <c r="E1031" s="280" t="s">
        <v>1399</v>
      </c>
      <c r="F1031" s="281" t="s">
        <v>1400</v>
      </c>
      <c r="G1031" s="282" t="s">
        <v>179</v>
      </c>
      <c r="H1031" s="283">
        <v>0.101</v>
      </c>
      <c r="I1031" s="284"/>
      <c r="J1031" s="285">
        <f>ROUND(I1031*H1031,2)</f>
        <v>0</v>
      </c>
      <c r="K1031" s="286"/>
      <c r="L1031" s="287"/>
      <c r="M1031" s="288" t="s">
        <v>1</v>
      </c>
      <c r="N1031" s="289" t="s">
        <v>39</v>
      </c>
      <c r="O1031" s="90"/>
      <c r="P1031" s="253">
        <f>O1031*H1031</f>
        <v>0</v>
      </c>
      <c r="Q1031" s="253">
        <v>0.55</v>
      </c>
      <c r="R1031" s="253">
        <f>Q1031*H1031</f>
        <v>0.05555000000000001</v>
      </c>
      <c r="S1031" s="253">
        <v>0</v>
      </c>
      <c r="T1031" s="254">
        <f>S1031*H1031</f>
        <v>0</v>
      </c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R1031" s="255" t="s">
        <v>338</v>
      </c>
      <c r="AT1031" s="255" t="s">
        <v>243</v>
      </c>
      <c r="AU1031" s="255" t="s">
        <v>86</v>
      </c>
      <c r="AY1031" s="16" t="s">
        <v>166</v>
      </c>
      <c r="BE1031" s="256">
        <f>IF(N1031="základní",J1031,0)</f>
        <v>0</v>
      </c>
      <c r="BF1031" s="256">
        <f>IF(N1031="snížená",J1031,0)</f>
        <v>0</v>
      </c>
      <c r="BG1031" s="256">
        <f>IF(N1031="zákl. přenesená",J1031,0)</f>
        <v>0</v>
      </c>
      <c r="BH1031" s="256">
        <f>IF(N1031="sníž. přenesená",J1031,0)</f>
        <v>0</v>
      </c>
      <c r="BI1031" s="256">
        <f>IF(N1031="nulová",J1031,0)</f>
        <v>0</v>
      </c>
      <c r="BJ1031" s="16" t="s">
        <v>86</v>
      </c>
      <c r="BK1031" s="256">
        <f>ROUND(I1031*H1031,2)</f>
        <v>0</v>
      </c>
      <c r="BL1031" s="16" t="s">
        <v>252</v>
      </c>
      <c r="BM1031" s="255" t="s">
        <v>1453</v>
      </c>
    </row>
    <row r="1032" spans="1:51" s="14" customFormat="1" ht="12">
      <c r="A1032" s="14"/>
      <c r="B1032" s="268"/>
      <c r="C1032" s="269"/>
      <c r="D1032" s="259" t="s">
        <v>174</v>
      </c>
      <c r="E1032" s="270" t="s">
        <v>1</v>
      </c>
      <c r="F1032" s="271" t="s">
        <v>1454</v>
      </c>
      <c r="G1032" s="269"/>
      <c r="H1032" s="272">
        <v>0.092</v>
      </c>
      <c r="I1032" s="273"/>
      <c r="J1032" s="269"/>
      <c r="K1032" s="269"/>
      <c r="L1032" s="274"/>
      <c r="M1032" s="275"/>
      <c r="N1032" s="276"/>
      <c r="O1032" s="276"/>
      <c r="P1032" s="276"/>
      <c r="Q1032" s="276"/>
      <c r="R1032" s="276"/>
      <c r="S1032" s="276"/>
      <c r="T1032" s="27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8" t="s">
        <v>174</v>
      </c>
      <c r="AU1032" s="278" t="s">
        <v>86</v>
      </c>
      <c r="AV1032" s="14" t="s">
        <v>86</v>
      </c>
      <c r="AW1032" s="14" t="s">
        <v>30</v>
      </c>
      <c r="AX1032" s="14" t="s">
        <v>73</v>
      </c>
      <c r="AY1032" s="278" t="s">
        <v>166</v>
      </c>
    </row>
    <row r="1033" spans="1:51" s="14" customFormat="1" ht="12">
      <c r="A1033" s="14"/>
      <c r="B1033" s="268"/>
      <c r="C1033" s="269"/>
      <c r="D1033" s="259" t="s">
        <v>174</v>
      </c>
      <c r="E1033" s="269"/>
      <c r="F1033" s="271" t="s">
        <v>1455</v>
      </c>
      <c r="G1033" s="269"/>
      <c r="H1033" s="272">
        <v>0.101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174</v>
      </c>
      <c r="AU1033" s="278" t="s">
        <v>86</v>
      </c>
      <c r="AV1033" s="14" t="s">
        <v>86</v>
      </c>
      <c r="AW1033" s="14" t="s">
        <v>4</v>
      </c>
      <c r="AX1033" s="14" t="s">
        <v>80</v>
      </c>
      <c r="AY1033" s="278" t="s">
        <v>166</v>
      </c>
    </row>
    <row r="1034" spans="1:65" s="2" customFormat="1" ht="21.75" customHeight="1">
      <c r="A1034" s="37"/>
      <c r="B1034" s="38"/>
      <c r="C1034" s="243" t="s">
        <v>1456</v>
      </c>
      <c r="D1034" s="243" t="s">
        <v>168</v>
      </c>
      <c r="E1034" s="244" t="s">
        <v>1457</v>
      </c>
      <c r="F1034" s="245" t="s">
        <v>1458</v>
      </c>
      <c r="G1034" s="246" t="s">
        <v>171</v>
      </c>
      <c r="H1034" s="247">
        <v>20.174</v>
      </c>
      <c r="I1034" s="248"/>
      <c r="J1034" s="249">
        <f>ROUND(I1034*H1034,2)</f>
        <v>0</v>
      </c>
      <c r="K1034" s="250"/>
      <c r="L1034" s="43"/>
      <c r="M1034" s="251" t="s">
        <v>1</v>
      </c>
      <c r="N1034" s="252" t="s">
        <v>39</v>
      </c>
      <c r="O1034" s="90"/>
      <c r="P1034" s="253">
        <f>O1034*H1034</f>
        <v>0</v>
      </c>
      <c r="Q1034" s="253">
        <v>0.0002</v>
      </c>
      <c r="R1034" s="253">
        <f>Q1034*H1034</f>
        <v>0.0040348</v>
      </c>
      <c r="S1034" s="253">
        <v>0</v>
      </c>
      <c r="T1034" s="254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55" t="s">
        <v>252</v>
      </c>
      <c r="AT1034" s="255" t="s">
        <v>168</v>
      </c>
      <c r="AU1034" s="255" t="s">
        <v>86</v>
      </c>
      <c r="AY1034" s="16" t="s">
        <v>166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6" t="s">
        <v>86</v>
      </c>
      <c r="BK1034" s="256">
        <f>ROUND(I1034*H1034,2)</f>
        <v>0</v>
      </c>
      <c r="BL1034" s="16" t="s">
        <v>252</v>
      </c>
      <c r="BM1034" s="255" t="s">
        <v>1459</v>
      </c>
    </row>
    <row r="1035" spans="1:51" s="14" customFormat="1" ht="12">
      <c r="A1035" s="14"/>
      <c r="B1035" s="268"/>
      <c r="C1035" s="269"/>
      <c r="D1035" s="259" t="s">
        <v>174</v>
      </c>
      <c r="E1035" s="270" t="s">
        <v>1</v>
      </c>
      <c r="F1035" s="271" t="s">
        <v>1460</v>
      </c>
      <c r="G1035" s="269"/>
      <c r="H1035" s="272">
        <v>6.254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174</v>
      </c>
      <c r="AU1035" s="278" t="s">
        <v>86</v>
      </c>
      <c r="AV1035" s="14" t="s">
        <v>86</v>
      </c>
      <c r="AW1035" s="14" t="s">
        <v>30</v>
      </c>
      <c r="AX1035" s="14" t="s">
        <v>73</v>
      </c>
      <c r="AY1035" s="278" t="s">
        <v>166</v>
      </c>
    </row>
    <row r="1036" spans="1:51" s="14" customFormat="1" ht="12">
      <c r="A1036" s="14"/>
      <c r="B1036" s="268"/>
      <c r="C1036" s="269"/>
      <c r="D1036" s="259" t="s">
        <v>174</v>
      </c>
      <c r="E1036" s="270" t="s">
        <v>1</v>
      </c>
      <c r="F1036" s="271" t="s">
        <v>1461</v>
      </c>
      <c r="G1036" s="269"/>
      <c r="H1036" s="272">
        <v>13.92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174</v>
      </c>
      <c r="AU1036" s="278" t="s">
        <v>86</v>
      </c>
      <c r="AV1036" s="14" t="s">
        <v>86</v>
      </c>
      <c r="AW1036" s="14" t="s">
        <v>30</v>
      </c>
      <c r="AX1036" s="14" t="s">
        <v>73</v>
      </c>
      <c r="AY1036" s="278" t="s">
        <v>166</v>
      </c>
    </row>
    <row r="1037" spans="1:65" s="2" customFormat="1" ht="44.25" customHeight="1">
      <c r="A1037" s="37"/>
      <c r="B1037" s="38"/>
      <c r="C1037" s="243" t="s">
        <v>1462</v>
      </c>
      <c r="D1037" s="243" t="s">
        <v>168</v>
      </c>
      <c r="E1037" s="244" t="s">
        <v>1463</v>
      </c>
      <c r="F1037" s="245" t="s">
        <v>1464</v>
      </c>
      <c r="G1037" s="246" t="s">
        <v>346</v>
      </c>
      <c r="H1037" s="247">
        <v>1</v>
      </c>
      <c r="I1037" s="248"/>
      <c r="J1037" s="249">
        <f>ROUND(I1037*H1037,2)</f>
        <v>0</v>
      </c>
      <c r="K1037" s="250"/>
      <c r="L1037" s="43"/>
      <c r="M1037" s="251" t="s">
        <v>1</v>
      </c>
      <c r="N1037" s="252" t="s">
        <v>39</v>
      </c>
      <c r="O1037" s="90"/>
      <c r="P1037" s="253">
        <f>O1037*H1037</f>
        <v>0</v>
      </c>
      <c r="Q1037" s="253">
        <v>0.0139</v>
      </c>
      <c r="R1037" s="253">
        <f>Q1037*H1037</f>
        <v>0.0139</v>
      </c>
      <c r="S1037" s="253">
        <v>0</v>
      </c>
      <c r="T1037" s="254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55" t="s">
        <v>252</v>
      </c>
      <c r="AT1037" s="255" t="s">
        <v>168</v>
      </c>
      <c r="AU1037" s="255" t="s">
        <v>86</v>
      </c>
      <c r="AY1037" s="16" t="s">
        <v>166</v>
      </c>
      <c r="BE1037" s="256">
        <f>IF(N1037="základní",J1037,0)</f>
        <v>0</v>
      </c>
      <c r="BF1037" s="256">
        <f>IF(N1037="snížená",J1037,0)</f>
        <v>0</v>
      </c>
      <c r="BG1037" s="256">
        <f>IF(N1037="zákl. přenesená",J1037,0)</f>
        <v>0</v>
      </c>
      <c r="BH1037" s="256">
        <f>IF(N1037="sníž. přenesená",J1037,0)</f>
        <v>0</v>
      </c>
      <c r="BI1037" s="256">
        <f>IF(N1037="nulová",J1037,0)</f>
        <v>0</v>
      </c>
      <c r="BJ1037" s="16" t="s">
        <v>86</v>
      </c>
      <c r="BK1037" s="256">
        <f>ROUND(I1037*H1037,2)</f>
        <v>0</v>
      </c>
      <c r="BL1037" s="16" t="s">
        <v>252</v>
      </c>
      <c r="BM1037" s="255" t="s">
        <v>1465</v>
      </c>
    </row>
    <row r="1038" spans="1:51" s="14" customFormat="1" ht="12">
      <c r="A1038" s="14"/>
      <c r="B1038" s="268"/>
      <c r="C1038" s="269"/>
      <c r="D1038" s="259" t="s">
        <v>174</v>
      </c>
      <c r="E1038" s="270" t="s">
        <v>1</v>
      </c>
      <c r="F1038" s="271" t="s">
        <v>1466</v>
      </c>
      <c r="G1038" s="269"/>
      <c r="H1038" s="272">
        <v>1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174</v>
      </c>
      <c r="AU1038" s="278" t="s">
        <v>86</v>
      </c>
      <c r="AV1038" s="14" t="s">
        <v>86</v>
      </c>
      <c r="AW1038" s="14" t="s">
        <v>30</v>
      </c>
      <c r="AX1038" s="14" t="s">
        <v>73</v>
      </c>
      <c r="AY1038" s="278" t="s">
        <v>166</v>
      </c>
    </row>
    <row r="1039" spans="1:65" s="2" customFormat="1" ht="21.75" customHeight="1">
      <c r="A1039" s="37"/>
      <c r="B1039" s="38"/>
      <c r="C1039" s="243" t="s">
        <v>1467</v>
      </c>
      <c r="D1039" s="243" t="s">
        <v>168</v>
      </c>
      <c r="E1039" s="244" t="s">
        <v>1468</v>
      </c>
      <c r="F1039" s="245" t="s">
        <v>1469</v>
      </c>
      <c r="G1039" s="246" t="s">
        <v>171</v>
      </c>
      <c r="H1039" s="247">
        <v>1.975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39</v>
      </c>
      <c r="O1039" s="90"/>
      <c r="P1039" s="253">
        <f>O1039*H1039</f>
        <v>0</v>
      </c>
      <c r="Q1039" s="253">
        <v>0.0139</v>
      </c>
      <c r="R1039" s="253">
        <f>Q1039*H1039</f>
        <v>0.0274525</v>
      </c>
      <c r="S1039" s="253">
        <v>0</v>
      </c>
      <c r="T1039" s="254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252</v>
      </c>
      <c r="AT1039" s="255" t="s">
        <v>168</v>
      </c>
      <c r="AU1039" s="255" t="s">
        <v>86</v>
      </c>
      <c r="AY1039" s="16" t="s">
        <v>166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86</v>
      </c>
      <c r="BK1039" s="256">
        <f>ROUND(I1039*H1039,2)</f>
        <v>0</v>
      </c>
      <c r="BL1039" s="16" t="s">
        <v>252</v>
      </c>
      <c r="BM1039" s="255" t="s">
        <v>1470</v>
      </c>
    </row>
    <row r="1040" spans="1:51" s="14" customFormat="1" ht="12">
      <c r="A1040" s="14"/>
      <c r="B1040" s="268"/>
      <c r="C1040" s="269"/>
      <c r="D1040" s="259" t="s">
        <v>174</v>
      </c>
      <c r="E1040" s="270" t="s">
        <v>1</v>
      </c>
      <c r="F1040" s="271" t="s">
        <v>1471</v>
      </c>
      <c r="G1040" s="269"/>
      <c r="H1040" s="272">
        <v>1.975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174</v>
      </c>
      <c r="AU1040" s="278" t="s">
        <v>86</v>
      </c>
      <c r="AV1040" s="14" t="s">
        <v>86</v>
      </c>
      <c r="AW1040" s="14" t="s">
        <v>30</v>
      </c>
      <c r="AX1040" s="14" t="s">
        <v>73</v>
      </c>
      <c r="AY1040" s="278" t="s">
        <v>166</v>
      </c>
    </row>
    <row r="1041" spans="1:65" s="2" customFormat="1" ht="33" customHeight="1">
      <c r="A1041" s="37"/>
      <c r="B1041" s="38"/>
      <c r="C1041" s="243" t="s">
        <v>1472</v>
      </c>
      <c r="D1041" s="243" t="s">
        <v>168</v>
      </c>
      <c r="E1041" s="244" t="s">
        <v>1473</v>
      </c>
      <c r="F1041" s="245" t="s">
        <v>1474</v>
      </c>
      <c r="G1041" s="246" t="s">
        <v>171</v>
      </c>
      <c r="H1041" s="247">
        <v>22.673</v>
      </c>
      <c r="I1041" s="248"/>
      <c r="J1041" s="249">
        <f>ROUND(I1041*H1041,2)</f>
        <v>0</v>
      </c>
      <c r="K1041" s="250"/>
      <c r="L1041" s="43"/>
      <c r="M1041" s="251" t="s">
        <v>1</v>
      </c>
      <c r="N1041" s="252" t="s">
        <v>39</v>
      </c>
      <c r="O1041" s="90"/>
      <c r="P1041" s="253">
        <f>O1041*H1041</f>
        <v>0</v>
      </c>
      <c r="Q1041" s="253">
        <v>0</v>
      </c>
      <c r="R1041" s="253">
        <f>Q1041*H1041</f>
        <v>0</v>
      </c>
      <c r="S1041" s="253">
        <v>0</v>
      </c>
      <c r="T1041" s="254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255" t="s">
        <v>252</v>
      </c>
      <c r="AT1041" s="255" t="s">
        <v>168</v>
      </c>
      <c r="AU1041" s="255" t="s">
        <v>86</v>
      </c>
      <c r="AY1041" s="16" t="s">
        <v>166</v>
      </c>
      <c r="BE1041" s="256">
        <f>IF(N1041="základní",J1041,0)</f>
        <v>0</v>
      </c>
      <c r="BF1041" s="256">
        <f>IF(N1041="snížená",J1041,0)</f>
        <v>0</v>
      </c>
      <c r="BG1041" s="256">
        <f>IF(N1041="zákl. přenesená",J1041,0)</f>
        <v>0</v>
      </c>
      <c r="BH1041" s="256">
        <f>IF(N1041="sníž. přenesená",J1041,0)</f>
        <v>0</v>
      </c>
      <c r="BI1041" s="256">
        <f>IF(N1041="nulová",J1041,0)</f>
        <v>0</v>
      </c>
      <c r="BJ1041" s="16" t="s">
        <v>86</v>
      </c>
      <c r="BK1041" s="256">
        <f>ROUND(I1041*H1041,2)</f>
        <v>0</v>
      </c>
      <c r="BL1041" s="16" t="s">
        <v>252</v>
      </c>
      <c r="BM1041" s="255" t="s">
        <v>1475</v>
      </c>
    </row>
    <row r="1042" spans="1:51" s="13" customFormat="1" ht="12">
      <c r="A1042" s="13"/>
      <c r="B1042" s="257"/>
      <c r="C1042" s="258"/>
      <c r="D1042" s="259" t="s">
        <v>174</v>
      </c>
      <c r="E1042" s="260" t="s">
        <v>1</v>
      </c>
      <c r="F1042" s="261" t="s">
        <v>313</v>
      </c>
      <c r="G1042" s="258"/>
      <c r="H1042" s="260" t="s">
        <v>1</v>
      </c>
      <c r="I1042" s="262"/>
      <c r="J1042" s="258"/>
      <c r="K1042" s="258"/>
      <c r="L1042" s="263"/>
      <c r="M1042" s="264"/>
      <c r="N1042" s="265"/>
      <c r="O1042" s="265"/>
      <c r="P1042" s="265"/>
      <c r="Q1042" s="265"/>
      <c r="R1042" s="265"/>
      <c r="S1042" s="265"/>
      <c r="T1042" s="26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7" t="s">
        <v>174</v>
      </c>
      <c r="AU1042" s="267" t="s">
        <v>86</v>
      </c>
      <c r="AV1042" s="13" t="s">
        <v>80</v>
      </c>
      <c r="AW1042" s="13" t="s">
        <v>30</v>
      </c>
      <c r="AX1042" s="13" t="s">
        <v>73</v>
      </c>
      <c r="AY1042" s="267" t="s">
        <v>166</v>
      </c>
    </row>
    <row r="1043" spans="1:51" s="14" customFormat="1" ht="12">
      <c r="A1043" s="14"/>
      <c r="B1043" s="268"/>
      <c r="C1043" s="269"/>
      <c r="D1043" s="259" t="s">
        <v>174</v>
      </c>
      <c r="E1043" s="270" t="s">
        <v>1</v>
      </c>
      <c r="F1043" s="271" t="s">
        <v>1476</v>
      </c>
      <c r="G1043" s="269"/>
      <c r="H1043" s="272">
        <v>7.123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174</v>
      </c>
      <c r="AU1043" s="278" t="s">
        <v>86</v>
      </c>
      <c r="AV1043" s="14" t="s">
        <v>86</v>
      </c>
      <c r="AW1043" s="14" t="s">
        <v>30</v>
      </c>
      <c r="AX1043" s="14" t="s">
        <v>73</v>
      </c>
      <c r="AY1043" s="278" t="s">
        <v>166</v>
      </c>
    </row>
    <row r="1044" spans="1:51" s="14" customFormat="1" ht="12">
      <c r="A1044" s="14"/>
      <c r="B1044" s="268"/>
      <c r="C1044" s="269"/>
      <c r="D1044" s="259" t="s">
        <v>174</v>
      </c>
      <c r="E1044" s="270" t="s">
        <v>1</v>
      </c>
      <c r="F1044" s="271" t="s">
        <v>1477</v>
      </c>
      <c r="G1044" s="269"/>
      <c r="H1044" s="272">
        <v>8.613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174</v>
      </c>
      <c r="AU1044" s="278" t="s">
        <v>86</v>
      </c>
      <c r="AV1044" s="14" t="s">
        <v>86</v>
      </c>
      <c r="AW1044" s="14" t="s">
        <v>30</v>
      </c>
      <c r="AX1044" s="14" t="s">
        <v>73</v>
      </c>
      <c r="AY1044" s="278" t="s">
        <v>166</v>
      </c>
    </row>
    <row r="1045" spans="1:51" s="14" customFormat="1" ht="12">
      <c r="A1045" s="14"/>
      <c r="B1045" s="268"/>
      <c r="C1045" s="269"/>
      <c r="D1045" s="259" t="s">
        <v>174</v>
      </c>
      <c r="E1045" s="270" t="s">
        <v>1</v>
      </c>
      <c r="F1045" s="271" t="s">
        <v>1478</v>
      </c>
      <c r="G1045" s="269"/>
      <c r="H1045" s="272">
        <v>6.937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174</v>
      </c>
      <c r="AU1045" s="278" t="s">
        <v>86</v>
      </c>
      <c r="AV1045" s="14" t="s">
        <v>86</v>
      </c>
      <c r="AW1045" s="14" t="s">
        <v>30</v>
      </c>
      <c r="AX1045" s="14" t="s">
        <v>73</v>
      </c>
      <c r="AY1045" s="278" t="s">
        <v>166</v>
      </c>
    </row>
    <row r="1046" spans="1:65" s="2" customFormat="1" ht="21.75" customHeight="1">
      <c r="A1046" s="37"/>
      <c r="B1046" s="38"/>
      <c r="C1046" s="279" t="s">
        <v>1479</v>
      </c>
      <c r="D1046" s="279" t="s">
        <v>243</v>
      </c>
      <c r="E1046" s="280" t="s">
        <v>1480</v>
      </c>
      <c r="F1046" s="281" t="s">
        <v>1481</v>
      </c>
      <c r="G1046" s="282" t="s">
        <v>346</v>
      </c>
      <c r="H1046" s="283">
        <v>24.94</v>
      </c>
      <c r="I1046" s="284"/>
      <c r="J1046" s="285">
        <f>ROUND(I1046*H1046,2)</f>
        <v>0</v>
      </c>
      <c r="K1046" s="286"/>
      <c r="L1046" s="287"/>
      <c r="M1046" s="288" t="s">
        <v>1</v>
      </c>
      <c r="N1046" s="289" t="s">
        <v>39</v>
      </c>
      <c r="O1046" s="90"/>
      <c r="P1046" s="253">
        <f>O1046*H1046</f>
        <v>0</v>
      </c>
      <c r="Q1046" s="253">
        <v>0.01582</v>
      </c>
      <c r="R1046" s="253">
        <f>Q1046*H1046</f>
        <v>0.39455080000000003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338</v>
      </c>
      <c r="AT1046" s="255" t="s">
        <v>243</v>
      </c>
      <c r="AU1046" s="255" t="s">
        <v>86</v>
      </c>
      <c r="AY1046" s="16" t="s">
        <v>166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86</v>
      </c>
      <c r="BK1046" s="256">
        <f>ROUND(I1046*H1046,2)</f>
        <v>0</v>
      </c>
      <c r="BL1046" s="16" t="s">
        <v>252</v>
      </c>
      <c r="BM1046" s="255" t="s">
        <v>1482</v>
      </c>
    </row>
    <row r="1047" spans="1:47" s="2" customFormat="1" ht="12">
      <c r="A1047" s="37"/>
      <c r="B1047" s="38"/>
      <c r="C1047" s="39"/>
      <c r="D1047" s="259" t="s">
        <v>496</v>
      </c>
      <c r="E1047" s="39"/>
      <c r="F1047" s="290" t="s">
        <v>1483</v>
      </c>
      <c r="G1047" s="39"/>
      <c r="H1047" s="39"/>
      <c r="I1047" s="153"/>
      <c r="J1047" s="39"/>
      <c r="K1047" s="39"/>
      <c r="L1047" s="43"/>
      <c r="M1047" s="291"/>
      <c r="N1047" s="292"/>
      <c r="O1047" s="90"/>
      <c r="P1047" s="90"/>
      <c r="Q1047" s="90"/>
      <c r="R1047" s="90"/>
      <c r="S1047" s="90"/>
      <c r="T1047" s="91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T1047" s="16" t="s">
        <v>496</v>
      </c>
      <c r="AU1047" s="16" t="s">
        <v>86</v>
      </c>
    </row>
    <row r="1048" spans="1:51" s="14" customFormat="1" ht="12">
      <c r="A1048" s="14"/>
      <c r="B1048" s="268"/>
      <c r="C1048" s="269"/>
      <c r="D1048" s="259" t="s">
        <v>174</v>
      </c>
      <c r="E1048" s="269"/>
      <c r="F1048" s="271" t="s">
        <v>1484</v>
      </c>
      <c r="G1048" s="269"/>
      <c r="H1048" s="272">
        <v>24.94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174</v>
      </c>
      <c r="AU1048" s="278" t="s">
        <v>86</v>
      </c>
      <c r="AV1048" s="14" t="s">
        <v>86</v>
      </c>
      <c r="AW1048" s="14" t="s">
        <v>4</v>
      </c>
      <c r="AX1048" s="14" t="s">
        <v>80</v>
      </c>
      <c r="AY1048" s="278" t="s">
        <v>166</v>
      </c>
    </row>
    <row r="1049" spans="1:65" s="2" customFormat="1" ht="21.75" customHeight="1">
      <c r="A1049" s="37"/>
      <c r="B1049" s="38"/>
      <c r="C1049" s="243" t="s">
        <v>1485</v>
      </c>
      <c r="D1049" s="243" t="s">
        <v>168</v>
      </c>
      <c r="E1049" s="244" t="s">
        <v>1486</v>
      </c>
      <c r="F1049" s="245" t="s">
        <v>1487</v>
      </c>
      <c r="G1049" s="246" t="s">
        <v>171</v>
      </c>
      <c r="H1049" s="247">
        <v>24.648</v>
      </c>
      <c r="I1049" s="248"/>
      <c r="J1049" s="249">
        <f>ROUND(I1049*H1049,2)</f>
        <v>0</v>
      </c>
      <c r="K1049" s="250"/>
      <c r="L1049" s="43"/>
      <c r="M1049" s="251" t="s">
        <v>1</v>
      </c>
      <c r="N1049" s="252" t="s">
        <v>39</v>
      </c>
      <c r="O1049" s="90"/>
      <c r="P1049" s="253">
        <f>O1049*H1049</f>
        <v>0</v>
      </c>
      <c r="Q1049" s="253">
        <v>0.0002</v>
      </c>
      <c r="R1049" s="253">
        <f>Q1049*H1049</f>
        <v>0.0049296</v>
      </c>
      <c r="S1049" s="253">
        <v>0</v>
      </c>
      <c r="T1049" s="254">
        <f>S1049*H1049</f>
        <v>0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55" t="s">
        <v>252</v>
      </c>
      <c r="AT1049" s="255" t="s">
        <v>168</v>
      </c>
      <c r="AU1049" s="255" t="s">
        <v>86</v>
      </c>
      <c r="AY1049" s="16" t="s">
        <v>166</v>
      </c>
      <c r="BE1049" s="256">
        <f>IF(N1049="základní",J1049,0)</f>
        <v>0</v>
      </c>
      <c r="BF1049" s="256">
        <f>IF(N1049="snížená",J1049,0)</f>
        <v>0</v>
      </c>
      <c r="BG1049" s="256">
        <f>IF(N1049="zákl. přenesená",J1049,0)</f>
        <v>0</v>
      </c>
      <c r="BH1049" s="256">
        <f>IF(N1049="sníž. přenesená",J1049,0)</f>
        <v>0</v>
      </c>
      <c r="BI1049" s="256">
        <f>IF(N1049="nulová",J1049,0)</f>
        <v>0</v>
      </c>
      <c r="BJ1049" s="16" t="s">
        <v>86</v>
      </c>
      <c r="BK1049" s="256">
        <f>ROUND(I1049*H1049,2)</f>
        <v>0</v>
      </c>
      <c r="BL1049" s="16" t="s">
        <v>252</v>
      </c>
      <c r="BM1049" s="255" t="s">
        <v>1488</v>
      </c>
    </row>
    <row r="1050" spans="1:51" s="14" customFormat="1" ht="12">
      <c r="A1050" s="14"/>
      <c r="B1050" s="268"/>
      <c r="C1050" s="269"/>
      <c r="D1050" s="259" t="s">
        <v>174</v>
      </c>
      <c r="E1050" s="270" t="s">
        <v>1</v>
      </c>
      <c r="F1050" s="271" t="s">
        <v>1489</v>
      </c>
      <c r="G1050" s="269"/>
      <c r="H1050" s="272">
        <v>24.648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174</v>
      </c>
      <c r="AU1050" s="278" t="s">
        <v>86</v>
      </c>
      <c r="AV1050" s="14" t="s">
        <v>86</v>
      </c>
      <c r="AW1050" s="14" t="s">
        <v>30</v>
      </c>
      <c r="AX1050" s="14" t="s">
        <v>73</v>
      </c>
      <c r="AY1050" s="278" t="s">
        <v>166</v>
      </c>
    </row>
    <row r="1051" spans="1:65" s="2" customFormat="1" ht="21.75" customHeight="1">
      <c r="A1051" s="37"/>
      <c r="B1051" s="38"/>
      <c r="C1051" s="243" t="s">
        <v>1490</v>
      </c>
      <c r="D1051" s="243" t="s">
        <v>168</v>
      </c>
      <c r="E1051" s="244" t="s">
        <v>1491</v>
      </c>
      <c r="F1051" s="245" t="s">
        <v>1492</v>
      </c>
      <c r="G1051" s="246" t="s">
        <v>290</v>
      </c>
      <c r="H1051" s="247">
        <v>44.424</v>
      </c>
      <c r="I1051" s="248"/>
      <c r="J1051" s="249">
        <f>ROUND(I1051*H1051,2)</f>
        <v>0</v>
      </c>
      <c r="K1051" s="250"/>
      <c r="L1051" s="43"/>
      <c r="M1051" s="251" t="s">
        <v>1</v>
      </c>
      <c r="N1051" s="252" t="s">
        <v>39</v>
      </c>
      <c r="O1051" s="90"/>
      <c r="P1051" s="253">
        <f>O1051*H1051</f>
        <v>0</v>
      </c>
      <c r="Q1051" s="253">
        <v>0</v>
      </c>
      <c r="R1051" s="253">
        <f>Q1051*H1051</f>
        <v>0</v>
      </c>
      <c r="S1051" s="253">
        <v>0</v>
      </c>
      <c r="T1051" s="254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55" t="s">
        <v>252</v>
      </c>
      <c r="AT1051" s="255" t="s">
        <v>168</v>
      </c>
      <c r="AU1051" s="255" t="s">
        <v>86</v>
      </c>
      <c r="AY1051" s="16" t="s">
        <v>166</v>
      </c>
      <c r="BE1051" s="256">
        <f>IF(N1051="základní",J1051,0)</f>
        <v>0</v>
      </c>
      <c r="BF1051" s="256">
        <f>IF(N1051="snížená",J1051,0)</f>
        <v>0</v>
      </c>
      <c r="BG1051" s="256">
        <f>IF(N1051="zákl. přenesená",J1051,0)</f>
        <v>0</v>
      </c>
      <c r="BH1051" s="256">
        <f>IF(N1051="sníž. přenesená",J1051,0)</f>
        <v>0</v>
      </c>
      <c r="BI1051" s="256">
        <f>IF(N1051="nulová",J1051,0)</f>
        <v>0</v>
      </c>
      <c r="BJ1051" s="16" t="s">
        <v>86</v>
      </c>
      <c r="BK1051" s="256">
        <f>ROUND(I1051*H1051,2)</f>
        <v>0</v>
      </c>
      <c r="BL1051" s="16" t="s">
        <v>252</v>
      </c>
      <c r="BM1051" s="255" t="s">
        <v>1493</v>
      </c>
    </row>
    <row r="1052" spans="1:51" s="13" customFormat="1" ht="12">
      <c r="A1052" s="13"/>
      <c r="B1052" s="257"/>
      <c r="C1052" s="258"/>
      <c r="D1052" s="259" t="s">
        <v>174</v>
      </c>
      <c r="E1052" s="260" t="s">
        <v>1</v>
      </c>
      <c r="F1052" s="261" t="s">
        <v>313</v>
      </c>
      <c r="G1052" s="258"/>
      <c r="H1052" s="260" t="s">
        <v>1</v>
      </c>
      <c r="I1052" s="262"/>
      <c r="J1052" s="258"/>
      <c r="K1052" s="258"/>
      <c r="L1052" s="263"/>
      <c r="M1052" s="264"/>
      <c r="N1052" s="265"/>
      <c r="O1052" s="265"/>
      <c r="P1052" s="265"/>
      <c r="Q1052" s="265"/>
      <c r="R1052" s="265"/>
      <c r="S1052" s="265"/>
      <c r="T1052" s="266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7" t="s">
        <v>174</v>
      </c>
      <c r="AU1052" s="267" t="s">
        <v>86</v>
      </c>
      <c r="AV1052" s="13" t="s">
        <v>80</v>
      </c>
      <c r="AW1052" s="13" t="s">
        <v>30</v>
      </c>
      <c r="AX1052" s="13" t="s">
        <v>73</v>
      </c>
      <c r="AY1052" s="267" t="s">
        <v>166</v>
      </c>
    </row>
    <row r="1053" spans="1:51" s="14" customFormat="1" ht="12">
      <c r="A1053" s="14"/>
      <c r="B1053" s="268"/>
      <c r="C1053" s="269"/>
      <c r="D1053" s="259" t="s">
        <v>174</v>
      </c>
      <c r="E1053" s="270" t="s">
        <v>1</v>
      </c>
      <c r="F1053" s="271" t="s">
        <v>1494</v>
      </c>
      <c r="G1053" s="269"/>
      <c r="H1053" s="272">
        <v>14.752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174</v>
      </c>
      <c r="AU1053" s="278" t="s">
        <v>86</v>
      </c>
      <c r="AV1053" s="14" t="s">
        <v>86</v>
      </c>
      <c r="AW1053" s="14" t="s">
        <v>30</v>
      </c>
      <c r="AX1053" s="14" t="s">
        <v>73</v>
      </c>
      <c r="AY1053" s="278" t="s">
        <v>166</v>
      </c>
    </row>
    <row r="1054" spans="1:51" s="14" customFormat="1" ht="12">
      <c r="A1054" s="14"/>
      <c r="B1054" s="268"/>
      <c r="C1054" s="269"/>
      <c r="D1054" s="259" t="s">
        <v>174</v>
      </c>
      <c r="E1054" s="270" t="s">
        <v>1</v>
      </c>
      <c r="F1054" s="271" t="s">
        <v>1495</v>
      </c>
      <c r="G1054" s="269"/>
      <c r="H1054" s="272">
        <v>18.43</v>
      </c>
      <c r="I1054" s="273"/>
      <c r="J1054" s="269"/>
      <c r="K1054" s="269"/>
      <c r="L1054" s="274"/>
      <c r="M1054" s="275"/>
      <c r="N1054" s="276"/>
      <c r="O1054" s="276"/>
      <c r="P1054" s="276"/>
      <c r="Q1054" s="276"/>
      <c r="R1054" s="276"/>
      <c r="S1054" s="276"/>
      <c r="T1054" s="27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8" t="s">
        <v>174</v>
      </c>
      <c r="AU1054" s="278" t="s">
        <v>86</v>
      </c>
      <c r="AV1054" s="14" t="s">
        <v>86</v>
      </c>
      <c r="AW1054" s="14" t="s">
        <v>30</v>
      </c>
      <c r="AX1054" s="14" t="s">
        <v>73</v>
      </c>
      <c r="AY1054" s="278" t="s">
        <v>166</v>
      </c>
    </row>
    <row r="1055" spans="1:51" s="14" customFormat="1" ht="12">
      <c r="A1055" s="14"/>
      <c r="B1055" s="268"/>
      <c r="C1055" s="269"/>
      <c r="D1055" s="259" t="s">
        <v>174</v>
      </c>
      <c r="E1055" s="270" t="s">
        <v>1</v>
      </c>
      <c r="F1055" s="271" t="s">
        <v>1496</v>
      </c>
      <c r="G1055" s="269"/>
      <c r="H1055" s="272">
        <v>11.242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174</v>
      </c>
      <c r="AU1055" s="278" t="s">
        <v>86</v>
      </c>
      <c r="AV1055" s="14" t="s">
        <v>86</v>
      </c>
      <c r="AW1055" s="14" t="s">
        <v>30</v>
      </c>
      <c r="AX1055" s="14" t="s">
        <v>73</v>
      </c>
      <c r="AY1055" s="278" t="s">
        <v>166</v>
      </c>
    </row>
    <row r="1056" spans="1:65" s="2" customFormat="1" ht="21.75" customHeight="1">
      <c r="A1056" s="37"/>
      <c r="B1056" s="38"/>
      <c r="C1056" s="279" t="s">
        <v>1497</v>
      </c>
      <c r="D1056" s="279" t="s">
        <v>243</v>
      </c>
      <c r="E1056" s="280" t="s">
        <v>1498</v>
      </c>
      <c r="F1056" s="281" t="s">
        <v>1499</v>
      </c>
      <c r="G1056" s="282" t="s">
        <v>179</v>
      </c>
      <c r="H1056" s="283">
        <v>0.312</v>
      </c>
      <c r="I1056" s="284"/>
      <c r="J1056" s="285">
        <f>ROUND(I1056*H1056,2)</f>
        <v>0</v>
      </c>
      <c r="K1056" s="286"/>
      <c r="L1056" s="287"/>
      <c r="M1056" s="288" t="s">
        <v>1</v>
      </c>
      <c r="N1056" s="289" t="s">
        <v>39</v>
      </c>
      <c r="O1056" s="90"/>
      <c r="P1056" s="253">
        <f>O1056*H1056</f>
        <v>0</v>
      </c>
      <c r="Q1056" s="253">
        <v>0.55</v>
      </c>
      <c r="R1056" s="253">
        <f>Q1056*H1056</f>
        <v>0.1716</v>
      </c>
      <c r="S1056" s="253">
        <v>0</v>
      </c>
      <c r="T1056" s="254">
        <f>S1056*H1056</f>
        <v>0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255" t="s">
        <v>338</v>
      </c>
      <c r="AT1056" s="255" t="s">
        <v>243</v>
      </c>
      <c r="AU1056" s="255" t="s">
        <v>86</v>
      </c>
      <c r="AY1056" s="16" t="s">
        <v>166</v>
      </c>
      <c r="BE1056" s="256">
        <f>IF(N1056="základní",J1056,0)</f>
        <v>0</v>
      </c>
      <c r="BF1056" s="256">
        <f>IF(N1056="snížená",J1056,0)</f>
        <v>0</v>
      </c>
      <c r="BG1056" s="256">
        <f>IF(N1056="zákl. přenesená",J1056,0)</f>
        <v>0</v>
      </c>
      <c r="BH1056" s="256">
        <f>IF(N1056="sníž. přenesená",J1056,0)</f>
        <v>0</v>
      </c>
      <c r="BI1056" s="256">
        <f>IF(N1056="nulová",J1056,0)</f>
        <v>0</v>
      </c>
      <c r="BJ1056" s="16" t="s">
        <v>86</v>
      </c>
      <c r="BK1056" s="256">
        <f>ROUND(I1056*H1056,2)</f>
        <v>0</v>
      </c>
      <c r="BL1056" s="16" t="s">
        <v>252</v>
      </c>
      <c r="BM1056" s="255" t="s">
        <v>1500</v>
      </c>
    </row>
    <row r="1057" spans="1:51" s="13" customFormat="1" ht="12">
      <c r="A1057" s="13"/>
      <c r="B1057" s="257"/>
      <c r="C1057" s="258"/>
      <c r="D1057" s="259" t="s">
        <v>174</v>
      </c>
      <c r="E1057" s="260" t="s">
        <v>1</v>
      </c>
      <c r="F1057" s="261" t="s">
        <v>313</v>
      </c>
      <c r="G1057" s="258"/>
      <c r="H1057" s="260" t="s">
        <v>1</v>
      </c>
      <c r="I1057" s="262"/>
      <c r="J1057" s="258"/>
      <c r="K1057" s="258"/>
      <c r="L1057" s="263"/>
      <c r="M1057" s="264"/>
      <c r="N1057" s="265"/>
      <c r="O1057" s="265"/>
      <c r="P1057" s="265"/>
      <c r="Q1057" s="265"/>
      <c r="R1057" s="265"/>
      <c r="S1057" s="265"/>
      <c r="T1057" s="26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7" t="s">
        <v>174</v>
      </c>
      <c r="AU1057" s="267" t="s">
        <v>86</v>
      </c>
      <c r="AV1057" s="13" t="s">
        <v>80</v>
      </c>
      <c r="AW1057" s="13" t="s">
        <v>30</v>
      </c>
      <c r="AX1057" s="13" t="s">
        <v>73</v>
      </c>
      <c r="AY1057" s="267" t="s">
        <v>166</v>
      </c>
    </row>
    <row r="1058" spans="1:51" s="14" customFormat="1" ht="12">
      <c r="A1058" s="14"/>
      <c r="B1058" s="268"/>
      <c r="C1058" s="269"/>
      <c r="D1058" s="259" t="s">
        <v>174</v>
      </c>
      <c r="E1058" s="270" t="s">
        <v>1</v>
      </c>
      <c r="F1058" s="271" t="s">
        <v>1501</v>
      </c>
      <c r="G1058" s="269"/>
      <c r="H1058" s="272">
        <v>0.094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174</v>
      </c>
      <c r="AU1058" s="278" t="s">
        <v>86</v>
      </c>
      <c r="AV1058" s="14" t="s">
        <v>86</v>
      </c>
      <c r="AW1058" s="14" t="s">
        <v>30</v>
      </c>
      <c r="AX1058" s="14" t="s">
        <v>73</v>
      </c>
      <c r="AY1058" s="278" t="s">
        <v>166</v>
      </c>
    </row>
    <row r="1059" spans="1:51" s="14" customFormat="1" ht="12">
      <c r="A1059" s="14"/>
      <c r="B1059" s="268"/>
      <c r="C1059" s="269"/>
      <c r="D1059" s="259" t="s">
        <v>174</v>
      </c>
      <c r="E1059" s="270" t="s">
        <v>1</v>
      </c>
      <c r="F1059" s="271" t="s">
        <v>1502</v>
      </c>
      <c r="G1059" s="269"/>
      <c r="H1059" s="272">
        <v>0.118</v>
      </c>
      <c r="I1059" s="273"/>
      <c r="J1059" s="269"/>
      <c r="K1059" s="269"/>
      <c r="L1059" s="274"/>
      <c r="M1059" s="275"/>
      <c r="N1059" s="276"/>
      <c r="O1059" s="276"/>
      <c r="P1059" s="276"/>
      <c r="Q1059" s="276"/>
      <c r="R1059" s="276"/>
      <c r="S1059" s="276"/>
      <c r="T1059" s="27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78" t="s">
        <v>174</v>
      </c>
      <c r="AU1059" s="278" t="s">
        <v>86</v>
      </c>
      <c r="AV1059" s="14" t="s">
        <v>86</v>
      </c>
      <c r="AW1059" s="14" t="s">
        <v>30</v>
      </c>
      <c r="AX1059" s="14" t="s">
        <v>73</v>
      </c>
      <c r="AY1059" s="278" t="s">
        <v>166</v>
      </c>
    </row>
    <row r="1060" spans="1:51" s="14" customFormat="1" ht="12">
      <c r="A1060" s="14"/>
      <c r="B1060" s="268"/>
      <c r="C1060" s="269"/>
      <c r="D1060" s="259" t="s">
        <v>174</v>
      </c>
      <c r="E1060" s="270" t="s">
        <v>1</v>
      </c>
      <c r="F1060" s="271" t="s">
        <v>1503</v>
      </c>
      <c r="G1060" s="269"/>
      <c r="H1060" s="272">
        <v>0.072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174</v>
      </c>
      <c r="AU1060" s="278" t="s">
        <v>86</v>
      </c>
      <c r="AV1060" s="14" t="s">
        <v>86</v>
      </c>
      <c r="AW1060" s="14" t="s">
        <v>30</v>
      </c>
      <c r="AX1060" s="14" t="s">
        <v>73</v>
      </c>
      <c r="AY1060" s="278" t="s">
        <v>166</v>
      </c>
    </row>
    <row r="1061" spans="1:51" s="14" customFormat="1" ht="12">
      <c r="A1061" s="14"/>
      <c r="B1061" s="268"/>
      <c r="C1061" s="269"/>
      <c r="D1061" s="259" t="s">
        <v>174</v>
      </c>
      <c r="E1061" s="269"/>
      <c r="F1061" s="271" t="s">
        <v>1504</v>
      </c>
      <c r="G1061" s="269"/>
      <c r="H1061" s="272">
        <v>0.312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174</v>
      </c>
      <c r="AU1061" s="278" t="s">
        <v>86</v>
      </c>
      <c r="AV1061" s="14" t="s">
        <v>86</v>
      </c>
      <c r="AW1061" s="14" t="s">
        <v>4</v>
      </c>
      <c r="AX1061" s="14" t="s">
        <v>80</v>
      </c>
      <c r="AY1061" s="278" t="s">
        <v>166</v>
      </c>
    </row>
    <row r="1062" spans="1:65" s="2" customFormat="1" ht="21.75" customHeight="1">
      <c r="A1062" s="37"/>
      <c r="B1062" s="38"/>
      <c r="C1062" s="243" t="s">
        <v>1505</v>
      </c>
      <c r="D1062" s="243" t="s">
        <v>168</v>
      </c>
      <c r="E1062" s="244" t="s">
        <v>1506</v>
      </c>
      <c r="F1062" s="245" t="s">
        <v>1507</v>
      </c>
      <c r="G1062" s="246" t="s">
        <v>171</v>
      </c>
      <c r="H1062" s="247">
        <v>6.254</v>
      </c>
      <c r="I1062" s="248"/>
      <c r="J1062" s="249">
        <f>ROUND(I1062*H1062,2)</f>
        <v>0</v>
      </c>
      <c r="K1062" s="250"/>
      <c r="L1062" s="43"/>
      <c r="M1062" s="251" t="s">
        <v>1</v>
      </c>
      <c r="N1062" s="252" t="s">
        <v>39</v>
      </c>
      <c r="O1062" s="90"/>
      <c r="P1062" s="253">
        <f>O1062*H1062</f>
        <v>0</v>
      </c>
      <c r="Q1062" s="253">
        <v>0</v>
      </c>
      <c r="R1062" s="253">
        <f>Q1062*H1062</f>
        <v>0</v>
      </c>
      <c r="S1062" s="253">
        <v>0.014</v>
      </c>
      <c r="T1062" s="254">
        <f>S1062*H1062</f>
        <v>0.087556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55" t="s">
        <v>252</v>
      </c>
      <c r="AT1062" s="255" t="s">
        <v>168</v>
      </c>
      <c r="AU1062" s="255" t="s">
        <v>86</v>
      </c>
      <c r="AY1062" s="16" t="s">
        <v>166</v>
      </c>
      <c r="BE1062" s="256">
        <f>IF(N1062="základní",J1062,0)</f>
        <v>0</v>
      </c>
      <c r="BF1062" s="256">
        <f>IF(N1062="snížená",J1062,0)</f>
        <v>0</v>
      </c>
      <c r="BG1062" s="256">
        <f>IF(N1062="zákl. přenesená",J1062,0)</f>
        <v>0</v>
      </c>
      <c r="BH1062" s="256">
        <f>IF(N1062="sníž. přenesená",J1062,0)</f>
        <v>0</v>
      </c>
      <c r="BI1062" s="256">
        <f>IF(N1062="nulová",J1062,0)</f>
        <v>0</v>
      </c>
      <c r="BJ1062" s="16" t="s">
        <v>86</v>
      </c>
      <c r="BK1062" s="256">
        <f>ROUND(I1062*H1062,2)</f>
        <v>0</v>
      </c>
      <c r="BL1062" s="16" t="s">
        <v>252</v>
      </c>
      <c r="BM1062" s="255" t="s">
        <v>1508</v>
      </c>
    </row>
    <row r="1063" spans="1:51" s="14" customFormat="1" ht="12">
      <c r="A1063" s="14"/>
      <c r="B1063" s="268"/>
      <c r="C1063" s="269"/>
      <c r="D1063" s="259" t="s">
        <v>174</v>
      </c>
      <c r="E1063" s="270" t="s">
        <v>1</v>
      </c>
      <c r="F1063" s="271" t="s">
        <v>1420</v>
      </c>
      <c r="G1063" s="269"/>
      <c r="H1063" s="272">
        <v>6.254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174</v>
      </c>
      <c r="AU1063" s="278" t="s">
        <v>86</v>
      </c>
      <c r="AV1063" s="14" t="s">
        <v>86</v>
      </c>
      <c r="AW1063" s="14" t="s">
        <v>30</v>
      </c>
      <c r="AX1063" s="14" t="s">
        <v>73</v>
      </c>
      <c r="AY1063" s="278" t="s">
        <v>166</v>
      </c>
    </row>
    <row r="1064" spans="1:65" s="2" customFormat="1" ht="21.75" customHeight="1">
      <c r="A1064" s="37"/>
      <c r="B1064" s="38"/>
      <c r="C1064" s="243" t="s">
        <v>1509</v>
      </c>
      <c r="D1064" s="243" t="s">
        <v>168</v>
      </c>
      <c r="E1064" s="244" t="s">
        <v>1510</v>
      </c>
      <c r="F1064" s="245" t="s">
        <v>1511</v>
      </c>
      <c r="G1064" s="246" t="s">
        <v>179</v>
      </c>
      <c r="H1064" s="247">
        <v>0.284</v>
      </c>
      <c r="I1064" s="248"/>
      <c r="J1064" s="249">
        <f>ROUND(I1064*H1064,2)</f>
        <v>0</v>
      </c>
      <c r="K1064" s="250"/>
      <c r="L1064" s="43"/>
      <c r="M1064" s="251" t="s">
        <v>1</v>
      </c>
      <c r="N1064" s="252" t="s">
        <v>39</v>
      </c>
      <c r="O1064" s="90"/>
      <c r="P1064" s="253">
        <f>O1064*H1064</f>
        <v>0</v>
      </c>
      <c r="Q1064" s="253">
        <v>0.00281</v>
      </c>
      <c r="R1064" s="253">
        <f>Q1064*H1064</f>
        <v>0.00079804</v>
      </c>
      <c r="S1064" s="253">
        <v>0</v>
      </c>
      <c r="T1064" s="254">
        <f>S1064*H1064</f>
        <v>0</v>
      </c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R1064" s="255" t="s">
        <v>252</v>
      </c>
      <c r="AT1064" s="255" t="s">
        <v>168</v>
      </c>
      <c r="AU1064" s="255" t="s">
        <v>86</v>
      </c>
      <c r="AY1064" s="16" t="s">
        <v>166</v>
      </c>
      <c r="BE1064" s="256">
        <f>IF(N1064="základní",J1064,0)</f>
        <v>0</v>
      </c>
      <c r="BF1064" s="256">
        <f>IF(N1064="snížená",J1064,0)</f>
        <v>0</v>
      </c>
      <c r="BG1064" s="256">
        <f>IF(N1064="zákl. přenesená",J1064,0)</f>
        <v>0</v>
      </c>
      <c r="BH1064" s="256">
        <f>IF(N1064="sníž. přenesená",J1064,0)</f>
        <v>0</v>
      </c>
      <c r="BI1064" s="256">
        <f>IF(N1064="nulová",J1064,0)</f>
        <v>0</v>
      </c>
      <c r="BJ1064" s="16" t="s">
        <v>86</v>
      </c>
      <c r="BK1064" s="256">
        <f>ROUND(I1064*H1064,2)</f>
        <v>0</v>
      </c>
      <c r="BL1064" s="16" t="s">
        <v>252</v>
      </c>
      <c r="BM1064" s="255" t="s">
        <v>1512</v>
      </c>
    </row>
    <row r="1065" spans="1:51" s="13" customFormat="1" ht="12">
      <c r="A1065" s="13"/>
      <c r="B1065" s="257"/>
      <c r="C1065" s="258"/>
      <c r="D1065" s="259" t="s">
        <v>174</v>
      </c>
      <c r="E1065" s="260" t="s">
        <v>1</v>
      </c>
      <c r="F1065" s="261" t="s">
        <v>313</v>
      </c>
      <c r="G1065" s="258"/>
      <c r="H1065" s="260" t="s">
        <v>1</v>
      </c>
      <c r="I1065" s="262"/>
      <c r="J1065" s="258"/>
      <c r="K1065" s="258"/>
      <c r="L1065" s="263"/>
      <c r="M1065" s="264"/>
      <c r="N1065" s="265"/>
      <c r="O1065" s="265"/>
      <c r="P1065" s="265"/>
      <c r="Q1065" s="265"/>
      <c r="R1065" s="265"/>
      <c r="S1065" s="265"/>
      <c r="T1065" s="26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7" t="s">
        <v>174</v>
      </c>
      <c r="AU1065" s="267" t="s">
        <v>86</v>
      </c>
      <c r="AV1065" s="13" t="s">
        <v>80</v>
      </c>
      <c r="AW1065" s="13" t="s">
        <v>30</v>
      </c>
      <c r="AX1065" s="13" t="s">
        <v>73</v>
      </c>
      <c r="AY1065" s="267" t="s">
        <v>166</v>
      </c>
    </row>
    <row r="1066" spans="1:51" s="14" customFormat="1" ht="12">
      <c r="A1066" s="14"/>
      <c r="B1066" s="268"/>
      <c r="C1066" s="269"/>
      <c r="D1066" s="259" t="s">
        <v>174</v>
      </c>
      <c r="E1066" s="270" t="s">
        <v>1</v>
      </c>
      <c r="F1066" s="271" t="s">
        <v>1501</v>
      </c>
      <c r="G1066" s="269"/>
      <c r="H1066" s="272">
        <v>0.094</v>
      </c>
      <c r="I1066" s="273"/>
      <c r="J1066" s="269"/>
      <c r="K1066" s="269"/>
      <c r="L1066" s="274"/>
      <c r="M1066" s="275"/>
      <c r="N1066" s="276"/>
      <c r="O1066" s="276"/>
      <c r="P1066" s="276"/>
      <c r="Q1066" s="276"/>
      <c r="R1066" s="276"/>
      <c r="S1066" s="276"/>
      <c r="T1066" s="27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8" t="s">
        <v>174</v>
      </c>
      <c r="AU1066" s="278" t="s">
        <v>86</v>
      </c>
      <c r="AV1066" s="14" t="s">
        <v>86</v>
      </c>
      <c r="AW1066" s="14" t="s">
        <v>30</v>
      </c>
      <c r="AX1066" s="14" t="s">
        <v>73</v>
      </c>
      <c r="AY1066" s="278" t="s">
        <v>166</v>
      </c>
    </row>
    <row r="1067" spans="1:51" s="14" customFormat="1" ht="12">
      <c r="A1067" s="14"/>
      <c r="B1067" s="268"/>
      <c r="C1067" s="269"/>
      <c r="D1067" s="259" t="s">
        <v>174</v>
      </c>
      <c r="E1067" s="270" t="s">
        <v>1</v>
      </c>
      <c r="F1067" s="271" t="s">
        <v>1502</v>
      </c>
      <c r="G1067" s="269"/>
      <c r="H1067" s="272">
        <v>0.118</v>
      </c>
      <c r="I1067" s="273"/>
      <c r="J1067" s="269"/>
      <c r="K1067" s="269"/>
      <c r="L1067" s="274"/>
      <c r="M1067" s="275"/>
      <c r="N1067" s="276"/>
      <c r="O1067" s="276"/>
      <c r="P1067" s="276"/>
      <c r="Q1067" s="276"/>
      <c r="R1067" s="276"/>
      <c r="S1067" s="276"/>
      <c r="T1067" s="27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8" t="s">
        <v>174</v>
      </c>
      <c r="AU1067" s="278" t="s">
        <v>86</v>
      </c>
      <c r="AV1067" s="14" t="s">
        <v>86</v>
      </c>
      <c r="AW1067" s="14" t="s">
        <v>30</v>
      </c>
      <c r="AX1067" s="14" t="s">
        <v>73</v>
      </c>
      <c r="AY1067" s="278" t="s">
        <v>166</v>
      </c>
    </row>
    <row r="1068" spans="1:51" s="14" customFormat="1" ht="12">
      <c r="A1068" s="14"/>
      <c r="B1068" s="268"/>
      <c r="C1068" s="269"/>
      <c r="D1068" s="259" t="s">
        <v>174</v>
      </c>
      <c r="E1068" s="270" t="s">
        <v>1</v>
      </c>
      <c r="F1068" s="271" t="s">
        <v>1503</v>
      </c>
      <c r="G1068" s="269"/>
      <c r="H1068" s="272">
        <v>0.072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174</v>
      </c>
      <c r="AU1068" s="278" t="s">
        <v>86</v>
      </c>
      <c r="AV1068" s="14" t="s">
        <v>86</v>
      </c>
      <c r="AW1068" s="14" t="s">
        <v>30</v>
      </c>
      <c r="AX1068" s="14" t="s">
        <v>73</v>
      </c>
      <c r="AY1068" s="278" t="s">
        <v>166</v>
      </c>
    </row>
    <row r="1069" spans="1:65" s="2" customFormat="1" ht="21.75" customHeight="1">
      <c r="A1069" s="37"/>
      <c r="B1069" s="38"/>
      <c r="C1069" s="243" t="s">
        <v>1513</v>
      </c>
      <c r="D1069" s="243" t="s">
        <v>168</v>
      </c>
      <c r="E1069" s="244" t="s">
        <v>1514</v>
      </c>
      <c r="F1069" s="245" t="s">
        <v>1515</v>
      </c>
      <c r="G1069" s="246" t="s">
        <v>223</v>
      </c>
      <c r="H1069" s="247">
        <v>6.488</v>
      </c>
      <c r="I1069" s="248"/>
      <c r="J1069" s="249">
        <f>ROUND(I1069*H1069,2)</f>
        <v>0</v>
      </c>
      <c r="K1069" s="250"/>
      <c r="L1069" s="43"/>
      <c r="M1069" s="251" t="s">
        <v>1</v>
      </c>
      <c r="N1069" s="252" t="s">
        <v>39</v>
      </c>
      <c r="O1069" s="90"/>
      <c r="P1069" s="253">
        <f>O1069*H1069</f>
        <v>0</v>
      </c>
      <c r="Q1069" s="253">
        <v>0</v>
      </c>
      <c r="R1069" s="253">
        <f>Q1069*H1069</f>
        <v>0</v>
      </c>
      <c r="S1069" s="253">
        <v>0</v>
      </c>
      <c r="T1069" s="254">
        <f>S1069*H1069</f>
        <v>0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255" t="s">
        <v>252</v>
      </c>
      <c r="AT1069" s="255" t="s">
        <v>168</v>
      </c>
      <c r="AU1069" s="255" t="s">
        <v>86</v>
      </c>
      <c r="AY1069" s="16" t="s">
        <v>166</v>
      </c>
      <c r="BE1069" s="256">
        <f>IF(N1069="základní",J1069,0)</f>
        <v>0</v>
      </c>
      <c r="BF1069" s="256">
        <f>IF(N1069="snížená",J1069,0)</f>
        <v>0</v>
      </c>
      <c r="BG1069" s="256">
        <f>IF(N1069="zákl. přenesená",J1069,0)</f>
        <v>0</v>
      </c>
      <c r="BH1069" s="256">
        <f>IF(N1069="sníž. přenesená",J1069,0)</f>
        <v>0</v>
      </c>
      <c r="BI1069" s="256">
        <f>IF(N1069="nulová",J1069,0)</f>
        <v>0</v>
      </c>
      <c r="BJ1069" s="16" t="s">
        <v>86</v>
      </c>
      <c r="BK1069" s="256">
        <f>ROUND(I1069*H1069,2)</f>
        <v>0</v>
      </c>
      <c r="BL1069" s="16" t="s">
        <v>252</v>
      </c>
      <c r="BM1069" s="255" t="s">
        <v>1516</v>
      </c>
    </row>
    <row r="1070" spans="1:63" s="12" customFormat="1" ht="22.8" customHeight="1">
      <c r="A1070" s="12"/>
      <c r="B1070" s="227"/>
      <c r="C1070" s="228"/>
      <c r="D1070" s="229" t="s">
        <v>72</v>
      </c>
      <c r="E1070" s="241" t="s">
        <v>1517</v>
      </c>
      <c r="F1070" s="241" t="s">
        <v>1518</v>
      </c>
      <c r="G1070" s="228"/>
      <c r="H1070" s="228"/>
      <c r="I1070" s="231"/>
      <c r="J1070" s="242">
        <f>BK1070</f>
        <v>0</v>
      </c>
      <c r="K1070" s="228"/>
      <c r="L1070" s="233"/>
      <c r="M1070" s="234"/>
      <c r="N1070" s="235"/>
      <c r="O1070" s="235"/>
      <c r="P1070" s="236">
        <f>SUM(P1071:P1083)</f>
        <v>0</v>
      </c>
      <c r="Q1070" s="235"/>
      <c r="R1070" s="236">
        <f>SUM(R1071:R1083)</f>
        <v>0.1986732</v>
      </c>
      <c r="S1070" s="235"/>
      <c r="T1070" s="237">
        <f>SUM(T1071:T1083)</f>
        <v>0</v>
      </c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R1070" s="238" t="s">
        <v>86</v>
      </c>
      <c r="AT1070" s="239" t="s">
        <v>72</v>
      </c>
      <c r="AU1070" s="239" t="s">
        <v>80</v>
      </c>
      <c r="AY1070" s="238" t="s">
        <v>166</v>
      </c>
      <c r="BK1070" s="240">
        <f>SUM(BK1071:BK1083)</f>
        <v>0</v>
      </c>
    </row>
    <row r="1071" spans="1:65" s="2" customFormat="1" ht="21.75" customHeight="1">
      <c r="A1071" s="37"/>
      <c r="B1071" s="38"/>
      <c r="C1071" s="243" t="s">
        <v>1519</v>
      </c>
      <c r="D1071" s="243" t="s">
        <v>168</v>
      </c>
      <c r="E1071" s="244" t="s">
        <v>1520</v>
      </c>
      <c r="F1071" s="245" t="s">
        <v>1521</v>
      </c>
      <c r="G1071" s="246" t="s">
        <v>171</v>
      </c>
      <c r="H1071" s="247">
        <v>11.6</v>
      </c>
      <c r="I1071" s="248"/>
      <c r="J1071" s="249">
        <f>ROUND(I1071*H1071,2)</f>
        <v>0</v>
      </c>
      <c r="K1071" s="250"/>
      <c r="L1071" s="43"/>
      <c r="M1071" s="251" t="s">
        <v>1</v>
      </c>
      <c r="N1071" s="252" t="s">
        <v>39</v>
      </c>
      <c r="O1071" s="90"/>
      <c r="P1071" s="253">
        <f>O1071*H1071</f>
        <v>0</v>
      </c>
      <c r="Q1071" s="253">
        <v>0.01694</v>
      </c>
      <c r="R1071" s="253">
        <f>Q1071*H1071</f>
        <v>0.19650399999999998</v>
      </c>
      <c r="S1071" s="253">
        <v>0</v>
      </c>
      <c r="T1071" s="254">
        <f>S1071*H1071</f>
        <v>0</v>
      </c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R1071" s="255" t="s">
        <v>252</v>
      </c>
      <c r="AT1071" s="255" t="s">
        <v>168</v>
      </c>
      <c r="AU1071" s="255" t="s">
        <v>86</v>
      </c>
      <c r="AY1071" s="16" t="s">
        <v>166</v>
      </c>
      <c r="BE1071" s="256">
        <f>IF(N1071="základní",J1071,0)</f>
        <v>0</v>
      </c>
      <c r="BF1071" s="256">
        <f>IF(N1071="snížená",J1071,0)</f>
        <v>0</v>
      </c>
      <c r="BG1071" s="256">
        <f>IF(N1071="zákl. přenesená",J1071,0)</f>
        <v>0</v>
      </c>
      <c r="BH1071" s="256">
        <f>IF(N1071="sníž. přenesená",J1071,0)</f>
        <v>0</v>
      </c>
      <c r="BI1071" s="256">
        <f>IF(N1071="nulová",J1071,0)</f>
        <v>0</v>
      </c>
      <c r="BJ1071" s="16" t="s">
        <v>86</v>
      </c>
      <c r="BK1071" s="256">
        <f>ROUND(I1071*H1071,2)</f>
        <v>0</v>
      </c>
      <c r="BL1071" s="16" t="s">
        <v>252</v>
      </c>
      <c r="BM1071" s="255" t="s">
        <v>1522</v>
      </c>
    </row>
    <row r="1072" spans="1:51" s="13" customFormat="1" ht="12">
      <c r="A1072" s="13"/>
      <c r="B1072" s="257"/>
      <c r="C1072" s="258"/>
      <c r="D1072" s="259" t="s">
        <v>174</v>
      </c>
      <c r="E1072" s="260" t="s">
        <v>1</v>
      </c>
      <c r="F1072" s="261" t="s">
        <v>313</v>
      </c>
      <c r="G1072" s="258"/>
      <c r="H1072" s="260" t="s">
        <v>1</v>
      </c>
      <c r="I1072" s="262"/>
      <c r="J1072" s="258"/>
      <c r="K1072" s="258"/>
      <c r="L1072" s="263"/>
      <c r="M1072" s="264"/>
      <c r="N1072" s="265"/>
      <c r="O1072" s="265"/>
      <c r="P1072" s="265"/>
      <c r="Q1072" s="265"/>
      <c r="R1072" s="265"/>
      <c r="S1072" s="265"/>
      <c r="T1072" s="266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7" t="s">
        <v>174</v>
      </c>
      <c r="AU1072" s="267" t="s">
        <v>86</v>
      </c>
      <c r="AV1072" s="13" t="s">
        <v>80</v>
      </c>
      <c r="AW1072" s="13" t="s">
        <v>30</v>
      </c>
      <c r="AX1072" s="13" t="s">
        <v>73</v>
      </c>
      <c r="AY1072" s="267" t="s">
        <v>166</v>
      </c>
    </row>
    <row r="1073" spans="1:51" s="14" customFormat="1" ht="12">
      <c r="A1073" s="14"/>
      <c r="B1073" s="268"/>
      <c r="C1073" s="269"/>
      <c r="D1073" s="259" t="s">
        <v>174</v>
      </c>
      <c r="E1073" s="270" t="s">
        <v>1</v>
      </c>
      <c r="F1073" s="271" t="s">
        <v>1523</v>
      </c>
      <c r="G1073" s="269"/>
      <c r="H1073" s="272">
        <v>3.5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174</v>
      </c>
      <c r="AU1073" s="278" t="s">
        <v>86</v>
      </c>
      <c r="AV1073" s="14" t="s">
        <v>86</v>
      </c>
      <c r="AW1073" s="14" t="s">
        <v>30</v>
      </c>
      <c r="AX1073" s="14" t="s">
        <v>73</v>
      </c>
      <c r="AY1073" s="278" t="s">
        <v>166</v>
      </c>
    </row>
    <row r="1074" spans="1:51" s="14" customFormat="1" ht="12">
      <c r="A1074" s="14"/>
      <c r="B1074" s="268"/>
      <c r="C1074" s="269"/>
      <c r="D1074" s="259" t="s">
        <v>174</v>
      </c>
      <c r="E1074" s="270" t="s">
        <v>1</v>
      </c>
      <c r="F1074" s="271" t="s">
        <v>1524</v>
      </c>
      <c r="G1074" s="269"/>
      <c r="H1074" s="272">
        <v>4.8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174</v>
      </c>
      <c r="AU1074" s="278" t="s">
        <v>86</v>
      </c>
      <c r="AV1074" s="14" t="s">
        <v>86</v>
      </c>
      <c r="AW1074" s="14" t="s">
        <v>30</v>
      </c>
      <c r="AX1074" s="14" t="s">
        <v>73</v>
      </c>
      <c r="AY1074" s="278" t="s">
        <v>166</v>
      </c>
    </row>
    <row r="1075" spans="1:51" s="14" customFormat="1" ht="12">
      <c r="A1075" s="14"/>
      <c r="B1075" s="268"/>
      <c r="C1075" s="269"/>
      <c r="D1075" s="259" t="s">
        <v>174</v>
      </c>
      <c r="E1075" s="270" t="s">
        <v>1</v>
      </c>
      <c r="F1075" s="271" t="s">
        <v>1525</v>
      </c>
      <c r="G1075" s="269"/>
      <c r="H1075" s="272">
        <v>3.3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174</v>
      </c>
      <c r="AU1075" s="278" t="s">
        <v>86</v>
      </c>
      <c r="AV1075" s="14" t="s">
        <v>86</v>
      </c>
      <c r="AW1075" s="14" t="s">
        <v>30</v>
      </c>
      <c r="AX1075" s="14" t="s">
        <v>73</v>
      </c>
      <c r="AY1075" s="278" t="s">
        <v>166</v>
      </c>
    </row>
    <row r="1076" spans="1:65" s="2" customFormat="1" ht="16.5" customHeight="1">
      <c r="A1076" s="37"/>
      <c r="B1076" s="38"/>
      <c r="C1076" s="243" t="s">
        <v>1526</v>
      </c>
      <c r="D1076" s="243" t="s">
        <v>168</v>
      </c>
      <c r="E1076" s="244" t="s">
        <v>1527</v>
      </c>
      <c r="F1076" s="245" t="s">
        <v>1528</v>
      </c>
      <c r="G1076" s="246" t="s">
        <v>171</v>
      </c>
      <c r="H1076" s="247">
        <v>11.6</v>
      </c>
      <c r="I1076" s="248"/>
      <c r="J1076" s="249">
        <f>ROUND(I1076*H1076,2)</f>
        <v>0</v>
      </c>
      <c r="K1076" s="250"/>
      <c r="L1076" s="43"/>
      <c r="M1076" s="251" t="s">
        <v>1</v>
      </c>
      <c r="N1076" s="252" t="s">
        <v>39</v>
      </c>
      <c r="O1076" s="90"/>
      <c r="P1076" s="253">
        <f>O1076*H1076</f>
        <v>0</v>
      </c>
      <c r="Q1076" s="253">
        <v>0</v>
      </c>
      <c r="R1076" s="253">
        <f>Q1076*H1076</f>
        <v>0</v>
      </c>
      <c r="S1076" s="253">
        <v>0</v>
      </c>
      <c r="T1076" s="254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55" t="s">
        <v>252</v>
      </c>
      <c r="AT1076" s="255" t="s">
        <v>168</v>
      </c>
      <c r="AU1076" s="255" t="s">
        <v>86</v>
      </c>
      <c r="AY1076" s="16" t="s">
        <v>166</v>
      </c>
      <c r="BE1076" s="256">
        <f>IF(N1076="základní",J1076,0)</f>
        <v>0</v>
      </c>
      <c r="BF1076" s="256">
        <f>IF(N1076="snížená",J1076,0)</f>
        <v>0</v>
      </c>
      <c r="BG1076" s="256">
        <f>IF(N1076="zákl. přenesená",J1076,0)</f>
        <v>0</v>
      </c>
      <c r="BH1076" s="256">
        <f>IF(N1076="sníž. přenesená",J1076,0)</f>
        <v>0</v>
      </c>
      <c r="BI1076" s="256">
        <f>IF(N1076="nulová",J1076,0)</f>
        <v>0</v>
      </c>
      <c r="BJ1076" s="16" t="s">
        <v>86</v>
      </c>
      <c r="BK1076" s="256">
        <f>ROUND(I1076*H1076,2)</f>
        <v>0</v>
      </c>
      <c r="BL1076" s="16" t="s">
        <v>252</v>
      </c>
      <c r="BM1076" s="255" t="s">
        <v>1529</v>
      </c>
    </row>
    <row r="1077" spans="1:51" s="13" customFormat="1" ht="12">
      <c r="A1077" s="13"/>
      <c r="B1077" s="257"/>
      <c r="C1077" s="258"/>
      <c r="D1077" s="259" t="s">
        <v>174</v>
      </c>
      <c r="E1077" s="260" t="s">
        <v>1</v>
      </c>
      <c r="F1077" s="261" t="s">
        <v>313</v>
      </c>
      <c r="G1077" s="258"/>
      <c r="H1077" s="260" t="s">
        <v>1</v>
      </c>
      <c r="I1077" s="262"/>
      <c r="J1077" s="258"/>
      <c r="K1077" s="258"/>
      <c r="L1077" s="263"/>
      <c r="M1077" s="264"/>
      <c r="N1077" s="265"/>
      <c r="O1077" s="265"/>
      <c r="P1077" s="265"/>
      <c r="Q1077" s="265"/>
      <c r="R1077" s="265"/>
      <c r="S1077" s="265"/>
      <c r="T1077" s="26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7" t="s">
        <v>174</v>
      </c>
      <c r="AU1077" s="267" t="s">
        <v>86</v>
      </c>
      <c r="AV1077" s="13" t="s">
        <v>80</v>
      </c>
      <c r="AW1077" s="13" t="s">
        <v>30</v>
      </c>
      <c r="AX1077" s="13" t="s">
        <v>73</v>
      </c>
      <c r="AY1077" s="267" t="s">
        <v>166</v>
      </c>
    </row>
    <row r="1078" spans="1:51" s="14" customFormat="1" ht="12">
      <c r="A1078" s="14"/>
      <c r="B1078" s="268"/>
      <c r="C1078" s="269"/>
      <c r="D1078" s="259" t="s">
        <v>174</v>
      </c>
      <c r="E1078" s="270" t="s">
        <v>1</v>
      </c>
      <c r="F1078" s="271" t="s">
        <v>1523</v>
      </c>
      <c r="G1078" s="269"/>
      <c r="H1078" s="272">
        <v>3.5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78" t="s">
        <v>174</v>
      </c>
      <c r="AU1078" s="278" t="s">
        <v>86</v>
      </c>
      <c r="AV1078" s="14" t="s">
        <v>86</v>
      </c>
      <c r="AW1078" s="14" t="s">
        <v>30</v>
      </c>
      <c r="AX1078" s="14" t="s">
        <v>73</v>
      </c>
      <c r="AY1078" s="278" t="s">
        <v>166</v>
      </c>
    </row>
    <row r="1079" spans="1:51" s="14" customFormat="1" ht="12">
      <c r="A1079" s="14"/>
      <c r="B1079" s="268"/>
      <c r="C1079" s="269"/>
      <c r="D1079" s="259" t="s">
        <v>174</v>
      </c>
      <c r="E1079" s="270" t="s">
        <v>1</v>
      </c>
      <c r="F1079" s="271" t="s">
        <v>1524</v>
      </c>
      <c r="G1079" s="269"/>
      <c r="H1079" s="272">
        <v>4.8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174</v>
      </c>
      <c r="AU1079" s="278" t="s">
        <v>86</v>
      </c>
      <c r="AV1079" s="14" t="s">
        <v>86</v>
      </c>
      <c r="AW1079" s="14" t="s">
        <v>30</v>
      </c>
      <c r="AX1079" s="14" t="s">
        <v>73</v>
      </c>
      <c r="AY1079" s="278" t="s">
        <v>166</v>
      </c>
    </row>
    <row r="1080" spans="1:51" s="14" customFormat="1" ht="12">
      <c r="A1080" s="14"/>
      <c r="B1080" s="268"/>
      <c r="C1080" s="269"/>
      <c r="D1080" s="259" t="s">
        <v>174</v>
      </c>
      <c r="E1080" s="270" t="s">
        <v>1</v>
      </c>
      <c r="F1080" s="271" t="s">
        <v>1525</v>
      </c>
      <c r="G1080" s="269"/>
      <c r="H1080" s="272">
        <v>3.3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174</v>
      </c>
      <c r="AU1080" s="278" t="s">
        <v>86</v>
      </c>
      <c r="AV1080" s="14" t="s">
        <v>86</v>
      </c>
      <c r="AW1080" s="14" t="s">
        <v>30</v>
      </c>
      <c r="AX1080" s="14" t="s">
        <v>73</v>
      </c>
      <c r="AY1080" s="278" t="s">
        <v>166</v>
      </c>
    </row>
    <row r="1081" spans="1:65" s="2" customFormat="1" ht="21.75" customHeight="1">
      <c r="A1081" s="37"/>
      <c r="B1081" s="38"/>
      <c r="C1081" s="279" t="s">
        <v>1530</v>
      </c>
      <c r="D1081" s="279" t="s">
        <v>243</v>
      </c>
      <c r="E1081" s="280" t="s">
        <v>1531</v>
      </c>
      <c r="F1081" s="281" t="s">
        <v>1532</v>
      </c>
      <c r="G1081" s="282" t="s">
        <v>171</v>
      </c>
      <c r="H1081" s="283">
        <v>12.76</v>
      </c>
      <c r="I1081" s="284"/>
      <c r="J1081" s="285">
        <f>ROUND(I1081*H1081,2)</f>
        <v>0</v>
      </c>
      <c r="K1081" s="286"/>
      <c r="L1081" s="287"/>
      <c r="M1081" s="288" t="s">
        <v>1</v>
      </c>
      <c r="N1081" s="289" t="s">
        <v>39</v>
      </c>
      <c r="O1081" s="90"/>
      <c r="P1081" s="253">
        <f>O1081*H1081</f>
        <v>0</v>
      </c>
      <c r="Q1081" s="253">
        <v>0.00017</v>
      </c>
      <c r="R1081" s="253">
        <f>Q1081*H1081</f>
        <v>0.0021692</v>
      </c>
      <c r="S1081" s="253">
        <v>0</v>
      </c>
      <c r="T1081" s="254">
        <f>S1081*H1081</f>
        <v>0</v>
      </c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R1081" s="255" t="s">
        <v>338</v>
      </c>
      <c r="AT1081" s="255" t="s">
        <v>243</v>
      </c>
      <c r="AU1081" s="255" t="s">
        <v>86</v>
      </c>
      <c r="AY1081" s="16" t="s">
        <v>166</v>
      </c>
      <c r="BE1081" s="256">
        <f>IF(N1081="základní",J1081,0)</f>
        <v>0</v>
      </c>
      <c r="BF1081" s="256">
        <f>IF(N1081="snížená",J1081,0)</f>
        <v>0</v>
      </c>
      <c r="BG1081" s="256">
        <f>IF(N1081="zákl. přenesená",J1081,0)</f>
        <v>0</v>
      </c>
      <c r="BH1081" s="256">
        <f>IF(N1081="sníž. přenesená",J1081,0)</f>
        <v>0</v>
      </c>
      <c r="BI1081" s="256">
        <f>IF(N1081="nulová",J1081,0)</f>
        <v>0</v>
      </c>
      <c r="BJ1081" s="16" t="s">
        <v>86</v>
      </c>
      <c r="BK1081" s="256">
        <f>ROUND(I1081*H1081,2)</f>
        <v>0</v>
      </c>
      <c r="BL1081" s="16" t="s">
        <v>252</v>
      </c>
      <c r="BM1081" s="255" t="s">
        <v>1533</v>
      </c>
    </row>
    <row r="1082" spans="1:51" s="14" customFormat="1" ht="12">
      <c r="A1082" s="14"/>
      <c r="B1082" s="268"/>
      <c r="C1082" s="269"/>
      <c r="D1082" s="259" t="s">
        <v>174</v>
      </c>
      <c r="E1082" s="269"/>
      <c r="F1082" s="271" t="s">
        <v>1534</v>
      </c>
      <c r="G1082" s="269"/>
      <c r="H1082" s="272">
        <v>12.76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174</v>
      </c>
      <c r="AU1082" s="278" t="s">
        <v>86</v>
      </c>
      <c r="AV1082" s="14" t="s">
        <v>86</v>
      </c>
      <c r="AW1082" s="14" t="s">
        <v>4</v>
      </c>
      <c r="AX1082" s="14" t="s">
        <v>80</v>
      </c>
      <c r="AY1082" s="278" t="s">
        <v>166</v>
      </c>
    </row>
    <row r="1083" spans="1:65" s="2" customFormat="1" ht="21.75" customHeight="1">
      <c r="A1083" s="37"/>
      <c r="B1083" s="38"/>
      <c r="C1083" s="243" t="s">
        <v>1535</v>
      </c>
      <c r="D1083" s="243" t="s">
        <v>168</v>
      </c>
      <c r="E1083" s="244" t="s">
        <v>1536</v>
      </c>
      <c r="F1083" s="245" t="s">
        <v>1537</v>
      </c>
      <c r="G1083" s="246" t="s">
        <v>223</v>
      </c>
      <c r="H1083" s="247">
        <v>0.199</v>
      </c>
      <c r="I1083" s="248"/>
      <c r="J1083" s="249">
        <f>ROUND(I1083*H1083,2)</f>
        <v>0</v>
      </c>
      <c r="K1083" s="250"/>
      <c r="L1083" s="43"/>
      <c r="M1083" s="251" t="s">
        <v>1</v>
      </c>
      <c r="N1083" s="252" t="s">
        <v>39</v>
      </c>
      <c r="O1083" s="90"/>
      <c r="P1083" s="253">
        <f>O1083*H1083</f>
        <v>0</v>
      </c>
      <c r="Q1083" s="253">
        <v>0</v>
      </c>
      <c r="R1083" s="253">
        <f>Q1083*H1083</f>
        <v>0</v>
      </c>
      <c r="S1083" s="253">
        <v>0</v>
      </c>
      <c r="T1083" s="254">
        <f>S1083*H1083</f>
        <v>0</v>
      </c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R1083" s="255" t="s">
        <v>252</v>
      </c>
      <c r="AT1083" s="255" t="s">
        <v>168</v>
      </c>
      <c r="AU1083" s="255" t="s">
        <v>86</v>
      </c>
      <c r="AY1083" s="16" t="s">
        <v>166</v>
      </c>
      <c r="BE1083" s="256">
        <f>IF(N1083="základní",J1083,0)</f>
        <v>0</v>
      </c>
      <c r="BF1083" s="256">
        <f>IF(N1083="snížená",J1083,0)</f>
        <v>0</v>
      </c>
      <c r="BG1083" s="256">
        <f>IF(N1083="zákl. přenesená",J1083,0)</f>
        <v>0</v>
      </c>
      <c r="BH1083" s="256">
        <f>IF(N1083="sníž. přenesená",J1083,0)</f>
        <v>0</v>
      </c>
      <c r="BI1083" s="256">
        <f>IF(N1083="nulová",J1083,0)</f>
        <v>0</v>
      </c>
      <c r="BJ1083" s="16" t="s">
        <v>86</v>
      </c>
      <c r="BK1083" s="256">
        <f>ROUND(I1083*H1083,2)</f>
        <v>0</v>
      </c>
      <c r="BL1083" s="16" t="s">
        <v>252</v>
      </c>
      <c r="BM1083" s="255" t="s">
        <v>1538</v>
      </c>
    </row>
    <row r="1084" spans="1:63" s="12" customFormat="1" ht="22.8" customHeight="1">
      <c r="A1084" s="12"/>
      <c r="B1084" s="227"/>
      <c r="C1084" s="228"/>
      <c r="D1084" s="229" t="s">
        <v>72</v>
      </c>
      <c r="E1084" s="241" t="s">
        <v>1539</v>
      </c>
      <c r="F1084" s="241" t="s">
        <v>1540</v>
      </c>
      <c r="G1084" s="228"/>
      <c r="H1084" s="228"/>
      <c r="I1084" s="231"/>
      <c r="J1084" s="242">
        <f>BK1084</f>
        <v>0</v>
      </c>
      <c r="K1084" s="228"/>
      <c r="L1084" s="233"/>
      <c r="M1084" s="234"/>
      <c r="N1084" s="235"/>
      <c r="O1084" s="235"/>
      <c r="P1084" s="236">
        <f>SUM(P1085:P1154)</f>
        <v>0</v>
      </c>
      <c r="Q1084" s="235"/>
      <c r="R1084" s="236">
        <f>SUM(R1085:R1154)</f>
        <v>0.98199704</v>
      </c>
      <c r="S1084" s="235"/>
      <c r="T1084" s="237">
        <f>SUM(T1085:T1154)</f>
        <v>0.9743217999999999</v>
      </c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R1084" s="238" t="s">
        <v>86</v>
      </c>
      <c r="AT1084" s="239" t="s">
        <v>72</v>
      </c>
      <c r="AU1084" s="239" t="s">
        <v>80</v>
      </c>
      <c r="AY1084" s="238" t="s">
        <v>166</v>
      </c>
      <c r="BK1084" s="240">
        <f>SUM(BK1085:BK1154)</f>
        <v>0</v>
      </c>
    </row>
    <row r="1085" spans="1:65" s="2" customFormat="1" ht="16.5" customHeight="1">
      <c r="A1085" s="37"/>
      <c r="B1085" s="38"/>
      <c r="C1085" s="243" t="s">
        <v>1541</v>
      </c>
      <c r="D1085" s="243" t="s">
        <v>168</v>
      </c>
      <c r="E1085" s="244" t="s">
        <v>1542</v>
      </c>
      <c r="F1085" s="245" t="s">
        <v>1543</v>
      </c>
      <c r="G1085" s="246" t="s">
        <v>171</v>
      </c>
      <c r="H1085" s="247">
        <v>8.64</v>
      </c>
      <c r="I1085" s="248"/>
      <c r="J1085" s="249">
        <f>ROUND(I1085*H1085,2)</f>
        <v>0</v>
      </c>
      <c r="K1085" s="250"/>
      <c r="L1085" s="43"/>
      <c r="M1085" s="251" t="s">
        <v>1</v>
      </c>
      <c r="N1085" s="252" t="s">
        <v>39</v>
      </c>
      <c r="O1085" s="90"/>
      <c r="P1085" s="253">
        <f>O1085*H1085</f>
        <v>0</v>
      </c>
      <c r="Q1085" s="253">
        <v>0</v>
      </c>
      <c r="R1085" s="253">
        <f>Q1085*H1085</f>
        <v>0</v>
      </c>
      <c r="S1085" s="253">
        <v>0.00594</v>
      </c>
      <c r="T1085" s="254">
        <f>S1085*H1085</f>
        <v>0.0513216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55" t="s">
        <v>252</v>
      </c>
      <c r="AT1085" s="255" t="s">
        <v>168</v>
      </c>
      <c r="AU1085" s="255" t="s">
        <v>86</v>
      </c>
      <c r="AY1085" s="16" t="s">
        <v>166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6" t="s">
        <v>86</v>
      </c>
      <c r="BK1085" s="256">
        <f>ROUND(I1085*H1085,2)</f>
        <v>0</v>
      </c>
      <c r="BL1085" s="16" t="s">
        <v>252</v>
      </c>
      <c r="BM1085" s="255" t="s">
        <v>1544</v>
      </c>
    </row>
    <row r="1086" spans="1:51" s="14" customFormat="1" ht="12">
      <c r="A1086" s="14"/>
      <c r="B1086" s="268"/>
      <c r="C1086" s="269"/>
      <c r="D1086" s="259" t="s">
        <v>174</v>
      </c>
      <c r="E1086" s="270" t="s">
        <v>1</v>
      </c>
      <c r="F1086" s="271" t="s">
        <v>1545</v>
      </c>
      <c r="G1086" s="269"/>
      <c r="H1086" s="272">
        <v>8.64</v>
      </c>
      <c r="I1086" s="273"/>
      <c r="J1086" s="269"/>
      <c r="K1086" s="269"/>
      <c r="L1086" s="274"/>
      <c r="M1086" s="275"/>
      <c r="N1086" s="276"/>
      <c r="O1086" s="276"/>
      <c r="P1086" s="276"/>
      <c r="Q1086" s="276"/>
      <c r="R1086" s="276"/>
      <c r="S1086" s="276"/>
      <c r="T1086" s="27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8" t="s">
        <v>174</v>
      </c>
      <c r="AU1086" s="278" t="s">
        <v>86</v>
      </c>
      <c r="AV1086" s="14" t="s">
        <v>86</v>
      </c>
      <c r="AW1086" s="14" t="s">
        <v>30</v>
      </c>
      <c r="AX1086" s="14" t="s">
        <v>73</v>
      </c>
      <c r="AY1086" s="278" t="s">
        <v>166</v>
      </c>
    </row>
    <row r="1087" spans="1:65" s="2" customFormat="1" ht="16.5" customHeight="1">
      <c r="A1087" s="37"/>
      <c r="B1087" s="38"/>
      <c r="C1087" s="243" t="s">
        <v>1546</v>
      </c>
      <c r="D1087" s="243" t="s">
        <v>168</v>
      </c>
      <c r="E1087" s="244" t="s">
        <v>1547</v>
      </c>
      <c r="F1087" s="245" t="s">
        <v>1548</v>
      </c>
      <c r="G1087" s="246" t="s">
        <v>290</v>
      </c>
      <c r="H1087" s="247">
        <v>18.72</v>
      </c>
      <c r="I1087" s="248"/>
      <c r="J1087" s="249">
        <f>ROUND(I1087*H1087,2)</f>
        <v>0</v>
      </c>
      <c r="K1087" s="250"/>
      <c r="L1087" s="43"/>
      <c r="M1087" s="251" t="s">
        <v>1</v>
      </c>
      <c r="N1087" s="252" t="s">
        <v>39</v>
      </c>
      <c r="O1087" s="90"/>
      <c r="P1087" s="253">
        <f>O1087*H1087</f>
        <v>0</v>
      </c>
      <c r="Q1087" s="253">
        <v>0</v>
      </c>
      <c r="R1087" s="253">
        <f>Q1087*H1087</f>
        <v>0</v>
      </c>
      <c r="S1087" s="253">
        <v>0</v>
      </c>
      <c r="T1087" s="254">
        <f>S1087*H1087</f>
        <v>0</v>
      </c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R1087" s="255" t="s">
        <v>252</v>
      </c>
      <c r="AT1087" s="255" t="s">
        <v>168</v>
      </c>
      <c r="AU1087" s="255" t="s">
        <v>86</v>
      </c>
      <c r="AY1087" s="16" t="s">
        <v>166</v>
      </c>
      <c r="BE1087" s="256">
        <f>IF(N1087="základní",J1087,0)</f>
        <v>0</v>
      </c>
      <c r="BF1087" s="256">
        <f>IF(N1087="snížená",J1087,0)</f>
        <v>0</v>
      </c>
      <c r="BG1087" s="256">
        <f>IF(N1087="zákl. přenesená",J1087,0)</f>
        <v>0</v>
      </c>
      <c r="BH1087" s="256">
        <f>IF(N1087="sníž. přenesená",J1087,0)</f>
        <v>0</v>
      </c>
      <c r="BI1087" s="256">
        <f>IF(N1087="nulová",J1087,0)</f>
        <v>0</v>
      </c>
      <c r="BJ1087" s="16" t="s">
        <v>86</v>
      </c>
      <c r="BK1087" s="256">
        <f>ROUND(I1087*H1087,2)</f>
        <v>0</v>
      </c>
      <c r="BL1087" s="16" t="s">
        <v>252</v>
      </c>
      <c r="BM1087" s="255" t="s">
        <v>1549</v>
      </c>
    </row>
    <row r="1088" spans="1:51" s="14" customFormat="1" ht="12">
      <c r="A1088" s="14"/>
      <c r="B1088" s="268"/>
      <c r="C1088" s="269"/>
      <c r="D1088" s="259" t="s">
        <v>174</v>
      </c>
      <c r="E1088" s="270" t="s">
        <v>1</v>
      </c>
      <c r="F1088" s="271" t="s">
        <v>1550</v>
      </c>
      <c r="G1088" s="269"/>
      <c r="H1088" s="272">
        <v>15.84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174</v>
      </c>
      <c r="AU1088" s="278" t="s">
        <v>86</v>
      </c>
      <c r="AV1088" s="14" t="s">
        <v>86</v>
      </c>
      <c r="AW1088" s="14" t="s">
        <v>30</v>
      </c>
      <c r="AX1088" s="14" t="s">
        <v>73</v>
      </c>
      <c r="AY1088" s="278" t="s">
        <v>166</v>
      </c>
    </row>
    <row r="1089" spans="1:51" s="14" customFormat="1" ht="12">
      <c r="A1089" s="14"/>
      <c r="B1089" s="268"/>
      <c r="C1089" s="269"/>
      <c r="D1089" s="259" t="s">
        <v>174</v>
      </c>
      <c r="E1089" s="270" t="s">
        <v>1</v>
      </c>
      <c r="F1089" s="271" t="s">
        <v>1551</v>
      </c>
      <c r="G1089" s="269"/>
      <c r="H1089" s="272">
        <v>2.88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78" t="s">
        <v>174</v>
      </c>
      <c r="AU1089" s="278" t="s">
        <v>86</v>
      </c>
      <c r="AV1089" s="14" t="s">
        <v>86</v>
      </c>
      <c r="AW1089" s="14" t="s">
        <v>30</v>
      </c>
      <c r="AX1089" s="14" t="s">
        <v>73</v>
      </c>
      <c r="AY1089" s="278" t="s">
        <v>166</v>
      </c>
    </row>
    <row r="1090" spans="1:65" s="2" customFormat="1" ht="16.5" customHeight="1">
      <c r="A1090" s="37"/>
      <c r="B1090" s="38"/>
      <c r="C1090" s="279" t="s">
        <v>1552</v>
      </c>
      <c r="D1090" s="279" t="s">
        <v>243</v>
      </c>
      <c r="E1090" s="280" t="s">
        <v>1553</v>
      </c>
      <c r="F1090" s="281" t="s">
        <v>1554</v>
      </c>
      <c r="G1090" s="282" t="s">
        <v>171</v>
      </c>
      <c r="H1090" s="283">
        <v>21.528</v>
      </c>
      <c r="I1090" s="284"/>
      <c r="J1090" s="285">
        <f>ROUND(I1090*H1090,2)</f>
        <v>0</v>
      </c>
      <c r="K1090" s="286"/>
      <c r="L1090" s="287"/>
      <c r="M1090" s="288" t="s">
        <v>1</v>
      </c>
      <c r="N1090" s="289" t="s">
        <v>39</v>
      </c>
      <c r="O1090" s="90"/>
      <c r="P1090" s="253">
        <f>O1090*H1090</f>
        <v>0</v>
      </c>
      <c r="Q1090" s="253">
        <v>0.00038</v>
      </c>
      <c r="R1090" s="253">
        <f>Q1090*H1090</f>
        <v>0.00818064</v>
      </c>
      <c r="S1090" s="253">
        <v>0</v>
      </c>
      <c r="T1090" s="254">
        <f>S1090*H1090</f>
        <v>0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255" t="s">
        <v>338</v>
      </c>
      <c r="AT1090" s="255" t="s">
        <v>243</v>
      </c>
      <c r="AU1090" s="255" t="s">
        <v>86</v>
      </c>
      <c r="AY1090" s="16" t="s">
        <v>166</v>
      </c>
      <c r="BE1090" s="256">
        <f>IF(N1090="základní",J1090,0)</f>
        <v>0</v>
      </c>
      <c r="BF1090" s="256">
        <f>IF(N1090="snížená",J1090,0)</f>
        <v>0</v>
      </c>
      <c r="BG1090" s="256">
        <f>IF(N1090="zákl. přenesená",J1090,0)</f>
        <v>0</v>
      </c>
      <c r="BH1090" s="256">
        <f>IF(N1090="sníž. přenesená",J1090,0)</f>
        <v>0</v>
      </c>
      <c r="BI1090" s="256">
        <f>IF(N1090="nulová",J1090,0)</f>
        <v>0</v>
      </c>
      <c r="BJ1090" s="16" t="s">
        <v>86</v>
      </c>
      <c r="BK1090" s="256">
        <f>ROUND(I1090*H1090,2)</f>
        <v>0</v>
      </c>
      <c r="BL1090" s="16" t="s">
        <v>252</v>
      </c>
      <c r="BM1090" s="255" t="s">
        <v>1555</v>
      </c>
    </row>
    <row r="1091" spans="1:47" s="2" customFormat="1" ht="12">
      <c r="A1091" s="37"/>
      <c r="B1091" s="38"/>
      <c r="C1091" s="39"/>
      <c r="D1091" s="259" t="s">
        <v>496</v>
      </c>
      <c r="E1091" s="39"/>
      <c r="F1091" s="290" t="s">
        <v>1556</v>
      </c>
      <c r="G1091" s="39"/>
      <c r="H1091" s="39"/>
      <c r="I1091" s="153"/>
      <c r="J1091" s="39"/>
      <c r="K1091" s="39"/>
      <c r="L1091" s="43"/>
      <c r="M1091" s="291"/>
      <c r="N1091" s="292"/>
      <c r="O1091" s="90"/>
      <c r="P1091" s="90"/>
      <c r="Q1091" s="90"/>
      <c r="R1091" s="90"/>
      <c r="S1091" s="90"/>
      <c r="T1091" s="91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T1091" s="16" t="s">
        <v>496</v>
      </c>
      <c r="AU1091" s="16" t="s">
        <v>86</v>
      </c>
    </row>
    <row r="1092" spans="1:51" s="14" customFormat="1" ht="12">
      <c r="A1092" s="14"/>
      <c r="B1092" s="268"/>
      <c r="C1092" s="269"/>
      <c r="D1092" s="259" t="s">
        <v>174</v>
      </c>
      <c r="E1092" s="269"/>
      <c r="F1092" s="271" t="s">
        <v>1557</v>
      </c>
      <c r="G1092" s="269"/>
      <c r="H1092" s="272">
        <v>21.528</v>
      </c>
      <c r="I1092" s="273"/>
      <c r="J1092" s="269"/>
      <c r="K1092" s="269"/>
      <c r="L1092" s="274"/>
      <c r="M1092" s="275"/>
      <c r="N1092" s="276"/>
      <c r="O1092" s="276"/>
      <c r="P1092" s="276"/>
      <c r="Q1092" s="276"/>
      <c r="R1092" s="276"/>
      <c r="S1092" s="276"/>
      <c r="T1092" s="27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8" t="s">
        <v>174</v>
      </c>
      <c r="AU1092" s="278" t="s">
        <v>86</v>
      </c>
      <c r="AV1092" s="14" t="s">
        <v>86</v>
      </c>
      <c r="AW1092" s="14" t="s">
        <v>4</v>
      </c>
      <c r="AX1092" s="14" t="s">
        <v>80</v>
      </c>
      <c r="AY1092" s="278" t="s">
        <v>166</v>
      </c>
    </row>
    <row r="1093" spans="1:65" s="2" customFormat="1" ht="16.5" customHeight="1">
      <c r="A1093" s="37"/>
      <c r="B1093" s="38"/>
      <c r="C1093" s="243" t="s">
        <v>1558</v>
      </c>
      <c r="D1093" s="243" t="s">
        <v>168</v>
      </c>
      <c r="E1093" s="244" t="s">
        <v>1559</v>
      </c>
      <c r="F1093" s="245" t="s">
        <v>1560</v>
      </c>
      <c r="G1093" s="246" t="s">
        <v>290</v>
      </c>
      <c r="H1093" s="247">
        <v>80.56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39</v>
      </c>
      <c r="O1093" s="90"/>
      <c r="P1093" s="253">
        <f>O1093*H1093</f>
        <v>0</v>
      </c>
      <c r="Q1093" s="253">
        <v>0</v>
      </c>
      <c r="R1093" s="253">
        <f>Q1093*H1093</f>
        <v>0</v>
      </c>
      <c r="S1093" s="253">
        <v>0.00167</v>
      </c>
      <c r="T1093" s="254">
        <f>S1093*H1093</f>
        <v>0.1345352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252</v>
      </c>
      <c r="AT1093" s="255" t="s">
        <v>168</v>
      </c>
      <c r="AU1093" s="255" t="s">
        <v>86</v>
      </c>
      <c r="AY1093" s="16" t="s">
        <v>166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86</v>
      </c>
      <c r="BK1093" s="256">
        <f>ROUND(I1093*H1093,2)</f>
        <v>0</v>
      </c>
      <c r="BL1093" s="16" t="s">
        <v>252</v>
      </c>
      <c r="BM1093" s="255" t="s">
        <v>1561</v>
      </c>
    </row>
    <row r="1094" spans="1:51" s="13" customFormat="1" ht="12">
      <c r="A1094" s="13"/>
      <c r="B1094" s="257"/>
      <c r="C1094" s="258"/>
      <c r="D1094" s="259" t="s">
        <v>174</v>
      </c>
      <c r="E1094" s="260" t="s">
        <v>1</v>
      </c>
      <c r="F1094" s="261" t="s">
        <v>175</v>
      </c>
      <c r="G1094" s="258"/>
      <c r="H1094" s="260" t="s">
        <v>1</v>
      </c>
      <c r="I1094" s="262"/>
      <c r="J1094" s="258"/>
      <c r="K1094" s="258"/>
      <c r="L1094" s="263"/>
      <c r="M1094" s="264"/>
      <c r="N1094" s="265"/>
      <c r="O1094" s="265"/>
      <c r="P1094" s="265"/>
      <c r="Q1094" s="265"/>
      <c r="R1094" s="265"/>
      <c r="S1094" s="265"/>
      <c r="T1094" s="266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7" t="s">
        <v>174</v>
      </c>
      <c r="AU1094" s="267" t="s">
        <v>86</v>
      </c>
      <c r="AV1094" s="13" t="s">
        <v>80</v>
      </c>
      <c r="AW1094" s="13" t="s">
        <v>30</v>
      </c>
      <c r="AX1094" s="13" t="s">
        <v>73</v>
      </c>
      <c r="AY1094" s="267" t="s">
        <v>166</v>
      </c>
    </row>
    <row r="1095" spans="1:51" s="14" customFormat="1" ht="12">
      <c r="A1095" s="14"/>
      <c r="B1095" s="268"/>
      <c r="C1095" s="269"/>
      <c r="D1095" s="259" t="s">
        <v>174</v>
      </c>
      <c r="E1095" s="270" t="s">
        <v>1</v>
      </c>
      <c r="F1095" s="271" t="s">
        <v>557</v>
      </c>
      <c r="G1095" s="269"/>
      <c r="H1095" s="272">
        <v>2.07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174</v>
      </c>
      <c r="AU1095" s="278" t="s">
        <v>86</v>
      </c>
      <c r="AV1095" s="14" t="s">
        <v>86</v>
      </c>
      <c r="AW1095" s="14" t="s">
        <v>30</v>
      </c>
      <c r="AX1095" s="14" t="s">
        <v>73</v>
      </c>
      <c r="AY1095" s="278" t="s">
        <v>166</v>
      </c>
    </row>
    <row r="1096" spans="1:51" s="14" customFormat="1" ht="12">
      <c r="A1096" s="14"/>
      <c r="B1096" s="268"/>
      <c r="C1096" s="269"/>
      <c r="D1096" s="259" t="s">
        <v>174</v>
      </c>
      <c r="E1096" s="270" t="s">
        <v>1</v>
      </c>
      <c r="F1096" s="271" t="s">
        <v>558</v>
      </c>
      <c r="G1096" s="269"/>
      <c r="H1096" s="272">
        <v>1.32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174</v>
      </c>
      <c r="AU1096" s="278" t="s">
        <v>86</v>
      </c>
      <c r="AV1096" s="14" t="s">
        <v>86</v>
      </c>
      <c r="AW1096" s="14" t="s">
        <v>30</v>
      </c>
      <c r="AX1096" s="14" t="s">
        <v>73</v>
      </c>
      <c r="AY1096" s="278" t="s">
        <v>166</v>
      </c>
    </row>
    <row r="1097" spans="1:51" s="14" customFormat="1" ht="12">
      <c r="A1097" s="14"/>
      <c r="B1097" s="268"/>
      <c r="C1097" s="269"/>
      <c r="D1097" s="259" t="s">
        <v>174</v>
      </c>
      <c r="E1097" s="270" t="s">
        <v>1</v>
      </c>
      <c r="F1097" s="271" t="s">
        <v>559</v>
      </c>
      <c r="G1097" s="269"/>
      <c r="H1097" s="272">
        <v>1.4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174</v>
      </c>
      <c r="AU1097" s="278" t="s">
        <v>86</v>
      </c>
      <c r="AV1097" s="14" t="s">
        <v>86</v>
      </c>
      <c r="AW1097" s="14" t="s">
        <v>30</v>
      </c>
      <c r="AX1097" s="14" t="s">
        <v>73</v>
      </c>
      <c r="AY1097" s="278" t="s">
        <v>166</v>
      </c>
    </row>
    <row r="1098" spans="1:51" s="13" customFormat="1" ht="12">
      <c r="A1098" s="13"/>
      <c r="B1098" s="257"/>
      <c r="C1098" s="258"/>
      <c r="D1098" s="259" t="s">
        <v>174</v>
      </c>
      <c r="E1098" s="260" t="s">
        <v>1</v>
      </c>
      <c r="F1098" s="261" t="s">
        <v>456</v>
      </c>
      <c r="G1098" s="258"/>
      <c r="H1098" s="260" t="s">
        <v>1</v>
      </c>
      <c r="I1098" s="262"/>
      <c r="J1098" s="258"/>
      <c r="K1098" s="258"/>
      <c r="L1098" s="263"/>
      <c r="M1098" s="264"/>
      <c r="N1098" s="265"/>
      <c r="O1098" s="265"/>
      <c r="P1098" s="265"/>
      <c r="Q1098" s="265"/>
      <c r="R1098" s="265"/>
      <c r="S1098" s="265"/>
      <c r="T1098" s="266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7" t="s">
        <v>174</v>
      </c>
      <c r="AU1098" s="267" t="s">
        <v>86</v>
      </c>
      <c r="AV1098" s="13" t="s">
        <v>80</v>
      </c>
      <c r="AW1098" s="13" t="s">
        <v>30</v>
      </c>
      <c r="AX1098" s="13" t="s">
        <v>73</v>
      </c>
      <c r="AY1098" s="267" t="s">
        <v>166</v>
      </c>
    </row>
    <row r="1099" spans="1:51" s="14" customFormat="1" ht="12">
      <c r="A1099" s="14"/>
      <c r="B1099" s="268"/>
      <c r="C1099" s="269"/>
      <c r="D1099" s="259" t="s">
        <v>174</v>
      </c>
      <c r="E1099" s="270" t="s">
        <v>1</v>
      </c>
      <c r="F1099" s="271" t="s">
        <v>560</v>
      </c>
      <c r="G1099" s="269"/>
      <c r="H1099" s="272">
        <v>12.48</v>
      </c>
      <c r="I1099" s="273"/>
      <c r="J1099" s="269"/>
      <c r="K1099" s="269"/>
      <c r="L1099" s="274"/>
      <c r="M1099" s="275"/>
      <c r="N1099" s="276"/>
      <c r="O1099" s="276"/>
      <c r="P1099" s="276"/>
      <c r="Q1099" s="276"/>
      <c r="R1099" s="276"/>
      <c r="S1099" s="276"/>
      <c r="T1099" s="27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78" t="s">
        <v>174</v>
      </c>
      <c r="AU1099" s="278" t="s">
        <v>86</v>
      </c>
      <c r="AV1099" s="14" t="s">
        <v>86</v>
      </c>
      <c r="AW1099" s="14" t="s">
        <v>30</v>
      </c>
      <c r="AX1099" s="14" t="s">
        <v>73</v>
      </c>
      <c r="AY1099" s="278" t="s">
        <v>166</v>
      </c>
    </row>
    <row r="1100" spans="1:51" s="14" customFormat="1" ht="12">
      <c r="A1100" s="14"/>
      <c r="B1100" s="268"/>
      <c r="C1100" s="269"/>
      <c r="D1100" s="259" t="s">
        <v>174</v>
      </c>
      <c r="E1100" s="270" t="s">
        <v>1</v>
      </c>
      <c r="F1100" s="271" t="s">
        <v>561</v>
      </c>
      <c r="G1100" s="269"/>
      <c r="H1100" s="272">
        <v>4.2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174</v>
      </c>
      <c r="AU1100" s="278" t="s">
        <v>86</v>
      </c>
      <c r="AV1100" s="14" t="s">
        <v>86</v>
      </c>
      <c r="AW1100" s="14" t="s">
        <v>30</v>
      </c>
      <c r="AX1100" s="14" t="s">
        <v>73</v>
      </c>
      <c r="AY1100" s="278" t="s">
        <v>166</v>
      </c>
    </row>
    <row r="1101" spans="1:51" s="14" customFormat="1" ht="12">
      <c r="A1101" s="14"/>
      <c r="B1101" s="268"/>
      <c r="C1101" s="269"/>
      <c r="D1101" s="259" t="s">
        <v>174</v>
      </c>
      <c r="E1101" s="270" t="s">
        <v>1</v>
      </c>
      <c r="F1101" s="271" t="s">
        <v>562</v>
      </c>
      <c r="G1101" s="269"/>
      <c r="H1101" s="272">
        <v>8.1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174</v>
      </c>
      <c r="AU1101" s="278" t="s">
        <v>86</v>
      </c>
      <c r="AV1101" s="14" t="s">
        <v>86</v>
      </c>
      <c r="AW1101" s="14" t="s">
        <v>30</v>
      </c>
      <c r="AX1101" s="14" t="s">
        <v>73</v>
      </c>
      <c r="AY1101" s="278" t="s">
        <v>166</v>
      </c>
    </row>
    <row r="1102" spans="1:51" s="14" customFormat="1" ht="12">
      <c r="A1102" s="14"/>
      <c r="B1102" s="268"/>
      <c r="C1102" s="269"/>
      <c r="D1102" s="259" t="s">
        <v>174</v>
      </c>
      <c r="E1102" s="270" t="s">
        <v>1</v>
      </c>
      <c r="F1102" s="271" t="s">
        <v>563</v>
      </c>
      <c r="G1102" s="269"/>
      <c r="H1102" s="272">
        <v>8.4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174</v>
      </c>
      <c r="AU1102" s="278" t="s">
        <v>86</v>
      </c>
      <c r="AV1102" s="14" t="s">
        <v>86</v>
      </c>
      <c r="AW1102" s="14" t="s">
        <v>30</v>
      </c>
      <c r="AX1102" s="14" t="s">
        <v>73</v>
      </c>
      <c r="AY1102" s="278" t="s">
        <v>166</v>
      </c>
    </row>
    <row r="1103" spans="1:51" s="13" customFormat="1" ht="12">
      <c r="A1103" s="13"/>
      <c r="B1103" s="257"/>
      <c r="C1103" s="258"/>
      <c r="D1103" s="259" t="s">
        <v>174</v>
      </c>
      <c r="E1103" s="260" t="s">
        <v>1</v>
      </c>
      <c r="F1103" s="261" t="s">
        <v>461</v>
      </c>
      <c r="G1103" s="258"/>
      <c r="H1103" s="260" t="s">
        <v>1</v>
      </c>
      <c r="I1103" s="262"/>
      <c r="J1103" s="258"/>
      <c r="K1103" s="258"/>
      <c r="L1103" s="263"/>
      <c r="M1103" s="264"/>
      <c r="N1103" s="265"/>
      <c r="O1103" s="265"/>
      <c r="P1103" s="265"/>
      <c r="Q1103" s="265"/>
      <c r="R1103" s="265"/>
      <c r="S1103" s="265"/>
      <c r="T1103" s="266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67" t="s">
        <v>174</v>
      </c>
      <c r="AU1103" s="267" t="s">
        <v>86</v>
      </c>
      <c r="AV1103" s="13" t="s">
        <v>80</v>
      </c>
      <c r="AW1103" s="13" t="s">
        <v>30</v>
      </c>
      <c r="AX1103" s="13" t="s">
        <v>73</v>
      </c>
      <c r="AY1103" s="267" t="s">
        <v>166</v>
      </c>
    </row>
    <row r="1104" spans="1:51" s="14" customFormat="1" ht="12">
      <c r="A1104" s="14"/>
      <c r="B1104" s="268"/>
      <c r="C1104" s="269"/>
      <c r="D1104" s="259" t="s">
        <v>174</v>
      </c>
      <c r="E1104" s="270" t="s">
        <v>1</v>
      </c>
      <c r="F1104" s="271" t="s">
        <v>564</v>
      </c>
      <c r="G1104" s="269"/>
      <c r="H1104" s="272">
        <v>16.64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174</v>
      </c>
      <c r="AU1104" s="278" t="s">
        <v>86</v>
      </c>
      <c r="AV1104" s="14" t="s">
        <v>86</v>
      </c>
      <c r="AW1104" s="14" t="s">
        <v>30</v>
      </c>
      <c r="AX1104" s="14" t="s">
        <v>73</v>
      </c>
      <c r="AY1104" s="278" t="s">
        <v>166</v>
      </c>
    </row>
    <row r="1105" spans="1:51" s="14" customFormat="1" ht="12">
      <c r="A1105" s="14"/>
      <c r="B1105" s="268"/>
      <c r="C1105" s="269"/>
      <c r="D1105" s="259" t="s">
        <v>174</v>
      </c>
      <c r="E1105" s="270" t="s">
        <v>1</v>
      </c>
      <c r="F1105" s="271" t="s">
        <v>563</v>
      </c>
      <c r="G1105" s="269"/>
      <c r="H1105" s="272">
        <v>8.4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174</v>
      </c>
      <c r="AU1105" s="278" t="s">
        <v>86</v>
      </c>
      <c r="AV1105" s="14" t="s">
        <v>86</v>
      </c>
      <c r="AW1105" s="14" t="s">
        <v>30</v>
      </c>
      <c r="AX1105" s="14" t="s">
        <v>73</v>
      </c>
      <c r="AY1105" s="278" t="s">
        <v>166</v>
      </c>
    </row>
    <row r="1106" spans="1:51" s="14" customFormat="1" ht="12">
      <c r="A1106" s="14"/>
      <c r="B1106" s="268"/>
      <c r="C1106" s="269"/>
      <c r="D1106" s="259" t="s">
        <v>174</v>
      </c>
      <c r="E1106" s="270" t="s">
        <v>1</v>
      </c>
      <c r="F1106" s="271" t="s">
        <v>565</v>
      </c>
      <c r="G1106" s="269"/>
      <c r="H1106" s="272">
        <v>4.05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174</v>
      </c>
      <c r="AU1106" s="278" t="s">
        <v>86</v>
      </c>
      <c r="AV1106" s="14" t="s">
        <v>86</v>
      </c>
      <c r="AW1106" s="14" t="s">
        <v>30</v>
      </c>
      <c r="AX1106" s="14" t="s">
        <v>73</v>
      </c>
      <c r="AY1106" s="278" t="s">
        <v>166</v>
      </c>
    </row>
    <row r="1107" spans="1:51" s="14" customFormat="1" ht="12">
      <c r="A1107" s="14"/>
      <c r="B1107" s="268"/>
      <c r="C1107" s="269"/>
      <c r="D1107" s="259" t="s">
        <v>174</v>
      </c>
      <c r="E1107" s="270" t="s">
        <v>1</v>
      </c>
      <c r="F1107" s="271" t="s">
        <v>562</v>
      </c>
      <c r="G1107" s="269"/>
      <c r="H1107" s="272">
        <v>8.1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174</v>
      </c>
      <c r="AU1107" s="278" t="s">
        <v>86</v>
      </c>
      <c r="AV1107" s="14" t="s">
        <v>86</v>
      </c>
      <c r="AW1107" s="14" t="s">
        <v>30</v>
      </c>
      <c r="AX1107" s="14" t="s">
        <v>73</v>
      </c>
      <c r="AY1107" s="278" t="s">
        <v>166</v>
      </c>
    </row>
    <row r="1108" spans="1:51" s="14" customFormat="1" ht="12">
      <c r="A1108" s="14"/>
      <c r="B1108" s="268"/>
      <c r="C1108" s="269"/>
      <c r="D1108" s="259" t="s">
        <v>174</v>
      </c>
      <c r="E1108" s="270" t="s">
        <v>1</v>
      </c>
      <c r="F1108" s="271" t="s">
        <v>566</v>
      </c>
      <c r="G1108" s="269"/>
      <c r="H1108" s="272">
        <v>5.4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174</v>
      </c>
      <c r="AU1108" s="278" t="s">
        <v>86</v>
      </c>
      <c r="AV1108" s="14" t="s">
        <v>86</v>
      </c>
      <c r="AW1108" s="14" t="s">
        <v>30</v>
      </c>
      <c r="AX1108" s="14" t="s">
        <v>73</v>
      </c>
      <c r="AY1108" s="278" t="s">
        <v>166</v>
      </c>
    </row>
    <row r="1109" spans="1:65" s="2" customFormat="1" ht="16.5" customHeight="1">
      <c r="A1109" s="37"/>
      <c r="B1109" s="38"/>
      <c r="C1109" s="243" t="s">
        <v>1562</v>
      </c>
      <c r="D1109" s="243" t="s">
        <v>168</v>
      </c>
      <c r="E1109" s="244" t="s">
        <v>1563</v>
      </c>
      <c r="F1109" s="245" t="s">
        <v>1564</v>
      </c>
      <c r="G1109" s="246" t="s">
        <v>290</v>
      </c>
      <c r="H1109" s="247">
        <v>109.9</v>
      </c>
      <c r="I1109" s="248"/>
      <c r="J1109" s="249">
        <f>ROUND(I1109*H1109,2)</f>
        <v>0</v>
      </c>
      <c r="K1109" s="250"/>
      <c r="L1109" s="43"/>
      <c r="M1109" s="251" t="s">
        <v>1</v>
      </c>
      <c r="N1109" s="252" t="s">
        <v>39</v>
      </c>
      <c r="O1109" s="90"/>
      <c r="P1109" s="253">
        <f>O1109*H1109</f>
        <v>0</v>
      </c>
      <c r="Q1109" s="253">
        <v>0</v>
      </c>
      <c r="R1109" s="253">
        <f>Q1109*H1109</f>
        <v>0</v>
      </c>
      <c r="S1109" s="253">
        <v>0.00223</v>
      </c>
      <c r="T1109" s="254">
        <f>S1109*H1109</f>
        <v>0.24507700000000004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55" t="s">
        <v>252</v>
      </c>
      <c r="AT1109" s="255" t="s">
        <v>168</v>
      </c>
      <c r="AU1109" s="255" t="s">
        <v>86</v>
      </c>
      <c r="AY1109" s="16" t="s">
        <v>166</v>
      </c>
      <c r="BE1109" s="256">
        <f>IF(N1109="základní",J1109,0)</f>
        <v>0</v>
      </c>
      <c r="BF1109" s="256">
        <f>IF(N1109="snížená",J1109,0)</f>
        <v>0</v>
      </c>
      <c r="BG1109" s="256">
        <f>IF(N1109="zákl. přenesená",J1109,0)</f>
        <v>0</v>
      </c>
      <c r="BH1109" s="256">
        <f>IF(N1109="sníž. přenesená",J1109,0)</f>
        <v>0</v>
      </c>
      <c r="BI1109" s="256">
        <f>IF(N1109="nulová",J1109,0)</f>
        <v>0</v>
      </c>
      <c r="BJ1109" s="16" t="s">
        <v>86</v>
      </c>
      <c r="BK1109" s="256">
        <f>ROUND(I1109*H1109,2)</f>
        <v>0</v>
      </c>
      <c r="BL1109" s="16" t="s">
        <v>252</v>
      </c>
      <c r="BM1109" s="255" t="s">
        <v>1565</v>
      </c>
    </row>
    <row r="1110" spans="1:51" s="13" customFormat="1" ht="12">
      <c r="A1110" s="13"/>
      <c r="B1110" s="257"/>
      <c r="C1110" s="258"/>
      <c r="D1110" s="259" t="s">
        <v>174</v>
      </c>
      <c r="E1110" s="260" t="s">
        <v>1</v>
      </c>
      <c r="F1110" s="261" t="s">
        <v>297</v>
      </c>
      <c r="G1110" s="258"/>
      <c r="H1110" s="260" t="s">
        <v>1</v>
      </c>
      <c r="I1110" s="262"/>
      <c r="J1110" s="258"/>
      <c r="K1110" s="258"/>
      <c r="L1110" s="263"/>
      <c r="M1110" s="264"/>
      <c r="N1110" s="265"/>
      <c r="O1110" s="265"/>
      <c r="P1110" s="265"/>
      <c r="Q1110" s="265"/>
      <c r="R1110" s="265"/>
      <c r="S1110" s="265"/>
      <c r="T1110" s="266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7" t="s">
        <v>174</v>
      </c>
      <c r="AU1110" s="267" t="s">
        <v>86</v>
      </c>
      <c r="AV1110" s="13" t="s">
        <v>80</v>
      </c>
      <c r="AW1110" s="13" t="s">
        <v>30</v>
      </c>
      <c r="AX1110" s="13" t="s">
        <v>73</v>
      </c>
      <c r="AY1110" s="267" t="s">
        <v>166</v>
      </c>
    </row>
    <row r="1111" spans="1:51" s="14" customFormat="1" ht="12">
      <c r="A1111" s="14"/>
      <c r="B1111" s="268"/>
      <c r="C1111" s="269"/>
      <c r="D1111" s="259" t="s">
        <v>174</v>
      </c>
      <c r="E1111" s="270" t="s">
        <v>1</v>
      </c>
      <c r="F1111" s="271" t="s">
        <v>986</v>
      </c>
      <c r="G1111" s="269"/>
      <c r="H1111" s="272">
        <v>109.9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174</v>
      </c>
      <c r="AU1111" s="278" t="s">
        <v>86</v>
      </c>
      <c r="AV1111" s="14" t="s">
        <v>86</v>
      </c>
      <c r="AW1111" s="14" t="s">
        <v>30</v>
      </c>
      <c r="AX1111" s="14" t="s">
        <v>73</v>
      </c>
      <c r="AY1111" s="278" t="s">
        <v>166</v>
      </c>
    </row>
    <row r="1112" spans="1:65" s="2" customFormat="1" ht="16.5" customHeight="1">
      <c r="A1112" s="37"/>
      <c r="B1112" s="38"/>
      <c r="C1112" s="243" t="s">
        <v>1566</v>
      </c>
      <c r="D1112" s="243" t="s">
        <v>168</v>
      </c>
      <c r="E1112" s="244" t="s">
        <v>1567</v>
      </c>
      <c r="F1112" s="245" t="s">
        <v>1568</v>
      </c>
      <c r="G1112" s="246" t="s">
        <v>290</v>
      </c>
      <c r="H1112" s="247">
        <v>120.8</v>
      </c>
      <c r="I1112" s="248"/>
      <c r="J1112" s="249">
        <f>ROUND(I1112*H1112,2)</f>
        <v>0</v>
      </c>
      <c r="K1112" s="250"/>
      <c r="L1112" s="43"/>
      <c r="M1112" s="251" t="s">
        <v>1</v>
      </c>
      <c r="N1112" s="252" t="s">
        <v>39</v>
      </c>
      <c r="O1112" s="90"/>
      <c r="P1112" s="253">
        <f>O1112*H1112</f>
        <v>0</v>
      </c>
      <c r="Q1112" s="253">
        <v>0</v>
      </c>
      <c r="R1112" s="253">
        <f>Q1112*H1112</f>
        <v>0</v>
      </c>
      <c r="S1112" s="253">
        <v>0.0026</v>
      </c>
      <c r="T1112" s="254">
        <f>S1112*H1112</f>
        <v>0.31407999999999997</v>
      </c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R1112" s="255" t="s">
        <v>252</v>
      </c>
      <c r="AT1112" s="255" t="s">
        <v>168</v>
      </c>
      <c r="AU1112" s="255" t="s">
        <v>86</v>
      </c>
      <c r="AY1112" s="16" t="s">
        <v>166</v>
      </c>
      <c r="BE1112" s="256">
        <f>IF(N1112="základní",J1112,0)</f>
        <v>0</v>
      </c>
      <c r="BF1112" s="256">
        <f>IF(N1112="snížená",J1112,0)</f>
        <v>0</v>
      </c>
      <c r="BG1112" s="256">
        <f>IF(N1112="zákl. přenesená",J1112,0)</f>
        <v>0</v>
      </c>
      <c r="BH1112" s="256">
        <f>IF(N1112="sníž. přenesená",J1112,0)</f>
        <v>0</v>
      </c>
      <c r="BI1112" s="256">
        <f>IF(N1112="nulová",J1112,0)</f>
        <v>0</v>
      </c>
      <c r="BJ1112" s="16" t="s">
        <v>86</v>
      </c>
      <c r="BK1112" s="256">
        <f>ROUND(I1112*H1112,2)</f>
        <v>0</v>
      </c>
      <c r="BL1112" s="16" t="s">
        <v>252</v>
      </c>
      <c r="BM1112" s="255" t="s">
        <v>1569</v>
      </c>
    </row>
    <row r="1113" spans="1:51" s="14" customFormat="1" ht="12">
      <c r="A1113" s="14"/>
      <c r="B1113" s="268"/>
      <c r="C1113" s="269"/>
      <c r="D1113" s="259" t="s">
        <v>174</v>
      </c>
      <c r="E1113" s="270" t="s">
        <v>1</v>
      </c>
      <c r="F1113" s="271" t="s">
        <v>1570</v>
      </c>
      <c r="G1113" s="269"/>
      <c r="H1113" s="272">
        <v>120.8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174</v>
      </c>
      <c r="AU1113" s="278" t="s">
        <v>86</v>
      </c>
      <c r="AV1113" s="14" t="s">
        <v>86</v>
      </c>
      <c r="AW1113" s="14" t="s">
        <v>30</v>
      </c>
      <c r="AX1113" s="14" t="s">
        <v>73</v>
      </c>
      <c r="AY1113" s="278" t="s">
        <v>166</v>
      </c>
    </row>
    <row r="1114" spans="1:65" s="2" customFormat="1" ht="16.5" customHeight="1">
      <c r="A1114" s="37"/>
      <c r="B1114" s="38"/>
      <c r="C1114" s="243" t="s">
        <v>1571</v>
      </c>
      <c r="D1114" s="243" t="s">
        <v>168</v>
      </c>
      <c r="E1114" s="244" t="s">
        <v>1572</v>
      </c>
      <c r="F1114" s="245" t="s">
        <v>1573</v>
      </c>
      <c r="G1114" s="246" t="s">
        <v>290</v>
      </c>
      <c r="H1114" s="247">
        <v>58.2</v>
      </c>
      <c r="I1114" s="248"/>
      <c r="J1114" s="249">
        <f>ROUND(I1114*H1114,2)</f>
        <v>0</v>
      </c>
      <c r="K1114" s="250"/>
      <c r="L1114" s="43"/>
      <c r="M1114" s="251" t="s">
        <v>1</v>
      </c>
      <c r="N1114" s="252" t="s">
        <v>39</v>
      </c>
      <c r="O1114" s="90"/>
      <c r="P1114" s="253">
        <f>O1114*H1114</f>
        <v>0</v>
      </c>
      <c r="Q1114" s="253">
        <v>0</v>
      </c>
      <c r="R1114" s="253">
        <f>Q1114*H1114</f>
        <v>0</v>
      </c>
      <c r="S1114" s="253">
        <v>0.00394</v>
      </c>
      <c r="T1114" s="254">
        <f>S1114*H1114</f>
        <v>0.229308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55" t="s">
        <v>252</v>
      </c>
      <c r="AT1114" s="255" t="s">
        <v>168</v>
      </c>
      <c r="AU1114" s="255" t="s">
        <v>86</v>
      </c>
      <c r="AY1114" s="16" t="s">
        <v>166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6" t="s">
        <v>86</v>
      </c>
      <c r="BK1114" s="256">
        <f>ROUND(I1114*H1114,2)</f>
        <v>0</v>
      </c>
      <c r="BL1114" s="16" t="s">
        <v>252</v>
      </c>
      <c r="BM1114" s="255" t="s">
        <v>1574</v>
      </c>
    </row>
    <row r="1115" spans="1:51" s="14" customFormat="1" ht="12">
      <c r="A1115" s="14"/>
      <c r="B1115" s="268"/>
      <c r="C1115" s="269"/>
      <c r="D1115" s="259" t="s">
        <v>174</v>
      </c>
      <c r="E1115" s="270" t="s">
        <v>1</v>
      </c>
      <c r="F1115" s="271" t="s">
        <v>1575</v>
      </c>
      <c r="G1115" s="269"/>
      <c r="H1115" s="272">
        <v>58.2</v>
      </c>
      <c r="I1115" s="273"/>
      <c r="J1115" s="269"/>
      <c r="K1115" s="269"/>
      <c r="L1115" s="274"/>
      <c r="M1115" s="275"/>
      <c r="N1115" s="276"/>
      <c r="O1115" s="276"/>
      <c r="P1115" s="276"/>
      <c r="Q1115" s="276"/>
      <c r="R1115" s="276"/>
      <c r="S1115" s="276"/>
      <c r="T1115" s="277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8" t="s">
        <v>174</v>
      </c>
      <c r="AU1115" s="278" t="s">
        <v>86</v>
      </c>
      <c r="AV1115" s="14" t="s">
        <v>86</v>
      </c>
      <c r="AW1115" s="14" t="s">
        <v>30</v>
      </c>
      <c r="AX1115" s="14" t="s">
        <v>73</v>
      </c>
      <c r="AY1115" s="278" t="s">
        <v>166</v>
      </c>
    </row>
    <row r="1116" spans="1:65" s="2" customFormat="1" ht="21.75" customHeight="1">
      <c r="A1116" s="37"/>
      <c r="B1116" s="38"/>
      <c r="C1116" s="243" t="s">
        <v>1576</v>
      </c>
      <c r="D1116" s="243" t="s">
        <v>168</v>
      </c>
      <c r="E1116" s="244" t="s">
        <v>1577</v>
      </c>
      <c r="F1116" s="245" t="s">
        <v>1578</v>
      </c>
      <c r="G1116" s="246" t="s">
        <v>171</v>
      </c>
      <c r="H1116" s="247">
        <v>18.72</v>
      </c>
      <c r="I1116" s="248"/>
      <c r="J1116" s="249">
        <f>ROUND(I1116*H1116,2)</f>
        <v>0</v>
      </c>
      <c r="K1116" s="250"/>
      <c r="L1116" s="43"/>
      <c r="M1116" s="251" t="s">
        <v>1</v>
      </c>
      <c r="N1116" s="252" t="s">
        <v>39</v>
      </c>
      <c r="O1116" s="90"/>
      <c r="P1116" s="253">
        <f>O1116*H1116</f>
        <v>0</v>
      </c>
      <c r="Q1116" s="253">
        <v>0.00655</v>
      </c>
      <c r="R1116" s="253">
        <f>Q1116*H1116</f>
        <v>0.122616</v>
      </c>
      <c r="S1116" s="253">
        <v>0</v>
      </c>
      <c r="T1116" s="254">
        <f>S1116*H1116</f>
        <v>0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55" t="s">
        <v>252</v>
      </c>
      <c r="AT1116" s="255" t="s">
        <v>168</v>
      </c>
      <c r="AU1116" s="255" t="s">
        <v>86</v>
      </c>
      <c r="AY1116" s="16" t="s">
        <v>166</v>
      </c>
      <c r="BE1116" s="256">
        <f>IF(N1116="základní",J1116,0)</f>
        <v>0</v>
      </c>
      <c r="BF1116" s="256">
        <f>IF(N1116="snížená",J1116,0)</f>
        <v>0</v>
      </c>
      <c r="BG1116" s="256">
        <f>IF(N1116="zákl. přenesená",J1116,0)</f>
        <v>0</v>
      </c>
      <c r="BH1116" s="256">
        <f>IF(N1116="sníž. přenesená",J1116,0)</f>
        <v>0</v>
      </c>
      <c r="BI1116" s="256">
        <f>IF(N1116="nulová",J1116,0)</f>
        <v>0</v>
      </c>
      <c r="BJ1116" s="16" t="s">
        <v>86</v>
      </c>
      <c r="BK1116" s="256">
        <f>ROUND(I1116*H1116,2)</f>
        <v>0</v>
      </c>
      <c r="BL1116" s="16" t="s">
        <v>252</v>
      </c>
      <c r="BM1116" s="255" t="s">
        <v>1579</v>
      </c>
    </row>
    <row r="1117" spans="1:51" s="14" customFormat="1" ht="12">
      <c r="A1117" s="14"/>
      <c r="B1117" s="268"/>
      <c r="C1117" s="269"/>
      <c r="D1117" s="259" t="s">
        <v>174</v>
      </c>
      <c r="E1117" s="270" t="s">
        <v>1</v>
      </c>
      <c r="F1117" s="271" t="s">
        <v>1580</v>
      </c>
      <c r="G1117" s="269"/>
      <c r="H1117" s="272">
        <v>15.84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174</v>
      </c>
      <c r="AU1117" s="278" t="s">
        <v>86</v>
      </c>
      <c r="AV1117" s="14" t="s">
        <v>86</v>
      </c>
      <c r="AW1117" s="14" t="s">
        <v>30</v>
      </c>
      <c r="AX1117" s="14" t="s">
        <v>73</v>
      </c>
      <c r="AY1117" s="278" t="s">
        <v>166</v>
      </c>
    </row>
    <row r="1118" spans="1:51" s="14" customFormat="1" ht="12">
      <c r="A1118" s="14"/>
      <c r="B1118" s="268"/>
      <c r="C1118" s="269"/>
      <c r="D1118" s="259" t="s">
        <v>174</v>
      </c>
      <c r="E1118" s="270" t="s">
        <v>1</v>
      </c>
      <c r="F1118" s="271" t="s">
        <v>1551</v>
      </c>
      <c r="G1118" s="269"/>
      <c r="H1118" s="272">
        <v>2.88</v>
      </c>
      <c r="I1118" s="273"/>
      <c r="J1118" s="269"/>
      <c r="K1118" s="269"/>
      <c r="L1118" s="274"/>
      <c r="M1118" s="275"/>
      <c r="N1118" s="276"/>
      <c r="O1118" s="276"/>
      <c r="P1118" s="276"/>
      <c r="Q1118" s="276"/>
      <c r="R1118" s="276"/>
      <c r="S1118" s="276"/>
      <c r="T1118" s="277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78" t="s">
        <v>174</v>
      </c>
      <c r="AU1118" s="278" t="s">
        <v>86</v>
      </c>
      <c r="AV1118" s="14" t="s">
        <v>86</v>
      </c>
      <c r="AW1118" s="14" t="s">
        <v>30</v>
      </c>
      <c r="AX1118" s="14" t="s">
        <v>73</v>
      </c>
      <c r="AY1118" s="278" t="s">
        <v>166</v>
      </c>
    </row>
    <row r="1119" spans="1:65" s="2" customFormat="1" ht="33" customHeight="1">
      <c r="A1119" s="37"/>
      <c r="B1119" s="38"/>
      <c r="C1119" s="243" t="s">
        <v>1581</v>
      </c>
      <c r="D1119" s="243" t="s">
        <v>168</v>
      </c>
      <c r="E1119" s="244" t="s">
        <v>1582</v>
      </c>
      <c r="F1119" s="245" t="s">
        <v>1583</v>
      </c>
      <c r="G1119" s="246" t="s">
        <v>290</v>
      </c>
      <c r="H1119" s="247">
        <v>97.88</v>
      </c>
      <c r="I1119" s="248"/>
      <c r="J1119" s="249">
        <f>ROUND(I1119*H1119,2)</f>
        <v>0</v>
      </c>
      <c r="K1119" s="250"/>
      <c r="L1119" s="43"/>
      <c r="M1119" s="251" t="s">
        <v>1</v>
      </c>
      <c r="N1119" s="252" t="s">
        <v>39</v>
      </c>
      <c r="O1119" s="90"/>
      <c r="P1119" s="253">
        <f>O1119*H1119</f>
        <v>0</v>
      </c>
      <c r="Q1119" s="253">
        <v>0.00198</v>
      </c>
      <c r="R1119" s="253">
        <f>Q1119*H1119</f>
        <v>0.19380239999999999</v>
      </c>
      <c r="S1119" s="253">
        <v>0</v>
      </c>
      <c r="T1119" s="254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55" t="s">
        <v>252</v>
      </c>
      <c r="AT1119" s="255" t="s">
        <v>168</v>
      </c>
      <c r="AU1119" s="255" t="s">
        <v>86</v>
      </c>
      <c r="AY1119" s="16" t="s">
        <v>166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6" t="s">
        <v>86</v>
      </c>
      <c r="BK1119" s="256">
        <f>ROUND(I1119*H1119,2)</f>
        <v>0</v>
      </c>
      <c r="BL1119" s="16" t="s">
        <v>252</v>
      </c>
      <c r="BM1119" s="255" t="s">
        <v>1584</v>
      </c>
    </row>
    <row r="1120" spans="1:51" s="13" customFormat="1" ht="12">
      <c r="A1120" s="13"/>
      <c r="B1120" s="257"/>
      <c r="C1120" s="258"/>
      <c r="D1120" s="259" t="s">
        <v>174</v>
      </c>
      <c r="E1120" s="260" t="s">
        <v>1</v>
      </c>
      <c r="F1120" s="261" t="s">
        <v>175</v>
      </c>
      <c r="G1120" s="258"/>
      <c r="H1120" s="260" t="s">
        <v>1</v>
      </c>
      <c r="I1120" s="262"/>
      <c r="J1120" s="258"/>
      <c r="K1120" s="258"/>
      <c r="L1120" s="263"/>
      <c r="M1120" s="264"/>
      <c r="N1120" s="265"/>
      <c r="O1120" s="265"/>
      <c r="P1120" s="265"/>
      <c r="Q1120" s="265"/>
      <c r="R1120" s="265"/>
      <c r="S1120" s="265"/>
      <c r="T1120" s="266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7" t="s">
        <v>174</v>
      </c>
      <c r="AU1120" s="267" t="s">
        <v>86</v>
      </c>
      <c r="AV1120" s="13" t="s">
        <v>80</v>
      </c>
      <c r="AW1120" s="13" t="s">
        <v>30</v>
      </c>
      <c r="AX1120" s="13" t="s">
        <v>73</v>
      </c>
      <c r="AY1120" s="267" t="s">
        <v>166</v>
      </c>
    </row>
    <row r="1121" spans="1:51" s="14" customFormat="1" ht="12">
      <c r="A1121" s="14"/>
      <c r="B1121" s="268"/>
      <c r="C1121" s="269"/>
      <c r="D1121" s="259" t="s">
        <v>174</v>
      </c>
      <c r="E1121" s="270" t="s">
        <v>1</v>
      </c>
      <c r="F1121" s="271" t="s">
        <v>554</v>
      </c>
      <c r="G1121" s="269"/>
      <c r="H1121" s="272">
        <v>2.32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174</v>
      </c>
      <c r="AU1121" s="278" t="s">
        <v>86</v>
      </c>
      <c r="AV1121" s="14" t="s">
        <v>86</v>
      </c>
      <c r="AW1121" s="14" t="s">
        <v>30</v>
      </c>
      <c r="AX1121" s="14" t="s">
        <v>73</v>
      </c>
      <c r="AY1121" s="278" t="s">
        <v>166</v>
      </c>
    </row>
    <row r="1122" spans="1:51" s="14" customFormat="1" ht="12">
      <c r="A1122" s="14"/>
      <c r="B1122" s="268"/>
      <c r="C1122" s="269"/>
      <c r="D1122" s="259" t="s">
        <v>174</v>
      </c>
      <c r="E1122" s="270" t="s">
        <v>1</v>
      </c>
      <c r="F1122" s="271" t="s">
        <v>555</v>
      </c>
      <c r="G1122" s="269"/>
      <c r="H1122" s="272">
        <v>5.9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174</v>
      </c>
      <c r="AU1122" s="278" t="s">
        <v>86</v>
      </c>
      <c r="AV1122" s="14" t="s">
        <v>86</v>
      </c>
      <c r="AW1122" s="14" t="s">
        <v>30</v>
      </c>
      <c r="AX1122" s="14" t="s">
        <v>73</v>
      </c>
      <c r="AY1122" s="278" t="s">
        <v>166</v>
      </c>
    </row>
    <row r="1123" spans="1:51" s="14" customFormat="1" ht="12">
      <c r="A1123" s="14"/>
      <c r="B1123" s="268"/>
      <c r="C1123" s="269"/>
      <c r="D1123" s="259" t="s">
        <v>174</v>
      </c>
      <c r="E1123" s="270" t="s">
        <v>1</v>
      </c>
      <c r="F1123" s="271" t="s">
        <v>556</v>
      </c>
      <c r="G1123" s="269"/>
      <c r="H1123" s="272">
        <v>9.1</v>
      </c>
      <c r="I1123" s="273"/>
      <c r="J1123" s="269"/>
      <c r="K1123" s="269"/>
      <c r="L1123" s="274"/>
      <c r="M1123" s="275"/>
      <c r="N1123" s="276"/>
      <c r="O1123" s="276"/>
      <c r="P1123" s="276"/>
      <c r="Q1123" s="276"/>
      <c r="R1123" s="276"/>
      <c r="S1123" s="276"/>
      <c r="T1123" s="277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78" t="s">
        <v>174</v>
      </c>
      <c r="AU1123" s="278" t="s">
        <v>86</v>
      </c>
      <c r="AV1123" s="14" t="s">
        <v>86</v>
      </c>
      <c r="AW1123" s="14" t="s">
        <v>30</v>
      </c>
      <c r="AX1123" s="14" t="s">
        <v>73</v>
      </c>
      <c r="AY1123" s="278" t="s">
        <v>166</v>
      </c>
    </row>
    <row r="1124" spans="1:51" s="14" customFormat="1" ht="12">
      <c r="A1124" s="14"/>
      <c r="B1124" s="268"/>
      <c r="C1124" s="269"/>
      <c r="D1124" s="259" t="s">
        <v>174</v>
      </c>
      <c r="E1124" s="270" t="s">
        <v>1</v>
      </c>
      <c r="F1124" s="271" t="s">
        <v>557</v>
      </c>
      <c r="G1124" s="269"/>
      <c r="H1124" s="272">
        <v>2.07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174</v>
      </c>
      <c r="AU1124" s="278" t="s">
        <v>86</v>
      </c>
      <c r="AV1124" s="14" t="s">
        <v>86</v>
      </c>
      <c r="AW1124" s="14" t="s">
        <v>30</v>
      </c>
      <c r="AX1124" s="14" t="s">
        <v>73</v>
      </c>
      <c r="AY1124" s="278" t="s">
        <v>166</v>
      </c>
    </row>
    <row r="1125" spans="1:51" s="14" customFormat="1" ht="12">
      <c r="A1125" s="14"/>
      <c r="B1125" s="268"/>
      <c r="C1125" s="269"/>
      <c r="D1125" s="259" t="s">
        <v>174</v>
      </c>
      <c r="E1125" s="270" t="s">
        <v>1</v>
      </c>
      <c r="F1125" s="271" t="s">
        <v>558</v>
      </c>
      <c r="G1125" s="269"/>
      <c r="H1125" s="272">
        <v>1.32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174</v>
      </c>
      <c r="AU1125" s="278" t="s">
        <v>86</v>
      </c>
      <c r="AV1125" s="14" t="s">
        <v>86</v>
      </c>
      <c r="AW1125" s="14" t="s">
        <v>30</v>
      </c>
      <c r="AX1125" s="14" t="s">
        <v>73</v>
      </c>
      <c r="AY1125" s="278" t="s">
        <v>166</v>
      </c>
    </row>
    <row r="1126" spans="1:51" s="14" customFormat="1" ht="12">
      <c r="A1126" s="14"/>
      <c r="B1126" s="268"/>
      <c r="C1126" s="269"/>
      <c r="D1126" s="259" t="s">
        <v>174</v>
      </c>
      <c r="E1126" s="270" t="s">
        <v>1</v>
      </c>
      <c r="F1126" s="271" t="s">
        <v>559</v>
      </c>
      <c r="G1126" s="269"/>
      <c r="H1126" s="272">
        <v>1.4</v>
      </c>
      <c r="I1126" s="273"/>
      <c r="J1126" s="269"/>
      <c r="K1126" s="269"/>
      <c r="L1126" s="274"/>
      <c r="M1126" s="275"/>
      <c r="N1126" s="276"/>
      <c r="O1126" s="276"/>
      <c r="P1126" s="276"/>
      <c r="Q1126" s="276"/>
      <c r="R1126" s="276"/>
      <c r="S1126" s="276"/>
      <c r="T1126" s="277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8" t="s">
        <v>174</v>
      </c>
      <c r="AU1126" s="278" t="s">
        <v>86</v>
      </c>
      <c r="AV1126" s="14" t="s">
        <v>86</v>
      </c>
      <c r="AW1126" s="14" t="s">
        <v>30</v>
      </c>
      <c r="AX1126" s="14" t="s">
        <v>73</v>
      </c>
      <c r="AY1126" s="278" t="s">
        <v>166</v>
      </c>
    </row>
    <row r="1127" spans="1:51" s="13" customFormat="1" ht="12">
      <c r="A1127" s="13"/>
      <c r="B1127" s="257"/>
      <c r="C1127" s="258"/>
      <c r="D1127" s="259" t="s">
        <v>174</v>
      </c>
      <c r="E1127" s="260" t="s">
        <v>1</v>
      </c>
      <c r="F1127" s="261" t="s">
        <v>456</v>
      </c>
      <c r="G1127" s="258"/>
      <c r="H1127" s="260" t="s">
        <v>1</v>
      </c>
      <c r="I1127" s="262"/>
      <c r="J1127" s="258"/>
      <c r="K1127" s="258"/>
      <c r="L1127" s="263"/>
      <c r="M1127" s="264"/>
      <c r="N1127" s="265"/>
      <c r="O1127" s="265"/>
      <c r="P1127" s="265"/>
      <c r="Q1127" s="265"/>
      <c r="R1127" s="265"/>
      <c r="S1127" s="265"/>
      <c r="T1127" s="266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7" t="s">
        <v>174</v>
      </c>
      <c r="AU1127" s="267" t="s">
        <v>86</v>
      </c>
      <c r="AV1127" s="13" t="s">
        <v>80</v>
      </c>
      <c r="AW1127" s="13" t="s">
        <v>30</v>
      </c>
      <c r="AX1127" s="13" t="s">
        <v>73</v>
      </c>
      <c r="AY1127" s="267" t="s">
        <v>166</v>
      </c>
    </row>
    <row r="1128" spans="1:51" s="14" customFormat="1" ht="12">
      <c r="A1128" s="14"/>
      <c r="B1128" s="268"/>
      <c r="C1128" s="269"/>
      <c r="D1128" s="259" t="s">
        <v>174</v>
      </c>
      <c r="E1128" s="270" t="s">
        <v>1</v>
      </c>
      <c r="F1128" s="271" t="s">
        <v>560</v>
      </c>
      <c r="G1128" s="269"/>
      <c r="H1128" s="272">
        <v>12.48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174</v>
      </c>
      <c r="AU1128" s="278" t="s">
        <v>86</v>
      </c>
      <c r="AV1128" s="14" t="s">
        <v>86</v>
      </c>
      <c r="AW1128" s="14" t="s">
        <v>30</v>
      </c>
      <c r="AX1128" s="14" t="s">
        <v>73</v>
      </c>
      <c r="AY1128" s="278" t="s">
        <v>166</v>
      </c>
    </row>
    <row r="1129" spans="1:51" s="14" customFormat="1" ht="12">
      <c r="A1129" s="14"/>
      <c r="B1129" s="268"/>
      <c r="C1129" s="269"/>
      <c r="D1129" s="259" t="s">
        <v>174</v>
      </c>
      <c r="E1129" s="270" t="s">
        <v>1</v>
      </c>
      <c r="F1129" s="271" t="s">
        <v>561</v>
      </c>
      <c r="G1129" s="269"/>
      <c r="H1129" s="272">
        <v>4.2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174</v>
      </c>
      <c r="AU1129" s="278" t="s">
        <v>86</v>
      </c>
      <c r="AV1129" s="14" t="s">
        <v>86</v>
      </c>
      <c r="AW1129" s="14" t="s">
        <v>30</v>
      </c>
      <c r="AX1129" s="14" t="s">
        <v>73</v>
      </c>
      <c r="AY1129" s="278" t="s">
        <v>166</v>
      </c>
    </row>
    <row r="1130" spans="1:51" s="14" customFormat="1" ht="12">
      <c r="A1130" s="14"/>
      <c r="B1130" s="268"/>
      <c r="C1130" s="269"/>
      <c r="D1130" s="259" t="s">
        <v>174</v>
      </c>
      <c r="E1130" s="270" t="s">
        <v>1</v>
      </c>
      <c r="F1130" s="271" t="s">
        <v>562</v>
      </c>
      <c r="G1130" s="269"/>
      <c r="H1130" s="272">
        <v>8.1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174</v>
      </c>
      <c r="AU1130" s="278" t="s">
        <v>86</v>
      </c>
      <c r="AV1130" s="14" t="s">
        <v>86</v>
      </c>
      <c r="AW1130" s="14" t="s">
        <v>30</v>
      </c>
      <c r="AX1130" s="14" t="s">
        <v>73</v>
      </c>
      <c r="AY1130" s="278" t="s">
        <v>166</v>
      </c>
    </row>
    <row r="1131" spans="1:51" s="14" customFormat="1" ht="12">
      <c r="A1131" s="14"/>
      <c r="B1131" s="268"/>
      <c r="C1131" s="269"/>
      <c r="D1131" s="259" t="s">
        <v>174</v>
      </c>
      <c r="E1131" s="270" t="s">
        <v>1</v>
      </c>
      <c r="F1131" s="271" t="s">
        <v>563</v>
      </c>
      <c r="G1131" s="269"/>
      <c r="H1131" s="272">
        <v>8.4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174</v>
      </c>
      <c r="AU1131" s="278" t="s">
        <v>86</v>
      </c>
      <c r="AV1131" s="14" t="s">
        <v>86</v>
      </c>
      <c r="AW1131" s="14" t="s">
        <v>30</v>
      </c>
      <c r="AX1131" s="14" t="s">
        <v>73</v>
      </c>
      <c r="AY1131" s="278" t="s">
        <v>166</v>
      </c>
    </row>
    <row r="1132" spans="1:51" s="13" customFormat="1" ht="12">
      <c r="A1132" s="13"/>
      <c r="B1132" s="257"/>
      <c r="C1132" s="258"/>
      <c r="D1132" s="259" t="s">
        <v>174</v>
      </c>
      <c r="E1132" s="260" t="s">
        <v>1</v>
      </c>
      <c r="F1132" s="261" t="s">
        <v>461</v>
      </c>
      <c r="G1132" s="258"/>
      <c r="H1132" s="260" t="s">
        <v>1</v>
      </c>
      <c r="I1132" s="262"/>
      <c r="J1132" s="258"/>
      <c r="K1132" s="258"/>
      <c r="L1132" s="263"/>
      <c r="M1132" s="264"/>
      <c r="N1132" s="265"/>
      <c r="O1132" s="265"/>
      <c r="P1132" s="265"/>
      <c r="Q1132" s="265"/>
      <c r="R1132" s="265"/>
      <c r="S1132" s="265"/>
      <c r="T1132" s="26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7" t="s">
        <v>174</v>
      </c>
      <c r="AU1132" s="267" t="s">
        <v>86</v>
      </c>
      <c r="AV1132" s="13" t="s">
        <v>80</v>
      </c>
      <c r="AW1132" s="13" t="s">
        <v>30</v>
      </c>
      <c r="AX1132" s="13" t="s">
        <v>73</v>
      </c>
      <c r="AY1132" s="267" t="s">
        <v>166</v>
      </c>
    </row>
    <row r="1133" spans="1:51" s="14" customFormat="1" ht="12">
      <c r="A1133" s="14"/>
      <c r="B1133" s="268"/>
      <c r="C1133" s="269"/>
      <c r="D1133" s="259" t="s">
        <v>174</v>
      </c>
      <c r="E1133" s="270" t="s">
        <v>1</v>
      </c>
      <c r="F1133" s="271" t="s">
        <v>564</v>
      </c>
      <c r="G1133" s="269"/>
      <c r="H1133" s="272">
        <v>16.64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174</v>
      </c>
      <c r="AU1133" s="278" t="s">
        <v>86</v>
      </c>
      <c r="AV1133" s="14" t="s">
        <v>86</v>
      </c>
      <c r="AW1133" s="14" t="s">
        <v>30</v>
      </c>
      <c r="AX1133" s="14" t="s">
        <v>73</v>
      </c>
      <c r="AY1133" s="278" t="s">
        <v>166</v>
      </c>
    </row>
    <row r="1134" spans="1:51" s="14" customFormat="1" ht="12">
      <c r="A1134" s="14"/>
      <c r="B1134" s="268"/>
      <c r="C1134" s="269"/>
      <c r="D1134" s="259" t="s">
        <v>174</v>
      </c>
      <c r="E1134" s="270" t="s">
        <v>1</v>
      </c>
      <c r="F1134" s="271" t="s">
        <v>563</v>
      </c>
      <c r="G1134" s="269"/>
      <c r="H1134" s="272">
        <v>8.4</v>
      </c>
      <c r="I1134" s="273"/>
      <c r="J1134" s="269"/>
      <c r="K1134" s="269"/>
      <c r="L1134" s="274"/>
      <c r="M1134" s="275"/>
      <c r="N1134" s="276"/>
      <c r="O1134" s="276"/>
      <c r="P1134" s="276"/>
      <c r="Q1134" s="276"/>
      <c r="R1134" s="276"/>
      <c r="S1134" s="276"/>
      <c r="T1134" s="277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8" t="s">
        <v>174</v>
      </c>
      <c r="AU1134" s="278" t="s">
        <v>86</v>
      </c>
      <c r="AV1134" s="14" t="s">
        <v>86</v>
      </c>
      <c r="AW1134" s="14" t="s">
        <v>30</v>
      </c>
      <c r="AX1134" s="14" t="s">
        <v>73</v>
      </c>
      <c r="AY1134" s="278" t="s">
        <v>166</v>
      </c>
    </row>
    <row r="1135" spans="1:51" s="14" customFormat="1" ht="12">
      <c r="A1135" s="14"/>
      <c r="B1135" s="268"/>
      <c r="C1135" s="269"/>
      <c r="D1135" s="259" t="s">
        <v>174</v>
      </c>
      <c r="E1135" s="270" t="s">
        <v>1</v>
      </c>
      <c r="F1135" s="271" t="s">
        <v>565</v>
      </c>
      <c r="G1135" s="269"/>
      <c r="H1135" s="272">
        <v>4.05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174</v>
      </c>
      <c r="AU1135" s="278" t="s">
        <v>86</v>
      </c>
      <c r="AV1135" s="14" t="s">
        <v>86</v>
      </c>
      <c r="AW1135" s="14" t="s">
        <v>30</v>
      </c>
      <c r="AX1135" s="14" t="s">
        <v>73</v>
      </c>
      <c r="AY1135" s="278" t="s">
        <v>166</v>
      </c>
    </row>
    <row r="1136" spans="1:51" s="14" customFormat="1" ht="12">
      <c r="A1136" s="14"/>
      <c r="B1136" s="268"/>
      <c r="C1136" s="269"/>
      <c r="D1136" s="259" t="s">
        <v>174</v>
      </c>
      <c r="E1136" s="270" t="s">
        <v>1</v>
      </c>
      <c r="F1136" s="271" t="s">
        <v>562</v>
      </c>
      <c r="G1136" s="269"/>
      <c r="H1136" s="272">
        <v>8.1</v>
      </c>
      <c r="I1136" s="273"/>
      <c r="J1136" s="269"/>
      <c r="K1136" s="269"/>
      <c r="L1136" s="274"/>
      <c r="M1136" s="275"/>
      <c r="N1136" s="276"/>
      <c r="O1136" s="276"/>
      <c r="P1136" s="276"/>
      <c r="Q1136" s="276"/>
      <c r="R1136" s="276"/>
      <c r="S1136" s="276"/>
      <c r="T1136" s="277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78" t="s">
        <v>174</v>
      </c>
      <c r="AU1136" s="278" t="s">
        <v>86</v>
      </c>
      <c r="AV1136" s="14" t="s">
        <v>86</v>
      </c>
      <c r="AW1136" s="14" t="s">
        <v>30</v>
      </c>
      <c r="AX1136" s="14" t="s">
        <v>73</v>
      </c>
      <c r="AY1136" s="278" t="s">
        <v>166</v>
      </c>
    </row>
    <row r="1137" spans="1:51" s="14" customFormat="1" ht="12">
      <c r="A1137" s="14"/>
      <c r="B1137" s="268"/>
      <c r="C1137" s="269"/>
      <c r="D1137" s="259" t="s">
        <v>174</v>
      </c>
      <c r="E1137" s="270" t="s">
        <v>1</v>
      </c>
      <c r="F1137" s="271" t="s">
        <v>566</v>
      </c>
      <c r="G1137" s="269"/>
      <c r="H1137" s="272">
        <v>5.4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174</v>
      </c>
      <c r="AU1137" s="278" t="s">
        <v>86</v>
      </c>
      <c r="AV1137" s="14" t="s">
        <v>86</v>
      </c>
      <c r="AW1137" s="14" t="s">
        <v>30</v>
      </c>
      <c r="AX1137" s="14" t="s">
        <v>73</v>
      </c>
      <c r="AY1137" s="278" t="s">
        <v>166</v>
      </c>
    </row>
    <row r="1138" spans="1:65" s="2" customFormat="1" ht="16.5" customHeight="1">
      <c r="A1138" s="37"/>
      <c r="B1138" s="38"/>
      <c r="C1138" s="243" t="s">
        <v>1585</v>
      </c>
      <c r="D1138" s="243" t="s">
        <v>168</v>
      </c>
      <c r="E1138" s="244" t="s">
        <v>1586</v>
      </c>
      <c r="F1138" s="245" t="s">
        <v>1587</v>
      </c>
      <c r="G1138" s="246" t="s">
        <v>290</v>
      </c>
      <c r="H1138" s="247">
        <v>120.2</v>
      </c>
      <c r="I1138" s="248"/>
      <c r="J1138" s="249">
        <f>ROUND(I1138*H1138,2)</f>
        <v>0</v>
      </c>
      <c r="K1138" s="250"/>
      <c r="L1138" s="43"/>
      <c r="M1138" s="251" t="s">
        <v>1</v>
      </c>
      <c r="N1138" s="252" t="s">
        <v>39</v>
      </c>
      <c r="O1138" s="90"/>
      <c r="P1138" s="253">
        <f>O1138*H1138</f>
        <v>0</v>
      </c>
      <c r="Q1138" s="253">
        <v>0.00059</v>
      </c>
      <c r="R1138" s="253">
        <f>Q1138*H1138</f>
        <v>0.07091800000000001</v>
      </c>
      <c r="S1138" s="253">
        <v>0</v>
      </c>
      <c r="T1138" s="254">
        <f>S1138*H1138</f>
        <v>0</v>
      </c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R1138" s="255" t="s">
        <v>252</v>
      </c>
      <c r="AT1138" s="255" t="s">
        <v>168</v>
      </c>
      <c r="AU1138" s="255" t="s">
        <v>86</v>
      </c>
      <c r="AY1138" s="16" t="s">
        <v>166</v>
      </c>
      <c r="BE1138" s="256">
        <f>IF(N1138="základní",J1138,0)</f>
        <v>0</v>
      </c>
      <c r="BF1138" s="256">
        <f>IF(N1138="snížená",J1138,0)</f>
        <v>0</v>
      </c>
      <c r="BG1138" s="256">
        <f>IF(N1138="zákl. přenesená",J1138,0)</f>
        <v>0</v>
      </c>
      <c r="BH1138" s="256">
        <f>IF(N1138="sníž. přenesená",J1138,0)</f>
        <v>0</v>
      </c>
      <c r="BI1138" s="256">
        <f>IF(N1138="nulová",J1138,0)</f>
        <v>0</v>
      </c>
      <c r="BJ1138" s="16" t="s">
        <v>86</v>
      </c>
      <c r="BK1138" s="256">
        <f>ROUND(I1138*H1138,2)</f>
        <v>0</v>
      </c>
      <c r="BL1138" s="16" t="s">
        <v>252</v>
      </c>
      <c r="BM1138" s="255" t="s">
        <v>1588</v>
      </c>
    </row>
    <row r="1139" spans="1:51" s="14" customFormat="1" ht="12">
      <c r="A1139" s="14"/>
      <c r="B1139" s="268"/>
      <c r="C1139" s="269"/>
      <c r="D1139" s="259" t="s">
        <v>174</v>
      </c>
      <c r="E1139" s="270" t="s">
        <v>1</v>
      </c>
      <c r="F1139" s="271" t="s">
        <v>1589</v>
      </c>
      <c r="G1139" s="269"/>
      <c r="H1139" s="272">
        <v>120.2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174</v>
      </c>
      <c r="AU1139" s="278" t="s">
        <v>86</v>
      </c>
      <c r="AV1139" s="14" t="s">
        <v>86</v>
      </c>
      <c r="AW1139" s="14" t="s">
        <v>30</v>
      </c>
      <c r="AX1139" s="14" t="s">
        <v>73</v>
      </c>
      <c r="AY1139" s="278" t="s">
        <v>166</v>
      </c>
    </row>
    <row r="1140" spans="1:65" s="2" customFormat="1" ht="21.75" customHeight="1">
      <c r="A1140" s="37"/>
      <c r="B1140" s="38"/>
      <c r="C1140" s="243" t="s">
        <v>1590</v>
      </c>
      <c r="D1140" s="243" t="s">
        <v>168</v>
      </c>
      <c r="E1140" s="244" t="s">
        <v>1591</v>
      </c>
      <c r="F1140" s="245" t="s">
        <v>1592</v>
      </c>
      <c r="G1140" s="246" t="s">
        <v>290</v>
      </c>
      <c r="H1140" s="247">
        <v>15</v>
      </c>
      <c r="I1140" s="248"/>
      <c r="J1140" s="249">
        <f>ROUND(I1140*H1140,2)</f>
        <v>0</v>
      </c>
      <c r="K1140" s="250"/>
      <c r="L1140" s="43"/>
      <c r="M1140" s="251" t="s">
        <v>1</v>
      </c>
      <c r="N1140" s="252" t="s">
        <v>39</v>
      </c>
      <c r="O1140" s="90"/>
      <c r="P1140" s="253">
        <f>O1140*H1140</f>
        <v>0</v>
      </c>
      <c r="Q1140" s="253">
        <v>0.00468</v>
      </c>
      <c r="R1140" s="253">
        <f>Q1140*H1140</f>
        <v>0.0702</v>
      </c>
      <c r="S1140" s="253">
        <v>0</v>
      </c>
      <c r="T1140" s="254">
        <f>S1140*H1140</f>
        <v>0</v>
      </c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R1140" s="255" t="s">
        <v>252</v>
      </c>
      <c r="AT1140" s="255" t="s">
        <v>168</v>
      </c>
      <c r="AU1140" s="255" t="s">
        <v>86</v>
      </c>
      <c r="AY1140" s="16" t="s">
        <v>166</v>
      </c>
      <c r="BE1140" s="256">
        <f>IF(N1140="základní",J1140,0)</f>
        <v>0</v>
      </c>
      <c r="BF1140" s="256">
        <f>IF(N1140="snížená",J1140,0)</f>
        <v>0</v>
      </c>
      <c r="BG1140" s="256">
        <f>IF(N1140="zákl. přenesená",J1140,0)</f>
        <v>0</v>
      </c>
      <c r="BH1140" s="256">
        <f>IF(N1140="sníž. přenesená",J1140,0)</f>
        <v>0</v>
      </c>
      <c r="BI1140" s="256">
        <f>IF(N1140="nulová",J1140,0)</f>
        <v>0</v>
      </c>
      <c r="BJ1140" s="16" t="s">
        <v>86</v>
      </c>
      <c r="BK1140" s="256">
        <f>ROUND(I1140*H1140,2)</f>
        <v>0</v>
      </c>
      <c r="BL1140" s="16" t="s">
        <v>252</v>
      </c>
      <c r="BM1140" s="255" t="s">
        <v>1593</v>
      </c>
    </row>
    <row r="1141" spans="1:51" s="13" customFormat="1" ht="12">
      <c r="A1141" s="13"/>
      <c r="B1141" s="257"/>
      <c r="C1141" s="258"/>
      <c r="D1141" s="259" t="s">
        <v>174</v>
      </c>
      <c r="E1141" s="260" t="s">
        <v>1</v>
      </c>
      <c r="F1141" s="261" t="s">
        <v>1594</v>
      </c>
      <c r="G1141" s="258"/>
      <c r="H1141" s="260" t="s">
        <v>1</v>
      </c>
      <c r="I1141" s="262"/>
      <c r="J1141" s="258"/>
      <c r="K1141" s="258"/>
      <c r="L1141" s="263"/>
      <c r="M1141" s="264"/>
      <c r="N1141" s="265"/>
      <c r="O1141" s="265"/>
      <c r="P1141" s="265"/>
      <c r="Q1141" s="265"/>
      <c r="R1141" s="265"/>
      <c r="S1141" s="265"/>
      <c r="T1141" s="266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7" t="s">
        <v>174</v>
      </c>
      <c r="AU1141" s="267" t="s">
        <v>86</v>
      </c>
      <c r="AV1141" s="13" t="s">
        <v>80</v>
      </c>
      <c r="AW1141" s="13" t="s">
        <v>30</v>
      </c>
      <c r="AX1141" s="13" t="s">
        <v>73</v>
      </c>
      <c r="AY1141" s="267" t="s">
        <v>166</v>
      </c>
    </row>
    <row r="1142" spans="1:51" s="14" customFormat="1" ht="12">
      <c r="A1142" s="14"/>
      <c r="B1142" s="268"/>
      <c r="C1142" s="269"/>
      <c r="D1142" s="259" t="s">
        <v>174</v>
      </c>
      <c r="E1142" s="270" t="s">
        <v>1</v>
      </c>
      <c r="F1142" s="271" t="s">
        <v>1595</v>
      </c>
      <c r="G1142" s="269"/>
      <c r="H1142" s="272">
        <v>15</v>
      </c>
      <c r="I1142" s="273"/>
      <c r="J1142" s="269"/>
      <c r="K1142" s="269"/>
      <c r="L1142" s="274"/>
      <c r="M1142" s="275"/>
      <c r="N1142" s="276"/>
      <c r="O1142" s="276"/>
      <c r="P1142" s="276"/>
      <c r="Q1142" s="276"/>
      <c r="R1142" s="276"/>
      <c r="S1142" s="276"/>
      <c r="T1142" s="27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8" t="s">
        <v>174</v>
      </c>
      <c r="AU1142" s="278" t="s">
        <v>86</v>
      </c>
      <c r="AV1142" s="14" t="s">
        <v>86</v>
      </c>
      <c r="AW1142" s="14" t="s">
        <v>30</v>
      </c>
      <c r="AX1142" s="14" t="s">
        <v>73</v>
      </c>
      <c r="AY1142" s="278" t="s">
        <v>166</v>
      </c>
    </row>
    <row r="1143" spans="1:65" s="2" customFormat="1" ht="21.75" customHeight="1">
      <c r="A1143" s="37"/>
      <c r="B1143" s="38"/>
      <c r="C1143" s="243" t="s">
        <v>1596</v>
      </c>
      <c r="D1143" s="243" t="s">
        <v>168</v>
      </c>
      <c r="E1143" s="244" t="s">
        <v>1597</v>
      </c>
      <c r="F1143" s="245" t="s">
        <v>1598</v>
      </c>
      <c r="G1143" s="246" t="s">
        <v>346</v>
      </c>
      <c r="H1143" s="247">
        <v>6</v>
      </c>
      <c r="I1143" s="248"/>
      <c r="J1143" s="249">
        <f>ROUND(I1143*H1143,2)</f>
        <v>0</v>
      </c>
      <c r="K1143" s="250"/>
      <c r="L1143" s="43"/>
      <c r="M1143" s="251" t="s">
        <v>1</v>
      </c>
      <c r="N1143" s="252" t="s">
        <v>39</v>
      </c>
      <c r="O1143" s="90"/>
      <c r="P1143" s="253">
        <f>O1143*H1143</f>
        <v>0</v>
      </c>
      <c r="Q1143" s="253">
        <v>0.00462</v>
      </c>
      <c r="R1143" s="253">
        <f>Q1143*H1143</f>
        <v>0.02772</v>
      </c>
      <c r="S1143" s="253">
        <v>0</v>
      </c>
      <c r="T1143" s="254">
        <f>S1143*H1143</f>
        <v>0</v>
      </c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R1143" s="255" t="s">
        <v>252</v>
      </c>
      <c r="AT1143" s="255" t="s">
        <v>168</v>
      </c>
      <c r="AU1143" s="255" t="s">
        <v>86</v>
      </c>
      <c r="AY1143" s="16" t="s">
        <v>166</v>
      </c>
      <c r="BE1143" s="256">
        <f>IF(N1143="základní",J1143,0)</f>
        <v>0</v>
      </c>
      <c r="BF1143" s="256">
        <f>IF(N1143="snížená",J1143,0)</f>
        <v>0</v>
      </c>
      <c r="BG1143" s="256">
        <f>IF(N1143="zákl. přenesená",J1143,0)</f>
        <v>0</v>
      </c>
      <c r="BH1143" s="256">
        <f>IF(N1143="sníž. přenesená",J1143,0)</f>
        <v>0</v>
      </c>
      <c r="BI1143" s="256">
        <f>IF(N1143="nulová",J1143,0)</f>
        <v>0</v>
      </c>
      <c r="BJ1143" s="16" t="s">
        <v>86</v>
      </c>
      <c r="BK1143" s="256">
        <f>ROUND(I1143*H1143,2)</f>
        <v>0</v>
      </c>
      <c r="BL1143" s="16" t="s">
        <v>252</v>
      </c>
      <c r="BM1143" s="255" t="s">
        <v>1599</v>
      </c>
    </row>
    <row r="1144" spans="1:51" s="13" customFormat="1" ht="12">
      <c r="A1144" s="13"/>
      <c r="B1144" s="257"/>
      <c r="C1144" s="258"/>
      <c r="D1144" s="259" t="s">
        <v>174</v>
      </c>
      <c r="E1144" s="260" t="s">
        <v>1</v>
      </c>
      <c r="F1144" s="261" t="s">
        <v>1594</v>
      </c>
      <c r="G1144" s="258"/>
      <c r="H1144" s="260" t="s">
        <v>1</v>
      </c>
      <c r="I1144" s="262"/>
      <c r="J1144" s="258"/>
      <c r="K1144" s="258"/>
      <c r="L1144" s="263"/>
      <c r="M1144" s="264"/>
      <c r="N1144" s="265"/>
      <c r="O1144" s="265"/>
      <c r="P1144" s="265"/>
      <c r="Q1144" s="265"/>
      <c r="R1144" s="265"/>
      <c r="S1144" s="265"/>
      <c r="T1144" s="266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7" t="s">
        <v>174</v>
      </c>
      <c r="AU1144" s="267" t="s">
        <v>86</v>
      </c>
      <c r="AV1144" s="13" t="s">
        <v>80</v>
      </c>
      <c r="AW1144" s="13" t="s">
        <v>30</v>
      </c>
      <c r="AX1144" s="13" t="s">
        <v>73</v>
      </c>
      <c r="AY1144" s="267" t="s">
        <v>166</v>
      </c>
    </row>
    <row r="1145" spans="1:51" s="14" customFormat="1" ht="12">
      <c r="A1145" s="14"/>
      <c r="B1145" s="268"/>
      <c r="C1145" s="269"/>
      <c r="D1145" s="259" t="s">
        <v>174</v>
      </c>
      <c r="E1145" s="270" t="s">
        <v>1</v>
      </c>
      <c r="F1145" s="271" t="s">
        <v>1600</v>
      </c>
      <c r="G1145" s="269"/>
      <c r="H1145" s="272">
        <v>6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174</v>
      </c>
      <c r="AU1145" s="278" t="s">
        <v>86</v>
      </c>
      <c r="AV1145" s="14" t="s">
        <v>86</v>
      </c>
      <c r="AW1145" s="14" t="s">
        <v>30</v>
      </c>
      <c r="AX1145" s="14" t="s">
        <v>73</v>
      </c>
      <c r="AY1145" s="278" t="s">
        <v>166</v>
      </c>
    </row>
    <row r="1146" spans="1:65" s="2" customFormat="1" ht="21.75" customHeight="1">
      <c r="A1146" s="37"/>
      <c r="B1146" s="38"/>
      <c r="C1146" s="243" t="s">
        <v>1601</v>
      </c>
      <c r="D1146" s="243" t="s">
        <v>168</v>
      </c>
      <c r="E1146" s="244" t="s">
        <v>1602</v>
      </c>
      <c r="F1146" s="245" t="s">
        <v>1603</v>
      </c>
      <c r="G1146" s="246" t="s">
        <v>290</v>
      </c>
      <c r="H1146" s="247">
        <v>120.8</v>
      </c>
      <c r="I1146" s="248"/>
      <c r="J1146" s="249">
        <f>ROUND(I1146*H1146,2)</f>
        <v>0</v>
      </c>
      <c r="K1146" s="250"/>
      <c r="L1146" s="43"/>
      <c r="M1146" s="251" t="s">
        <v>1</v>
      </c>
      <c r="N1146" s="252" t="s">
        <v>39</v>
      </c>
      <c r="O1146" s="90"/>
      <c r="P1146" s="253">
        <f>O1146*H1146</f>
        <v>0</v>
      </c>
      <c r="Q1146" s="253">
        <v>0.00286</v>
      </c>
      <c r="R1146" s="253">
        <f>Q1146*H1146</f>
        <v>0.345488</v>
      </c>
      <c r="S1146" s="253">
        <v>0</v>
      </c>
      <c r="T1146" s="254">
        <f>S1146*H1146</f>
        <v>0</v>
      </c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R1146" s="255" t="s">
        <v>252</v>
      </c>
      <c r="AT1146" s="255" t="s">
        <v>168</v>
      </c>
      <c r="AU1146" s="255" t="s">
        <v>86</v>
      </c>
      <c r="AY1146" s="16" t="s">
        <v>166</v>
      </c>
      <c r="BE1146" s="256">
        <f>IF(N1146="základní",J1146,0)</f>
        <v>0</v>
      </c>
      <c r="BF1146" s="256">
        <f>IF(N1146="snížená",J1146,0)</f>
        <v>0</v>
      </c>
      <c r="BG1146" s="256">
        <f>IF(N1146="zákl. přenesená",J1146,0)</f>
        <v>0</v>
      </c>
      <c r="BH1146" s="256">
        <f>IF(N1146="sníž. přenesená",J1146,0)</f>
        <v>0</v>
      </c>
      <c r="BI1146" s="256">
        <f>IF(N1146="nulová",J1146,0)</f>
        <v>0</v>
      </c>
      <c r="BJ1146" s="16" t="s">
        <v>86</v>
      </c>
      <c r="BK1146" s="256">
        <f>ROUND(I1146*H1146,2)</f>
        <v>0</v>
      </c>
      <c r="BL1146" s="16" t="s">
        <v>252</v>
      </c>
      <c r="BM1146" s="255" t="s">
        <v>1604</v>
      </c>
    </row>
    <row r="1147" spans="1:51" s="14" customFormat="1" ht="12">
      <c r="A1147" s="14"/>
      <c r="B1147" s="268"/>
      <c r="C1147" s="269"/>
      <c r="D1147" s="259" t="s">
        <v>174</v>
      </c>
      <c r="E1147" s="270" t="s">
        <v>1</v>
      </c>
      <c r="F1147" s="271" t="s">
        <v>1570</v>
      </c>
      <c r="G1147" s="269"/>
      <c r="H1147" s="272">
        <v>120.8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174</v>
      </c>
      <c r="AU1147" s="278" t="s">
        <v>86</v>
      </c>
      <c r="AV1147" s="14" t="s">
        <v>86</v>
      </c>
      <c r="AW1147" s="14" t="s">
        <v>30</v>
      </c>
      <c r="AX1147" s="14" t="s">
        <v>73</v>
      </c>
      <c r="AY1147" s="278" t="s">
        <v>166</v>
      </c>
    </row>
    <row r="1148" spans="1:65" s="2" customFormat="1" ht="21.75" customHeight="1">
      <c r="A1148" s="37"/>
      <c r="B1148" s="38"/>
      <c r="C1148" s="243" t="s">
        <v>1605</v>
      </c>
      <c r="D1148" s="243" t="s">
        <v>168</v>
      </c>
      <c r="E1148" s="244" t="s">
        <v>1606</v>
      </c>
      <c r="F1148" s="245" t="s">
        <v>1607</v>
      </c>
      <c r="G1148" s="246" t="s">
        <v>346</v>
      </c>
      <c r="H1148" s="247">
        <v>4</v>
      </c>
      <c r="I1148" s="248"/>
      <c r="J1148" s="249">
        <f>ROUND(I1148*H1148,2)</f>
        <v>0</v>
      </c>
      <c r="K1148" s="250"/>
      <c r="L1148" s="43"/>
      <c r="M1148" s="251" t="s">
        <v>1</v>
      </c>
      <c r="N1148" s="252" t="s">
        <v>39</v>
      </c>
      <c r="O1148" s="90"/>
      <c r="P1148" s="253">
        <f>O1148*H1148</f>
        <v>0</v>
      </c>
      <c r="Q1148" s="253">
        <v>0.00071</v>
      </c>
      <c r="R1148" s="253">
        <f>Q1148*H1148</f>
        <v>0.00284</v>
      </c>
      <c r="S1148" s="253">
        <v>0</v>
      </c>
      <c r="T1148" s="254">
        <f>S1148*H1148</f>
        <v>0</v>
      </c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R1148" s="255" t="s">
        <v>252</v>
      </c>
      <c r="AT1148" s="255" t="s">
        <v>168</v>
      </c>
      <c r="AU1148" s="255" t="s">
        <v>86</v>
      </c>
      <c r="AY1148" s="16" t="s">
        <v>166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6" t="s">
        <v>86</v>
      </c>
      <c r="BK1148" s="256">
        <f>ROUND(I1148*H1148,2)</f>
        <v>0</v>
      </c>
      <c r="BL1148" s="16" t="s">
        <v>252</v>
      </c>
      <c r="BM1148" s="255" t="s">
        <v>1608</v>
      </c>
    </row>
    <row r="1149" spans="1:51" s="14" customFormat="1" ht="12">
      <c r="A1149" s="14"/>
      <c r="B1149" s="268"/>
      <c r="C1149" s="269"/>
      <c r="D1149" s="259" t="s">
        <v>174</v>
      </c>
      <c r="E1149" s="270" t="s">
        <v>1</v>
      </c>
      <c r="F1149" s="271" t="s">
        <v>1609</v>
      </c>
      <c r="G1149" s="269"/>
      <c r="H1149" s="272">
        <v>4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174</v>
      </c>
      <c r="AU1149" s="278" t="s">
        <v>86</v>
      </c>
      <c r="AV1149" s="14" t="s">
        <v>86</v>
      </c>
      <c r="AW1149" s="14" t="s">
        <v>30</v>
      </c>
      <c r="AX1149" s="14" t="s">
        <v>73</v>
      </c>
      <c r="AY1149" s="278" t="s">
        <v>166</v>
      </c>
    </row>
    <row r="1150" spans="1:65" s="2" customFormat="1" ht="21.75" customHeight="1">
      <c r="A1150" s="37"/>
      <c r="B1150" s="38"/>
      <c r="C1150" s="243" t="s">
        <v>1610</v>
      </c>
      <c r="D1150" s="243" t="s">
        <v>168</v>
      </c>
      <c r="E1150" s="244" t="s">
        <v>1611</v>
      </c>
      <c r="F1150" s="245" t="s">
        <v>1612</v>
      </c>
      <c r="G1150" s="246" t="s">
        <v>346</v>
      </c>
      <c r="H1150" s="247">
        <v>6</v>
      </c>
      <c r="I1150" s="248"/>
      <c r="J1150" s="249">
        <f>ROUND(I1150*H1150,2)</f>
        <v>0</v>
      </c>
      <c r="K1150" s="250"/>
      <c r="L1150" s="43"/>
      <c r="M1150" s="251" t="s">
        <v>1</v>
      </c>
      <c r="N1150" s="252" t="s">
        <v>39</v>
      </c>
      <c r="O1150" s="90"/>
      <c r="P1150" s="253">
        <f>O1150*H1150</f>
        <v>0</v>
      </c>
      <c r="Q1150" s="253">
        <v>0.00048</v>
      </c>
      <c r="R1150" s="253">
        <f>Q1150*H1150</f>
        <v>0.00288</v>
      </c>
      <c r="S1150" s="253">
        <v>0</v>
      </c>
      <c r="T1150" s="254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55" t="s">
        <v>252</v>
      </c>
      <c r="AT1150" s="255" t="s">
        <v>168</v>
      </c>
      <c r="AU1150" s="255" t="s">
        <v>86</v>
      </c>
      <c r="AY1150" s="16" t="s">
        <v>166</v>
      </c>
      <c r="BE1150" s="256">
        <f>IF(N1150="základní",J1150,0)</f>
        <v>0</v>
      </c>
      <c r="BF1150" s="256">
        <f>IF(N1150="snížená",J1150,0)</f>
        <v>0</v>
      </c>
      <c r="BG1150" s="256">
        <f>IF(N1150="zákl. přenesená",J1150,0)</f>
        <v>0</v>
      </c>
      <c r="BH1150" s="256">
        <f>IF(N1150="sníž. přenesená",J1150,0)</f>
        <v>0</v>
      </c>
      <c r="BI1150" s="256">
        <f>IF(N1150="nulová",J1150,0)</f>
        <v>0</v>
      </c>
      <c r="BJ1150" s="16" t="s">
        <v>86</v>
      </c>
      <c r="BK1150" s="256">
        <f>ROUND(I1150*H1150,2)</f>
        <v>0</v>
      </c>
      <c r="BL1150" s="16" t="s">
        <v>252</v>
      </c>
      <c r="BM1150" s="255" t="s">
        <v>1613</v>
      </c>
    </row>
    <row r="1151" spans="1:51" s="14" customFormat="1" ht="12">
      <c r="A1151" s="14"/>
      <c r="B1151" s="268"/>
      <c r="C1151" s="269"/>
      <c r="D1151" s="259" t="s">
        <v>174</v>
      </c>
      <c r="E1151" s="270" t="s">
        <v>1</v>
      </c>
      <c r="F1151" s="271" t="s">
        <v>1614</v>
      </c>
      <c r="G1151" s="269"/>
      <c r="H1151" s="272">
        <v>6</v>
      </c>
      <c r="I1151" s="273"/>
      <c r="J1151" s="269"/>
      <c r="K1151" s="269"/>
      <c r="L1151" s="274"/>
      <c r="M1151" s="275"/>
      <c r="N1151" s="276"/>
      <c r="O1151" s="276"/>
      <c r="P1151" s="276"/>
      <c r="Q1151" s="276"/>
      <c r="R1151" s="276"/>
      <c r="S1151" s="276"/>
      <c r="T1151" s="27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8" t="s">
        <v>174</v>
      </c>
      <c r="AU1151" s="278" t="s">
        <v>86</v>
      </c>
      <c r="AV1151" s="14" t="s">
        <v>86</v>
      </c>
      <c r="AW1151" s="14" t="s">
        <v>30</v>
      </c>
      <c r="AX1151" s="14" t="s">
        <v>73</v>
      </c>
      <c r="AY1151" s="278" t="s">
        <v>166</v>
      </c>
    </row>
    <row r="1152" spans="1:65" s="2" customFormat="1" ht="21.75" customHeight="1">
      <c r="A1152" s="37"/>
      <c r="B1152" s="38"/>
      <c r="C1152" s="243" t="s">
        <v>1615</v>
      </c>
      <c r="D1152" s="243" t="s">
        <v>168</v>
      </c>
      <c r="E1152" s="244" t="s">
        <v>1616</v>
      </c>
      <c r="F1152" s="245" t="s">
        <v>1617</v>
      </c>
      <c r="G1152" s="246" t="s">
        <v>290</v>
      </c>
      <c r="H1152" s="247">
        <v>58.2</v>
      </c>
      <c r="I1152" s="248"/>
      <c r="J1152" s="249">
        <f>ROUND(I1152*H1152,2)</f>
        <v>0</v>
      </c>
      <c r="K1152" s="250"/>
      <c r="L1152" s="43"/>
      <c r="M1152" s="251" t="s">
        <v>1</v>
      </c>
      <c r="N1152" s="252" t="s">
        <v>39</v>
      </c>
      <c r="O1152" s="90"/>
      <c r="P1152" s="253">
        <f>O1152*H1152</f>
        <v>0</v>
      </c>
      <c r="Q1152" s="253">
        <v>0.00236</v>
      </c>
      <c r="R1152" s="253">
        <f>Q1152*H1152</f>
        <v>0.137352</v>
      </c>
      <c r="S1152" s="253">
        <v>0</v>
      </c>
      <c r="T1152" s="254">
        <f>S1152*H1152</f>
        <v>0</v>
      </c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R1152" s="255" t="s">
        <v>252</v>
      </c>
      <c r="AT1152" s="255" t="s">
        <v>168</v>
      </c>
      <c r="AU1152" s="255" t="s">
        <v>86</v>
      </c>
      <c r="AY1152" s="16" t="s">
        <v>166</v>
      </c>
      <c r="BE1152" s="256">
        <f>IF(N1152="základní",J1152,0)</f>
        <v>0</v>
      </c>
      <c r="BF1152" s="256">
        <f>IF(N1152="snížená",J1152,0)</f>
        <v>0</v>
      </c>
      <c r="BG1152" s="256">
        <f>IF(N1152="zákl. přenesená",J1152,0)</f>
        <v>0</v>
      </c>
      <c r="BH1152" s="256">
        <f>IF(N1152="sníž. přenesená",J1152,0)</f>
        <v>0</v>
      </c>
      <c r="BI1152" s="256">
        <f>IF(N1152="nulová",J1152,0)</f>
        <v>0</v>
      </c>
      <c r="BJ1152" s="16" t="s">
        <v>86</v>
      </c>
      <c r="BK1152" s="256">
        <f>ROUND(I1152*H1152,2)</f>
        <v>0</v>
      </c>
      <c r="BL1152" s="16" t="s">
        <v>252</v>
      </c>
      <c r="BM1152" s="255" t="s">
        <v>1618</v>
      </c>
    </row>
    <row r="1153" spans="1:51" s="14" customFormat="1" ht="12">
      <c r="A1153" s="14"/>
      <c r="B1153" s="268"/>
      <c r="C1153" s="269"/>
      <c r="D1153" s="259" t="s">
        <v>174</v>
      </c>
      <c r="E1153" s="270" t="s">
        <v>1</v>
      </c>
      <c r="F1153" s="271" t="s">
        <v>1575</v>
      </c>
      <c r="G1153" s="269"/>
      <c r="H1153" s="272">
        <v>58.2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174</v>
      </c>
      <c r="AU1153" s="278" t="s">
        <v>86</v>
      </c>
      <c r="AV1153" s="14" t="s">
        <v>86</v>
      </c>
      <c r="AW1153" s="14" t="s">
        <v>30</v>
      </c>
      <c r="AX1153" s="14" t="s">
        <v>73</v>
      </c>
      <c r="AY1153" s="278" t="s">
        <v>166</v>
      </c>
    </row>
    <row r="1154" spans="1:65" s="2" customFormat="1" ht="21.75" customHeight="1">
      <c r="A1154" s="37"/>
      <c r="B1154" s="38"/>
      <c r="C1154" s="243" t="s">
        <v>1619</v>
      </c>
      <c r="D1154" s="243" t="s">
        <v>168</v>
      </c>
      <c r="E1154" s="244" t="s">
        <v>1620</v>
      </c>
      <c r="F1154" s="245" t="s">
        <v>1621</v>
      </c>
      <c r="G1154" s="246" t="s">
        <v>223</v>
      </c>
      <c r="H1154" s="247">
        <v>0.982</v>
      </c>
      <c r="I1154" s="248"/>
      <c r="J1154" s="249">
        <f>ROUND(I1154*H1154,2)</f>
        <v>0</v>
      </c>
      <c r="K1154" s="250"/>
      <c r="L1154" s="43"/>
      <c r="M1154" s="251" t="s">
        <v>1</v>
      </c>
      <c r="N1154" s="252" t="s">
        <v>39</v>
      </c>
      <c r="O1154" s="90"/>
      <c r="P1154" s="253">
        <f>O1154*H1154</f>
        <v>0</v>
      </c>
      <c r="Q1154" s="253">
        <v>0</v>
      </c>
      <c r="R1154" s="253">
        <f>Q1154*H1154</f>
        <v>0</v>
      </c>
      <c r="S1154" s="253">
        <v>0</v>
      </c>
      <c r="T1154" s="254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55" t="s">
        <v>252</v>
      </c>
      <c r="AT1154" s="255" t="s">
        <v>168</v>
      </c>
      <c r="AU1154" s="255" t="s">
        <v>86</v>
      </c>
      <c r="AY1154" s="16" t="s">
        <v>166</v>
      </c>
      <c r="BE1154" s="256">
        <f>IF(N1154="základní",J1154,0)</f>
        <v>0</v>
      </c>
      <c r="BF1154" s="256">
        <f>IF(N1154="snížená",J1154,0)</f>
        <v>0</v>
      </c>
      <c r="BG1154" s="256">
        <f>IF(N1154="zákl. přenesená",J1154,0)</f>
        <v>0</v>
      </c>
      <c r="BH1154" s="256">
        <f>IF(N1154="sníž. přenesená",J1154,0)</f>
        <v>0</v>
      </c>
      <c r="BI1154" s="256">
        <f>IF(N1154="nulová",J1154,0)</f>
        <v>0</v>
      </c>
      <c r="BJ1154" s="16" t="s">
        <v>86</v>
      </c>
      <c r="BK1154" s="256">
        <f>ROUND(I1154*H1154,2)</f>
        <v>0</v>
      </c>
      <c r="BL1154" s="16" t="s">
        <v>252</v>
      </c>
      <c r="BM1154" s="255" t="s">
        <v>1622</v>
      </c>
    </row>
    <row r="1155" spans="1:63" s="12" customFormat="1" ht="22.8" customHeight="1">
      <c r="A1155" s="12"/>
      <c r="B1155" s="227"/>
      <c r="C1155" s="228"/>
      <c r="D1155" s="229" t="s">
        <v>72</v>
      </c>
      <c r="E1155" s="241" t="s">
        <v>1623</v>
      </c>
      <c r="F1155" s="241" t="s">
        <v>1624</v>
      </c>
      <c r="G1155" s="228"/>
      <c r="H1155" s="228"/>
      <c r="I1155" s="231"/>
      <c r="J1155" s="242">
        <f>BK1155</f>
        <v>0</v>
      </c>
      <c r="K1155" s="228"/>
      <c r="L1155" s="233"/>
      <c r="M1155" s="234"/>
      <c r="N1155" s="235"/>
      <c r="O1155" s="235"/>
      <c r="P1155" s="236">
        <f>SUM(P1156:P1206)</f>
        <v>0</v>
      </c>
      <c r="Q1155" s="235"/>
      <c r="R1155" s="236">
        <f>SUM(R1156:R1206)</f>
        <v>4.926626</v>
      </c>
      <c r="S1155" s="235"/>
      <c r="T1155" s="237">
        <f>SUM(T1156:T1206)</f>
        <v>13.957622</v>
      </c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R1155" s="238" t="s">
        <v>86</v>
      </c>
      <c r="AT1155" s="239" t="s">
        <v>72</v>
      </c>
      <c r="AU1155" s="239" t="s">
        <v>80</v>
      </c>
      <c r="AY1155" s="238" t="s">
        <v>166</v>
      </c>
      <c r="BK1155" s="240">
        <f>SUM(BK1156:BK1206)</f>
        <v>0</v>
      </c>
    </row>
    <row r="1156" spans="1:65" s="2" customFormat="1" ht="21.75" customHeight="1">
      <c r="A1156" s="37"/>
      <c r="B1156" s="38"/>
      <c r="C1156" s="243" t="s">
        <v>1625</v>
      </c>
      <c r="D1156" s="243" t="s">
        <v>168</v>
      </c>
      <c r="E1156" s="244" t="s">
        <v>1626</v>
      </c>
      <c r="F1156" s="245" t="s">
        <v>1627</v>
      </c>
      <c r="G1156" s="246" t="s">
        <v>171</v>
      </c>
      <c r="H1156" s="247">
        <v>213.75</v>
      </c>
      <c r="I1156" s="248"/>
      <c r="J1156" s="249">
        <f>ROUND(I1156*H1156,2)</f>
        <v>0</v>
      </c>
      <c r="K1156" s="250"/>
      <c r="L1156" s="43"/>
      <c r="M1156" s="251" t="s">
        <v>1</v>
      </c>
      <c r="N1156" s="252" t="s">
        <v>39</v>
      </c>
      <c r="O1156" s="90"/>
      <c r="P1156" s="253">
        <f>O1156*H1156</f>
        <v>0</v>
      </c>
      <c r="Q1156" s="253">
        <v>0</v>
      </c>
      <c r="R1156" s="253">
        <f>Q1156*H1156</f>
        <v>0</v>
      </c>
      <c r="S1156" s="253">
        <v>0</v>
      </c>
      <c r="T1156" s="254">
        <f>S1156*H1156</f>
        <v>0</v>
      </c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R1156" s="255" t="s">
        <v>252</v>
      </c>
      <c r="AT1156" s="255" t="s">
        <v>168</v>
      </c>
      <c r="AU1156" s="255" t="s">
        <v>86</v>
      </c>
      <c r="AY1156" s="16" t="s">
        <v>166</v>
      </c>
      <c r="BE1156" s="256">
        <f>IF(N1156="základní",J1156,0)</f>
        <v>0</v>
      </c>
      <c r="BF1156" s="256">
        <f>IF(N1156="snížená",J1156,0)</f>
        <v>0</v>
      </c>
      <c r="BG1156" s="256">
        <f>IF(N1156="zákl. přenesená",J1156,0)</f>
        <v>0</v>
      </c>
      <c r="BH1156" s="256">
        <f>IF(N1156="sníž. přenesená",J1156,0)</f>
        <v>0</v>
      </c>
      <c r="BI1156" s="256">
        <f>IF(N1156="nulová",J1156,0)</f>
        <v>0</v>
      </c>
      <c r="BJ1156" s="16" t="s">
        <v>86</v>
      </c>
      <c r="BK1156" s="256">
        <f>ROUND(I1156*H1156,2)</f>
        <v>0</v>
      </c>
      <c r="BL1156" s="16" t="s">
        <v>252</v>
      </c>
      <c r="BM1156" s="255" t="s">
        <v>1628</v>
      </c>
    </row>
    <row r="1157" spans="1:51" s="13" customFormat="1" ht="12">
      <c r="A1157" s="13"/>
      <c r="B1157" s="257"/>
      <c r="C1157" s="258"/>
      <c r="D1157" s="259" t="s">
        <v>174</v>
      </c>
      <c r="E1157" s="260" t="s">
        <v>1</v>
      </c>
      <c r="F1157" s="261" t="s">
        <v>1192</v>
      </c>
      <c r="G1157" s="258"/>
      <c r="H1157" s="260" t="s">
        <v>1</v>
      </c>
      <c r="I1157" s="262"/>
      <c r="J1157" s="258"/>
      <c r="K1157" s="258"/>
      <c r="L1157" s="263"/>
      <c r="M1157" s="264"/>
      <c r="N1157" s="265"/>
      <c r="O1157" s="265"/>
      <c r="P1157" s="265"/>
      <c r="Q1157" s="265"/>
      <c r="R1157" s="265"/>
      <c r="S1157" s="265"/>
      <c r="T1157" s="266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7" t="s">
        <v>174</v>
      </c>
      <c r="AU1157" s="267" t="s">
        <v>86</v>
      </c>
      <c r="AV1157" s="13" t="s">
        <v>80</v>
      </c>
      <c r="AW1157" s="13" t="s">
        <v>30</v>
      </c>
      <c r="AX1157" s="13" t="s">
        <v>73</v>
      </c>
      <c r="AY1157" s="267" t="s">
        <v>166</v>
      </c>
    </row>
    <row r="1158" spans="1:51" s="14" customFormat="1" ht="12">
      <c r="A1158" s="14"/>
      <c r="B1158" s="268"/>
      <c r="C1158" s="269"/>
      <c r="D1158" s="259" t="s">
        <v>174</v>
      </c>
      <c r="E1158" s="270" t="s">
        <v>1</v>
      </c>
      <c r="F1158" s="271" t="s">
        <v>1217</v>
      </c>
      <c r="G1158" s="269"/>
      <c r="H1158" s="272">
        <v>15.75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174</v>
      </c>
      <c r="AU1158" s="278" t="s">
        <v>86</v>
      </c>
      <c r="AV1158" s="14" t="s">
        <v>86</v>
      </c>
      <c r="AW1158" s="14" t="s">
        <v>30</v>
      </c>
      <c r="AX1158" s="14" t="s">
        <v>73</v>
      </c>
      <c r="AY1158" s="278" t="s">
        <v>166</v>
      </c>
    </row>
    <row r="1159" spans="1:51" s="14" customFormat="1" ht="12">
      <c r="A1159" s="14"/>
      <c r="B1159" s="268"/>
      <c r="C1159" s="269"/>
      <c r="D1159" s="259" t="s">
        <v>174</v>
      </c>
      <c r="E1159" s="270" t="s">
        <v>1</v>
      </c>
      <c r="F1159" s="271" t="s">
        <v>1629</v>
      </c>
      <c r="G1159" s="269"/>
      <c r="H1159" s="272">
        <v>198</v>
      </c>
      <c r="I1159" s="273"/>
      <c r="J1159" s="269"/>
      <c r="K1159" s="269"/>
      <c r="L1159" s="274"/>
      <c r="M1159" s="275"/>
      <c r="N1159" s="276"/>
      <c r="O1159" s="276"/>
      <c r="P1159" s="276"/>
      <c r="Q1159" s="276"/>
      <c r="R1159" s="276"/>
      <c r="S1159" s="276"/>
      <c r="T1159" s="277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8" t="s">
        <v>174</v>
      </c>
      <c r="AU1159" s="278" t="s">
        <v>86</v>
      </c>
      <c r="AV1159" s="14" t="s">
        <v>86</v>
      </c>
      <c r="AW1159" s="14" t="s">
        <v>30</v>
      </c>
      <c r="AX1159" s="14" t="s">
        <v>73</v>
      </c>
      <c r="AY1159" s="278" t="s">
        <v>166</v>
      </c>
    </row>
    <row r="1160" spans="1:65" s="2" customFormat="1" ht="21.75" customHeight="1">
      <c r="A1160" s="37"/>
      <c r="B1160" s="38"/>
      <c r="C1160" s="243" t="s">
        <v>1630</v>
      </c>
      <c r="D1160" s="243" t="s">
        <v>168</v>
      </c>
      <c r="E1160" s="244" t="s">
        <v>1631</v>
      </c>
      <c r="F1160" s="245" t="s">
        <v>1632</v>
      </c>
      <c r="G1160" s="246" t="s">
        <v>171</v>
      </c>
      <c r="H1160" s="247">
        <v>213.75</v>
      </c>
      <c r="I1160" s="248"/>
      <c r="J1160" s="249">
        <f>ROUND(I1160*H1160,2)</f>
        <v>0</v>
      </c>
      <c r="K1160" s="250"/>
      <c r="L1160" s="43"/>
      <c r="M1160" s="251" t="s">
        <v>1</v>
      </c>
      <c r="N1160" s="252" t="s">
        <v>39</v>
      </c>
      <c r="O1160" s="90"/>
      <c r="P1160" s="253">
        <f>O1160*H1160</f>
        <v>0</v>
      </c>
      <c r="Q1160" s="253">
        <v>3E-05</v>
      </c>
      <c r="R1160" s="253">
        <f>Q1160*H1160</f>
        <v>0.0064125</v>
      </c>
      <c r="S1160" s="253">
        <v>0</v>
      </c>
      <c r="T1160" s="254">
        <f>S1160*H1160</f>
        <v>0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55" t="s">
        <v>252</v>
      </c>
      <c r="AT1160" s="255" t="s">
        <v>168</v>
      </c>
      <c r="AU1160" s="255" t="s">
        <v>86</v>
      </c>
      <c r="AY1160" s="16" t="s">
        <v>166</v>
      </c>
      <c r="BE1160" s="256">
        <f>IF(N1160="základní",J1160,0)</f>
        <v>0</v>
      </c>
      <c r="BF1160" s="256">
        <f>IF(N1160="snížená",J1160,0)</f>
        <v>0</v>
      </c>
      <c r="BG1160" s="256">
        <f>IF(N1160="zákl. přenesená",J1160,0)</f>
        <v>0</v>
      </c>
      <c r="BH1160" s="256">
        <f>IF(N1160="sníž. přenesená",J1160,0)</f>
        <v>0</v>
      </c>
      <c r="BI1160" s="256">
        <f>IF(N1160="nulová",J1160,0)</f>
        <v>0</v>
      </c>
      <c r="BJ1160" s="16" t="s">
        <v>86</v>
      </c>
      <c r="BK1160" s="256">
        <f>ROUND(I1160*H1160,2)</f>
        <v>0</v>
      </c>
      <c r="BL1160" s="16" t="s">
        <v>252</v>
      </c>
      <c r="BM1160" s="255" t="s">
        <v>1633</v>
      </c>
    </row>
    <row r="1161" spans="1:65" s="2" customFormat="1" ht="16.5" customHeight="1">
      <c r="A1161" s="37"/>
      <c r="B1161" s="38"/>
      <c r="C1161" s="243" t="s">
        <v>1634</v>
      </c>
      <c r="D1161" s="243" t="s">
        <v>168</v>
      </c>
      <c r="E1161" s="244" t="s">
        <v>1635</v>
      </c>
      <c r="F1161" s="245" t="s">
        <v>1636</v>
      </c>
      <c r="G1161" s="246" t="s">
        <v>290</v>
      </c>
      <c r="H1161" s="247">
        <v>42</v>
      </c>
      <c r="I1161" s="248"/>
      <c r="J1161" s="249">
        <f>ROUND(I1161*H1161,2)</f>
        <v>0</v>
      </c>
      <c r="K1161" s="250"/>
      <c r="L1161" s="43"/>
      <c r="M1161" s="251" t="s">
        <v>1</v>
      </c>
      <c r="N1161" s="252" t="s">
        <v>39</v>
      </c>
      <c r="O1161" s="90"/>
      <c r="P1161" s="253">
        <f>O1161*H1161</f>
        <v>0</v>
      </c>
      <c r="Q1161" s="253">
        <v>0</v>
      </c>
      <c r="R1161" s="253">
        <f>Q1161*H1161</f>
        <v>0</v>
      </c>
      <c r="S1161" s="253">
        <v>0</v>
      </c>
      <c r="T1161" s="254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255" t="s">
        <v>252</v>
      </c>
      <c r="AT1161" s="255" t="s">
        <v>168</v>
      </c>
      <c r="AU1161" s="255" t="s">
        <v>86</v>
      </c>
      <c r="AY1161" s="16" t="s">
        <v>166</v>
      </c>
      <c r="BE1161" s="256">
        <f>IF(N1161="základní",J1161,0)</f>
        <v>0</v>
      </c>
      <c r="BF1161" s="256">
        <f>IF(N1161="snížená",J1161,0)</f>
        <v>0</v>
      </c>
      <c r="BG1161" s="256">
        <f>IF(N1161="zákl. přenesená",J1161,0)</f>
        <v>0</v>
      </c>
      <c r="BH1161" s="256">
        <f>IF(N1161="sníž. přenesená",J1161,0)</f>
        <v>0</v>
      </c>
      <c r="BI1161" s="256">
        <f>IF(N1161="nulová",J1161,0)</f>
        <v>0</v>
      </c>
      <c r="BJ1161" s="16" t="s">
        <v>86</v>
      </c>
      <c r="BK1161" s="256">
        <f>ROUND(I1161*H1161,2)</f>
        <v>0</v>
      </c>
      <c r="BL1161" s="16" t="s">
        <v>252</v>
      </c>
      <c r="BM1161" s="255" t="s">
        <v>1637</v>
      </c>
    </row>
    <row r="1162" spans="1:51" s="13" customFormat="1" ht="12">
      <c r="A1162" s="13"/>
      <c r="B1162" s="257"/>
      <c r="C1162" s="258"/>
      <c r="D1162" s="259" t="s">
        <v>174</v>
      </c>
      <c r="E1162" s="260" t="s">
        <v>1</v>
      </c>
      <c r="F1162" s="261" t="s">
        <v>1594</v>
      </c>
      <c r="G1162" s="258"/>
      <c r="H1162" s="260" t="s">
        <v>1</v>
      </c>
      <c r="I1162" s="262"/>
      <c r="J1162" s="258"/>
      <c r="K1162" s="258"/>
      <c r="L1162" s="263"/>
      <c r="M1162" s="264"/>
      <c r="N1162" s="265"/>
      <c r="O1162" s="265"/>
      <c r="P1162" s="265"/>
      <c r="Q1162" s="265"/>
      <c r="R1162" s="265"/>
      <c r="S1162" s="265"/>
      <c r="T1162" s="266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7" t="s">
        <v>174</v>
      </c>
      <c r="AU1162" s="267" t="s">
        <v>86</v>
      </c>
      <c r="AV1162" s="13" t="s">
        <v>80</v>
      </c>
      <c r="AW1162" s="13" t="s">
        <v>30</v>
      </c>
      <c r="AX1162" s="13" t="s">
        <v>73</v>
      </c>
      <c r="AY1162" s="267" t="s">
        <v>166</v>
      </c>
    </row>
    <row r="1163" spans="1:51" s="14" customFormat="1" ht="12">
      <c r="A1163" s="14"/>
      <c r="B1163" s="268"/>
      <c r="C1163" s="269"/>
      <c r="D1163" s="259" t="s">
        <v>174</v>
      </c>
      <c r="E1163" s="270" t="s">
        <v>1</v>
      </c>
      <c r="F1163" s="271" t="s">
        <v>1638</v>
      </c>
      <c r="G1163" s="269"/>
      <c r="H1163" s="272">
        <v>42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8" t="s">
        <v>174</v>
      </c>
      <c r="AU1163" s="278" t="s">
        <v>86</v>
      </c>
      <c r="AV1163" s="14" t="s">
        <v>86</v>
      </c>
      <c r="AW1163" s="14" t="s">
        <v>30</v>
      </c>
      <c r="AX1163" s="14" t="s">
        <v>73</v>
      </c>
      <c r="AY1163" s="278" t="s">
        <v>166</v>
      </c>
    </row>
    <row r="1164" spans="1:65" s="2" customFormat="1" ht="21.75" customHeight="1">
      <c r="A1164" s="37"/>
      <c r="B1164" s="38"/>
      <c r="C1164" s="243" t="s">
        <v>1639</v>
      </c>
      <c r="D1164" s="243" t="s">
        <v>168</v>
      </c>
      <c r="E1164" s="244" t="s">
        <v>1640</v>
      </c>
      <c r="F1164" s="245" t="s">
        <v>1641</v>
      </c>
      <c r="G1164" s="246" t="s">
        <v>171</v>
      </c>
      <c r="H1164" s="247">
        <v>296.65</v>
      </c>
      <c r="I1164" s="248"/>
      <c r="J1164" s="249">
        <f>ROUND(I1164*H1164,2)</f>
        <v>0</v>
      </c>
      <c r="K1164" s="250"/>
      <c r="L1164" s="43"/>
      <c r="M1164" s="251" t="s">
        <v>1</v>
      </c>
      <c r="N1164" s="252" t="s">
        <v>39</v>
      </c>
      <c r="O1164" s="90"/>
      <c r="P1164" s="253">
        <f>O1164*H1164</f>
        <v>0</v>
      </c>
      <c r="Q1164" s="253">
        <v>0</v>
      </c>
      <c r="R1164" s="253">
        <f>Q1164*H1164</f>
        <v>0</v>
      </c>
      <c r="S1164" s="253">
        <v>0.04508</v>
      </c>
      <c r="T1164" s="254">
        <f>S1164*H1164</f>
        <v>13.372982</v>
      </c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R1164" s="255" t="s">
        <v>252</v>
      </c>
      <c r="AT1164" s="255" t="s">
        <v>168</v>
      </c>
      <c r="AU1164" s="255" t="s">
        <v>86</v>
      </c>
      <c r="AY1164" s="16" t="s">
        <v>166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6" t="s">
        <v>86</v>
      </c>
      <c r="BK1164" s="256">
        <f>ROUND(I1164*H1164,2)</f>
        <v>0</v>
      </c>
      <c r="BL1164" s="16" t="s">
        <v>252</v>
      </c>
      <c r="BM1164" s="255" t="s">
        <v>1642</v>
      </c>
    </row>
    <row r="1165" spans="1:51" s="13" customFormat="1" ht="12">
      <c r="A1165" s="13"/>
      <c r="B1165" s="257"/>
      <c r="C1165" s="258"/>
      <c r="D1165" s="259" t="s">
        <v>174</v>
      </c>
      <c r="E1165" s="260" t="s">
        <v>1</v>
      </c>
      <c r="F1165" s="261" t="s">
        <v>1192</v>
      </c>
      <c r="G1165" s="258"/>
      <c r="H1165" s="260" t="s">
        <v>1</v>
      </c>
      <c r="I1165" s="262"/>
      <c r="J1165" s="258"/>
      <c r="K1165" s="258"/>
      <c r="L1165" s="263"/>
      <c r="M1165" s="264"/>
      <c r="N1165" s="265"/>
      <c r="O1165" s="265"/>
      <c r="P1165" s="265"/>
      <c r="Q1165" s="265"/>
      <c r="R1165" s="265"/>
      <c r="S1165" s="265"/>
      <c r="T1165" s="266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7" t="s">
        <v>174</v>
      </c>
      <c r="AU1165" s="267" t="s">
        <v>86</v>
      </c>
      <c r="AV1165" s="13" t="s">
        <v>80</v>
      </c>
      <c r="AW1165" s="13" t="s">
        <v>30</v>
      </c>
      <c r="AX1165" s="13" t="s">
        <v>73</v>
      </c>
      <c r="AY1165" s="267" t="s">
        <v>166</v>
      </c>
    </row>
    <row r="1166" spans="1:51" s="14" customFormat="1" ht="12">
      <c r="A1166" s="14"/>
      <c r="B1166" s="268"/>
      <c r="C1166" s="269"/>
      <c r="D1166" s="259" t="s">
        <v>174</v>
      </c>
      <c r="E1166" s="270" t="s">
        <v>1</v>
      </c>
      <c r="F1166" s="271" t="s">
        <v>1217</v>
      </c>
      <c r="G1166" s="269"/>
      <c r="H1166" s="272">
        <v>15.75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174</v>
      </c>
      <c r="AU1166" s="278" t="s">
        <v>86</v>
      </c>
      <c r="AV1166" s="14" t="s">
        <v>86</v>
      </c>
      <c r="AW1166" s="14" t="s">
        <v>30</v>
      </c>
      <c r="AX1166" s="14" t="s">
        <v>73</v>
      </c>
      <c r="AY1166" s="278" t="s">
        <v>166</v>
      </c>
    </row>
    <row r="1167" spans="1:51" s="14" customFormat="1" ht="12">
      <c r="A1167" s="14"/>
      <c r="B1167" s="268"/>
      <c r="C1167" s="269"/>
      <c r="D1167" s="259" t="s">
        <v>174</v>
      </c>
      <c r="E1167" s="270" t="s">
        <v>1</v>
      </c>
      <c r="F1167" s="271" t="s">
        <v>1396</v>
      </c>
      <c r="G1167" s="269"/>
      <c r="H1167" s="272">
        <v>240.4</v>
      </c>
      <c r="I1167" s="273"/>
      <c r="J1167" s="269"/>
      <c r="K1167" s="269"/>
      <c r="L1167" s="274"/>
      <c r="M1167" s="275"/>
      <c r="N1167" s="276"/>
      <c r="O1167" s="276"/>
      <c r="P1167" s="276"/>
      <c r="Q1167" s="276"/>
      <c r="R1167" s="276"/>
      <c r="S1167" s="276"/>
      <c r="T1167" s="277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78" t="s">
        <v>174</v>
      </c>
      <c r="AU1167" s="278" t="s">
        <v>86</v>
      </c>
      <c r="AV1167" s="14" t="s">
        <v>86</v>
      </c>
      <c r="AW1167" s="14" t="s">
        <v>30</v>
      </c>
      <c r="AX1167" s="14" t="s">
        <v>73</v>
      </c>
      <c r="AY1167" s="278" t="s">
        <v>166</v>
      </c>
    </row>
    <row r="1168" spans="1:51" s="14" customFormat="1" ht="12">
      <c r="A1168" s="14"/>
      <c r="B1168" s="268"/>
      <c r="C1168" s="269"/>
      <c r="D1168" s="259" t="s">
        <v>174</v>
      </c>
      <c r="E1168" s="270" t="s">
        <v>1</v>
      </c>
      <c r="F1168" s="271" t="s">
        <v>1397</v>
      </c>
      <c r="G1168" s="269"/>
      <c r="H1168" s="272">
        <v>40.5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174</v>
      </c>
      <c r="AU1168" s="278" t="s">
        <v>86</v>
      </c>
      <c r="AV1168" s="14" t="s">
        <v>86</v>
      </c>
      <c r="AW1168" s="14" t="s">
        <v>30</v>
      </c>
      <c r="AX1168" s="14" t="s">
        <v>73</v>
      </c>
      <c r="AY1168" s="278" t="s">
        <v>166</v>
      </c>
    </row>
    <row r="1169" spans="1:65" s="2" customFormat="1" ht="21.75" customHeight="1">
      <c r="A1169" s="37"/>
      <c r="B1169" s="38"/>
      <c r="C1169" s="243" t="s">
        <v>1643</v>
      </c>
      <c r="D1169" s="243" t="s">
        <v>168</v>
      </c>
      <c r="E1169" s="244" t="s">
        <v>1644</v>
      </c>
      <c r="F1169" s="245" t="s">
        <v>1645</v>
      </c>
      <c r="G1169" s="246" t="s">
        <v>171</v>
      </c>
      <c r="H1169" s="247">
        <v>296.65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39</v>
      </c>
      <c r="O1169" s="90"/>
      <c r="P1169" s="253">
        <f>O1169*H1169</f>
        <v>0</v>
      </c>
      <c r="Q1169" s="253">
        <v>0</v>
      </c>
      <c r="R1169" s="253">
        <f>Q1169*H1169</f>
        <v>0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252</v>
      </c>
      <c r="AT1169" s="255" t="s">
        <v>168</v>
      </c>
      <c r="AU1169" s="255" t="s">
        <v>86</v>
      </c>
      <c r="AY1169" s="16" t="s">
        <v>166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86</v>
      </c>
      <c r="BK1169" s="256">
        <f>ROUND(I1169*H1169,2)</f>
        <v>0</v>
      </c>
      <c r="BL1169" s="16" t="s">
        <v>252</v>
      </c>
      <c r="BM1169" s="255" t="s">
        <v>1646</v>
      </c>
    </row>
    <row r="1170" spans="1:65" s="2" customFormat="1" ht="21.75" customHeight="1">
      <c r="A1170" s="37"/>
      <c r="B1170" s="38"/>
      <c r="C1170" s="243" t="s">
        <v>1647</v>
      </c>
      <c r="D1170" s="243" t="s">
        <v>168</v>
      </c>
      <c r="E1170" s="244" t="s">
        <v>1648</v>
      </c>
      <c r="F1170" s="245" t="s">
        <v>1649</v>
      </c>
      <c r="G1170" s="246" t="s">
        <v>290</v>
      </c>
      <c r="H1170" s="247">
        <v>42</v>
      </c>
      <c r="I1170" s="248"/>
      <c r="J1170" s="249">
        <f>ROUND(I1170*H1170,2)</f>
        <v>0</v>
      </c>
      <c r="K1170" s="250"/>
      <c r="L1170" s="43"/>
      <c r="M1170" s="251" t="s">
        <v>1</v>
      </c>
      <c r="N1170" s="252" t="s">
        <v>39</v>
      </c>
      <c r="O1170" s="90"/>
      <c r="P1170" s="253">
        <f>O1170*H1170</f>
        <v>0</v>
      </c>
      <c r="Q1170" s="253">
        <v>0</v>
      </c>
      <c r="R1170" s="253">
        <f>Q1170*H1170</f>
        <v>0</v>
      </c>
      <c r="S1170" s="253">
        <v>0.01392</v>
      </c>
      <c r="T1170" s="254">
        <f>S1170*H1170</f>
        <v>0.58464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55" t="s">
        <v>252</v>
      </c>
      <c r="AT1170" s="255" t="s">
        <v>168</v>
      </c>
      <c r="AU1170" s="255" t="s">
        <v>86</v>
      </c>
      <c r="AY1170" s="16" t="s">
        <v>166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6" t="s">
        <v>86</v>
      </c>
      <c r="BK1170" s="256">
        <f>ROUND(I1170*H1170,2)</f>
        <v>0</v>
      </c>
      <c r="BL1170" s="16" t="s">
        <v>252</v>
      </c>
      <c r="BM1170" s="255" t="s">
        <v>1650</v>
      </c>
    </row>
    <row r="1171" spans="1:51" s="13" customFormat="1" ht="12">
      <c r="A1171" s="13"/>
      <c r="B1171" s="257"/>
      <c r="C1171" s="258"/>
      <c r="D1171" s="259" t="s">
        <v>174</v>
      </c>
      <c r="E1171" s="260" t="s">
        <v>1</v>
      </c>
      <c r="F1171" s="261" t="s">
        <v>1594</v>
      </c>
      <c r="G1171" s="258"/>
      <c r="H1171" s="260" t="s">
        <v>1</v>
      </c>
      <c r="I1171" s="262"/>
      <c r="J1171" s="258"/>
      <c r="K1171" s="258"/>
      <c r="L1171" s="263"/>
      <c r="M1171" s="264"/>
      <c r="N1171" s="265"/>
      <c r="O1171" s="265"/>
      <c r="P1171" s="265"/>
      <c r="Q1171" s="265"/>
      <c r="R1171" s="265"/>
      <c r="S1171" s="265"/>
      <c r="T1171" s="266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7" t="s">
        <v>174</v>
      </c>
      <c r="AU1171" s="267" t="s">
        <v>86</v>
      </c>
      <c r="AV1171" s="13" t="s">
        <v>80</v>
      </c>
      <c r="AW1171" s="13" t="s">
        <v>30</v>
      </c>
      <c r="AX1171" s="13" t="s">
        <v>73</v>
      </c>
      <c r="AY1171" s="267" t="s">
        <v>166</v>
      </c>
    </row>
    <row r="1172" spans="1:51" s="14" customFormat="1" ht="12">
      <c r="A1172" s="14"/>
      <c r="B1172" s="268"/>
      <c r="C1172" s="269"/>
      <c r="D1172" s="259" t="s">
        <v>174</v>
      </c>
      <c r="E1172" s="270" t="s">
        <v>1</v>
      </c>
      <c r="F1172" s="271" t="s">
        <v>1638</v>
      </c>
      <c r="G1172" s="269"/>
      <c r="H1172" s="272">
        <v>42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174</v>
      </c>
      <c r="AU1172" s="278" t="s">
        <v>86</v>
      </c>
      <c r="AV1172" s="14" t="s">
        <v>86</v>
      </c>
      <c r="AW1172" s="14" t="s">
        <v>30</v>
      </c>
      <c r="AX1172" s="14" t="s">
        <v>73</v>
      </c>
      <c r="AY1172" s="278" t="s">
        <v>166</v>
      </c>
    </row>
    <row r="1173" spans="1:65" s="2" customFormat="1" ht="21.75" customHeight="1">
      <c r="A1173" s="37"/>
      <c r="B1173" s="38"/>
      <c r="C1173" s="243" t="s">
        <v>1651</v>
      </c>
      <c r="D1173" s="243" t="s">
        <v>168</v>
      </c>
      <c r="E1173" s="244" t="s">
        <v>1652</v>
      </c>
      <c r="F1173" s="245" t="s">
        <v>1653</v>
      </c>
      <c r="G1173" s="246" t="s">
        <v>290</v>
      </c>
      <c r="H1173" s="247">
        <v>42</v>
      </c>
      <c r="I1173" s="248"/>
      <c r="J1173" s="249">
        <f>ROUND(I1173*H1173,2)</f>
        <v>0</v>
      </c>
      <c r="K1173" s="250"/>
      <c r="L1173" s="43"/>
      <c r="M1173" s="251" t="s">
        <v>1</v>
      </c>
      <c r="N1173" s="252" t="s">
        <v>39</v>
      </c>
      <c r="O1173" s="90"/>
      <c r="P1173" s="253">
        <f>O1173*H1173</f>
        <v>0</v>
      </c>
      <c r="Q1173" s="253">
        <v>0</v>
      </c>
      <c r="R1173" s="253">
        <f>Q1173*H1173</f>
        <v>0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252</v>
      </c>
      <c r="AT1173" s="255" t="s">
        <v>168</v>
      </c>
      <c r="AU1173" s="255" t="s">
        <v>86</v>
      </c>
      <c r="AY1173" s="16" t="s">
        <v>166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86</v>
      </c>
      <c r="BK1173" s="256">
        <f>ROUND(I1173*H1173,2)</f>
        <v>0</v>
      </c>
      <c r="BL1173" s="16" t="s">
        <v>252</v>
      </c>
      <c r="BM1173" s="255" t="s">
        <v>1654</v>
      </c>
    </row>
    <row r="1174" spans="1:65" s="2" customFormat="1" ht="16.5" customHeight="1">
      <c r="A1174" s="37"/>
      <c r="B1174" s="38"/>
      <c r="C1174" s="243" t="s">
        <v>1655</v>
      </c>
      <c r="D1174" s="243" t="s">
        <v>168</v>
      </c>
      <c r="E1174" s="244" t="s">
        <v>1656</v>
      </c>
      <c r="F1174" s="245" t="s">
        <v>1657</v>
      </c>
      <c r="G1174" s="246" t="s">
        <v>171</v>
      </c>
      <c r="H1174" s="247">
        <v>213.75</v>
      </c>
      <c r="I1174" s="248"/>
      <c r="J1174" s="249">
        <f>ROUND(I1174*H1174,2)</f>
        <v>0</v>
      </c>
      <c r="K1174" s="250"/>
      <c r="L1174" s="43"/>
      <c r="M1174" s="251" t="s">
        <v>1</v>
      </c>
      <c r="N1174" s="252" t="s">
        <v>39</v>
      </c>
      <c r="O1174" s="90"/>
      <c r="P1174" s="253">
        <f>O1174*H1174</f>
        <v>0</v>
      </c>
      <c r="Q1174" s="253">
        <v>0</v>
      </c>
      <c r="R1174" s="253">
        <f>Q1174*H1174</f>
        <v>0</v>
      </c>
      <c r="S1174" s="253">
        <v>0</v>
      </c>
      <c r="T1174" s="254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55" t="s">
        <v>252</v>
      </c>
      <c r="AT1174" s="255" t="s">
        <v>168</v>
      </c>
      <c r="AU1174" s="255" t="s">
        <v>86</v>
      </c>
      <c r="AY1174" s="16" t="s">
        <v>166</v>
      </c>
      <c r="BE1174" s="256">
        <f>IF(N1174="základní",J1174,0)</f>
        <v>0</v>
      </c>
      <c r="BF1174" s="256">
        <f>IF(N1174="snížená",J1174,0)</f>
        <v>0</v>
      </c>
      <c r="BG1174" s="256">
        <f>IF(N1174="zákl. přenesená",J1174,0)</f>
        <v>0</v>
      </c>
      <c r="BH1174" s="256">
        <f>IF(N1174="sníž. přenesená",J1174,0)</f>
        <v>0</v>
      </c>
      <c r="BI1174" s="256">
        <f>IF(N1174="nulová",J1174,0)</f>
        <v>0</v>
      </c>
      <c r="BJ1174" s="16" t="s">
        <v>86</v>
      </c>
      <c r="BK1174" s="256">
        <f>ROUND(I1174*H1174,2)</f>
        <v>0</v>
      </c>
      <c r="BL1174" s="16" t="s">
        <v>252</v>
      </c>
      <c r="BM1174" s="255" t="s">
        <v>1658</v>
      </c>
    </row>
    <row r="1175" spans="1:51" s="13" customFormat="1" ht="12">
      <c r="A1175" s="13"/>
      <c r="B1175" s="257"/>
      <c r="C1175" s="258"/>
      <c r="D1175" s="259" t="s">
        <v>174</v>
      </c>
      <c r="E1175" s="260" t="s">
        <v>1</v>
      </c>
      <c r="F1175" s="261" t="s">
        <v>1192</v>
      </c>
      <c r="G1175" s="258"/>
      <c r="H1175" s="260" t="s">
        <v>1</v>
      </c>
      <c r="I1175" s="262"/>
      <c r="J1175" s="258"/>
      <c r="K1175" s="258"/>
      <c r="L1175" s="263"/>
      <c r="M1175" s="264"/>
      <c r="N1175" s="265"/>
      <c r="O1175" s="265"/>
      <c r="P1175" s="265"/>
      <c r="Q1175" s="265"/>
      <c r="R1175" s="265"/>
      <c r="S1175" s="265"/>
      <c r="T1175" s="26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7" t="s">
        <v>174</v>
      </c>
      <c r="AU1175" s="267" t="s">
        <v>86</v>
      </c>
      <c r="AV1175" s="13" t="s">
        <v>80</v>
      </c>
      <c r="AW1175" s="13" t="s">
        <v>30</v>
      </c>
      <c r="AX1175" s="13" t="s">
        <v>73</v>
      </c>
      <c r="AY1175" s="267" t="s">
        <v>166</v>
      </c>
    </row>
    <row r="1176" spans="1:51" s="14" customFormat="1" ht="12">
      <c r="A1176" s="14"/>
      <c r="B1176" s="268"/>
      <c r="C1176" s="269"/>
      <c r="D1176" s="259" t="s">
        <v>174</v>
      </c>
      <c r="E1176" s="270" t="s">
        <v>1</v>
      </c>
      <c r="F1176" s="271" t="s">
        <v>1217</v>
      </c>
      <c r="G1176" s="269"/>
      <c r="H1176" s="272">
        <v>15.75</v>
      </c>
      <c r="I1176" s="273"/>
      <c r="J1176" s="269"/>
      <c r="K1176" s="269"/>
      <c r="L1176" s="274"/>
      <c r="M1176" s="275"/>
      <c r="N1176" s="276"/>
      <c r="O1176" s="276"/>
      <c r="P1176" s="276"/>
      <c r="Q1176" s="276"/>
      <c r="R1176" s="276"/>
      <c r="S1176" s="276"/>
      <c r="T1176" s="27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78" t="s">
        <v>174</v>
      </c>
      <c r="AU1176" s="278" t="s">
        <v>86</v>
      </c>
      <c r="AV1176" s="14" t="s">
        <v>86</v>
      </c>
      <c r="AW1176" s="14" t="s">
        <v>30</v>
      </c>
      <c r="AX1176" s="14" t="s">
        <v>73</v>
      </c>
      <c r="AY1176" s="278" t="s">
        <v>166</v>
      </c>
    </row>
    <row r="1177" spans="1:51" s="14" customFormat="1" ht="12">
      <c r="A1177" s="14"/>
      <c r="B1177" s="268"/>
      <c r="C1177" s="269"/>
      <c r="D1177" s="259" t="s">
        <v>174</v>
      </c>
      <c r="E1177" s="270" t="s">
        <v>1</v>
      </c>
      <c r="F1177" s="271" t="s">
        <v>1629</v>
      </c>
      <c r="G1177" s="269"/>
      <c r="H1177" s="272">
        <v>198</v>
      </c>
      <c r="I1177" s="273"/>
      <c r="J1177" s="269"/>
      <c r="K1177" s="269"/>
      <c r="L1177" s="274"/>
      <c r="M1177" s="275"/>
      <c r="N1177" s="276"/>
      <c r="O1177" s="276"/>
      <c r="P1177" s="276"/>
      <c r="Q1177" s="276"/>
      <c r="R1177" s="276"/>
      <c r="S1177" s="276"/>
      <c r="T1177" s="27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78" t="s">
        <v>174</v>
      </c>
      <c r="AU1177" s="278" t="s">
        <v>86</v>
      </c>
      <c r="AV1177" s="14" t="s">
        <v>86</v>
      </c>
      <c r="AW1177" s="14" t="s">
        <v>30</v>
      </c>
      <c r="AX1177" s="14" t="s">
        <v>73</v>
      </c>
      <c r="AY1177" s="278" t="s">
        <v>166</v>
      </c>
    </row>
    <row r="1178" spans="1:65" s="2" customFormat="1" ht="21.75" customHeight="1">
      <c r="A1178" s="37"/>
      <c r="B1178" s="38"/>
      <c r="C1178" s="243" t="s">
        <v>1659</v>
      </c>
      <c r="D1178" s="243" t="s">
        <v>168</v>
      </c>
      <c r="E1178" s="244" t="s">
        <v>1660</v>
      </c>
      <c r="F1178" s="245" t="s">
        <v>1661</v>
      </c>
      <c r="G1178" s="246" t="s">
        <v>171</v>
      </c>
      <c r="H1178" s="247">
        <v>79.2</v>
      </c>
      <c r="I1178" s="248"/>
      <c r="J1178" s="249">
        <f>ROUND(I1178*H1178,2)</f>
        <v>0</v>
      </c>
      <c r="K1178" s="250"/>
      <c r="L1178" s="43"/>
      <c r="M1178" s="251" t="s">
        <v>1</v>
      </c>
      <c r="N1178" s="252" t="s">
        <v>39</v>
      </c>
      <c r="O1178" s="90"/>
      <c r="P1178" s="253">
        <f>O1178*H1178</f>
        <v>0</v>
      </c>
      <c r="Q1178" s="253">
        <v>0.04644</v>
      </c>
      <c r="R1178" s="253">
        <f>Q1178*H1178</f>
        <v>3.6780480000000004</v>
      </c>
      <c r="S1178" s="253">
        <v>0</v>
      </c>
      <c r="T1178" s="254">
        <f>S1178*H1178</f>
        <v>0</v>
      </c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R1178" s="255" t="s">
        <v>252</v>
      </c>
      <c r="AT1178" s="255" t="s">
        <v>168</v>
      </c>
      <c r="AU1178" s="255" t="s">
        <v>86</v>
      </c>
      <c r="AY1178" s="16" t="s">
        <v>166</v>
      </c>
      <c r="BE1178" s="256">
        <f>IF(N1178="základní",J1178,0)</f>
        <v>0</v>
      </c>
      <c r="BF1178" s="256">
        <f>IF(N1178="snížená",J1178,0)</f>
        <v>0</v>
      </c>
      <c r="BG1178" s="256">
        <f>IF(N1178="zákl. přenesená",J1178,0)</f>
        <v>0</v>
      </c>
      <c r="BH1178" s="256">
        <f>IF(N1178="sníž. přenesená",J1178,0)</f>
        <v>0</v>
      </c>
      <c r="BI1178" s="256">
        <f>IF(N1178="nulová",J1178,0)</f>
        <v>0</v>
      </c>
      <c r="BJ1178" s="16" t="s">
        <v>86</v>
      </c>
      <c r="BK1178" s="256">
        <f>ROUND(I1178*H1178,2)</f>
        <v>0</v>
      </c>
      <c r="BL1178" s="16" t="s">
        <v>252</v>
      </c>
      <c r="BM1178" s="255" t="s">
        <v>1662</v>
      </c>
    </row>
    <row r="1179" spans="1:51" s="13" customFormat="1" ht="12">
      <c r="A1179" s="13"/>
      <c r="B1179" s="257"/>
      <c r="C1179" s="258"/>
      <c r="D1179" s="259" t="s">
        <v>174</v>
      </c>
      <c r="E1179" s="260" t="s">
        <v>1</v>
      </c>
      <c r="F1179" s="261" t="s">
        <v>956</v>
      </c>
      <c r="G1179" s="258"/>
      <c r="H1179" s="260" t="s">
        <v>1</v>
      </c>
      <c r="I1179" s="262"/>
      <c r="J1179" s="258"/>
      <c r="K1179" s="258"/>
      <c r="L1179" s="263"/>
      <c r="M1179" s="264"/>
      <c r="N1179" s="265"/>
      <c r="O1179" s="265"/>
      <c r="P1179" s="265"/>
      <c r="Q1179" s="265"/>
      <c r="R1179" s="265"/>
      <c r="S1179" s="265"/>
      <c r="T1179" s="26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7" t="s">
        <v>174</v>
      </c>
      <c r="AU1179" s="267" t="s">
        <v>86</v>
      </c>
      <c r="AV1179" s="13" t="s">
        <v>80</v>
      </c>
      <c r="AW1179" s="13" t="s">
        <v>30</v>
      </c>
      <c r="AX1179" s="13" t="s">
        <v>73</v>
      </c>
      <c r="AY1179" s="267" t="s">
        <v>166</v>
      </c>
    </row>
    <row r="1180" spans="1:51" s="14" customFormat="1" ht="12">
      <c r="A1180" s="14"/>
      <c r="B1180" s="268"/>
      <c r="C1180" s="269"/>
      <c r="D1180" s="259" t="s">
        <v>174</v>
      </c>
      <c r="E1180" s="270" t="s">
        <v>1</v>
      </c>
      <c r="F1180" s="271" t="s">
        <v>1663</v>
      </c>
      <c r="G1180" s="269"/>
      <c r="H1180" s="272">
        <v>79.2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174</v>
      </c>
      <c r="AU1180" s="278" t="s">
        <v>86</v>
      </c>
      <c r="AV1180" s="14" t="s">
        <v>86</v>
      </c>
      <c r="AW1180" s="14" t="s">
        <v>30</v>
      </c>
      <c r="AX1180" s="14" t="s">
        <v>73</v>
      </c>
      <c r="AY1180" s="278" t="s">
        <v>166</v>
      </c>
    </row>
    <row r="1181" spans="1:65" s="2" customFormat="1" ht="21.75" customHeight="1">
      <c r="A1181" s="37"/>
      <c r="B1181" s="38"/>
      <c r="C1181" s="243" t="s">
        <v>1664</v>
      </c>
      <c r="D1181" s="243" t="s">
        <v>168</v>
      </c>
      <c r="E1181" s="244" t="s">
        <v>1665</v>
      </c>
      <c r="F1181" s="245" t="s">
        <v>1666</v>
      </c>
      <c r="G1181" s="246" t="s">
        <v>290</v>
      </c>
      <c r="H1181" s="247">
        <v>120.2</v>
      </c>
      <c r="I1181" s="248"/>
      <c r="J1181" s="249">
        <f>ROUND(I1181*H1181,2)</f>
        <v>0</v>
      </c>
      <c r="K1181" s="250"/>
      <c r="L1181" s="43"/>
      <c r="M1181" s="251" t="s">
        <v>1</v>
      </c>
      <c r="N1181" s="252" t="s">
        <v>39</v>
      </c>
      <c r="O1181" s="90"/>
      <c r="P1181" s="253">
        <f>O1181*H1181</f>
        <v>0</v>
      </c>
      <c r="Q1181" s="253">
        <v>0.00049</v>
      </c>
      <c r="R1181" s="253">
        <f>Q1181*H1181</f>
        <v>0.058898</v>
      </c>
      <c r="S1181" s="253">
        <v>0</v>
      </c>
      <c r="T1181" s="254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55" t="s">
        <v>252</v>
      </c>
      <c r="AT1181" s="255" t="s">
        <v>168</v>
      </c>
      <c r="AU1181" s="255" t="s">
        <v>86</v>
      </c>
      <c r="AY1181" s="16" t="s">
        <v>166</v>
      </c>
      <c r="BE1181" s="256">
        <f>IF(N1181="základní",J1181,0)</f>
        <v>0</v>
      </c>
      <c r="BF1181" s="256">
        <f>IF(N1181="snížená",J1181,0)</f>
        <v>0</v>
      </c>
      <c r="BG1181" s="256">
        <f>IF(N1181="zákl. přenesená",J1181,0)</f>
        <v>0</v>
      </c>
      <c r="BH1181" s="256">
        <f>IF(N1181="sníž. přenesená",J1181,0)</f>
        <v>0</v>
      </c>
      <c r="BI1181" s="256">
        <f>IF(N1181="nulová",J1181,0)</f>
        <v>0</v>
      </c>
      <c r="BJ1181" s="16" t="s">
        <v>86</v>
      </c>
      <c r="BK1181" s="256">
        <f>ROUND(I1181*H1181,2)</f>
        <v>0</v>
      </c>
      <c r="BL1181" s="16" t="s">
        <v>252</v>
      </c>
      <c r="BM1181" s="255" t="s">
        <v>1667</v>
      </c>
    </row>
    <row r="1182" spans="1:51" s="14" customFormat="1" ht="12">
      <c r="A1182" s="14"/>
      <c r="B1182" s="268"/>
      <c r="C1182" s="269"/>
      <c r="D1182" s="259" t="s">
        <v>174</v>
      </c>
      <c r="E1182" s="270" t="s">
        <v>1</v>
      </c>
      <c r="F1182" s="271" t="s">
        <v>1668</v>
      </c>
      <c r="G1182" s="269"/>
      <c r="H1182" s="272">
        <v>120.2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174</v>
      </c>
      <c r="AU1182" s="278" t="s">
        <v>86</v>
      </c>
      <c r="AV1182" s="14" t="s">
        <v>86</v>
      </c>
      <c r="AW1182" s="14" t="s">
        <v>30</v>
      </c>
      <c r="AX1182" s="14" t="s">
        <v>73</v>
      </c>
      <c r="AY1182" s="278" t="s">
        <v>166</v>
      </c>
    </row>
    <row r="1183" spans="1:65" s="2" customFormat="1" ht="21.75" customHeight="1">
      <c r="A1183" s="37"/>
      <c r="B1183" s="38"/>
      <c r="C1183" s="243" t="s">
        <v>1669</v>
      </c>
      <c r="D1183" s="243" t="s">
        <v>168</v>
      </c>
      <c r="E1183" s="244" t="s">
        <v>1670</v>
      </c>
      <c r="F1183" s="245" t="s">
        <v>1671</v>
      </c>
      <c r="G1183" s="246" t="s">
        <v>290</v>
      </c>
      <c r="H1183" s="247">
        <v>120.2</v>
      </c>
      <c r="I1183" s="248"/>
      <c r="J1183" s="249">
        <f>ROUND(I1183*H1183,2)</f>
        <v>0</v>
      </c>
      <c r="K1183" s="250"/>
      <c r="L1183" s="43"/>
      <c r="M1183" s="251" t="s">
        <v>1</v>
      </c>
      <c r="N1183" s="252" t="s">
        <v>39</v>
      </c>
      <c r="O1183" s="90"/>
      <c r="P1183" s="253">
        <f>O1183*H1183</f>
        <v>0</v>
      </c>
      <c r="Q1183" s="253">
        <v>0.00012</v>
      </c>
      <c r="R1183" s="253">
        <f>Q1183*H1183</f>
        <v>0.014424000000000001</v>
      </c>
      <c r="S1183" s="253">
        <v>0</v>
      </c>
      <c r="T1183" s="254">
        <f>S1183*H1183</f>
        <v>0</v>
      </c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R1183" s="255" t="s">
        <v>252</v>
      </c>
      <c r="AT1183" s="255" t="s">
        <v>168</v>
      </c>
      <c r="AU1183" s="255" t="s">
        <v>86</v>
      </c>
      <c r="AY1183" s="16" t="s">
        <v>166</v>
      </c>
      <c r="BE1183" s="256">
        <f>IF(N1183="základní",J1183,0)</f>
        <v>0</v>
      </c>
      <c r="BF1183" s="256">
        <f>IF(N1183="snížená",J1183,0)</f>
        <v>0</v>
      </c>
      <c r="BG1183" s="256">
        <f>IF(N1183="zákl. přenesená",J1183,0)</f>
        <v>0</v>
      </c>
      <c r="BH1183" s="256">
        <f>IF(N1183="sníž. přenesená",J1183,0)</f>
        <v>0</v>
      </c>
      <c r="BI1183" s="256">
        <f>IF(N1183="nulová",J1183,0)</f>
        <v>0</v>
      </c>
      <c r="BJ1183" s="16" t="s">
        <v>86</v>
      </c>
      <c r="BK1183" s="256">
        <f>ROUND(I1183*H1183,2)</f>
        <v>0</v>
      </c>
      <c r="BL1183" s="16" t="s">
        <v>252</v>
      </c>
      <c r="BM1183" s="255" t="s">
        <v>1672</v>
      </c>
    </row>
    <row r="1184" spans="1:51" s="14" customFormat="1" ht="12">
      <c r="A1184" s="14"/>
      <c r="B1184" s="268"/>
      <c r="C1184" s="269"/>
      <c r="D1184" s="259" t="s">
        <v>174</v>
      </c>
      <c r="E1184" s="270" t="s">
        <v>1</v>
      </c>
      <c r="F1184" s="271" t="s">
        <v>1668</v>
      </c>
      <c r="G1184" s="269"/>
      <c r="H1184" s="272">
        <v>120.2</v>
      </c>
      <c r="I1184" s="273"/>
      <c r="J1184" s="269"/>
      <c r="K1184" s="269"/>
      <c r="L1184" s="274"/>
      <c r="M1184" s="275"/>
      <c r="N1184" s="276"/>
      <c r="O1184" s="276"/>
      <c r="P1184" s="276"/>
      <c r="Q1184" s="276"/>
      <c r="R1184" s="276"/>
      <c r="S1184" s="276"/>
      <c r="T1184" s="27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8" t="s">
        <v>174</v>
      </c>
      <c r="AU1184" s="278" t="s">
        <v>86</v>
      </c>
      <c r="AV1184" s="14" t="s">
        <v>86</v>
      </c>
      <c r="AW1184" s="14" t="s">
        <v>30</v>
      </c>
      <c r="AX1184" s="14" t="s">
        <v>73</v>
      </c>
      <c r="AY1184" s="278" t="s">
        <v>166</v>
      </c>
    </row>
    <row r="1185" spans="1:65" s="2" customFormat="1" ht="21.75" customHeight="1">
      <c r="A1185" s="37"/>
      <c r="B1185" s="38"/>
      <c r="C1185" s="243" t="s">
        <v>1673</v>
      </c>
      <c r="D1185" s="243" t="s">
        <v>168</v>
      </c>
      <c r="E1185" s="244" t="s">
        <v>1674</v>
      </c>
      <c r="F1185" s="245" t="s">
        <v>1675</v>
      </c>
      <c r="G1185" s="246" t="s">
        <v>290</v>
      </c>
      <c r="H1185" s="247">
        <v>42</v>
      </c>
      <c r="I1185" s="248"/>
      <c r="J1185" s="249">
        <f>ROUND(I1185*H1185,2)</f>
        <v>0</v>
      </c>
      <c r="K1185" s="250"/>
      <c r="L1185" s="43"/>
      <c r="M1185" s="251" t="s">
        <v>1</v>
      </c>
      <c r="N1185" s="252" t="s">
        <v>39</v>
      </c>
      <c r="O1185" s="90"/>
      <c r="P1185" s="253">
        <f>O1185*H1185</f>
        <v>0</v>
      </c>
      <c r="Q1185" s="253">
        <v>0.01418</v>
      </c>
      <c r="R1185" s="253">
        <f>Q1185*H1185</f>
        <v>0.59556</v>
      </c>
      <c r="S1185" s="253">
        <v>0</v>
      </c>
      <c r="T1185" s="254">
        <f>S1185*H1185</f>
        <v>0</v>
      </c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R1185" s="255" t="s">
        <v>252</v>
      </c>
      <c r="AT1185" s="255" t="s">
        <v>168</v>
      </c>
      <c r="AU1185" s="255" t="s">
        <v>86</v>
      </c>
      <c r="AY1185" s="16" t="s">
        <v>166</v>
      </c>
      <c r="BE1185" s="256">
        <f>IF(N1185="základní",J1185,0)</f>
        <v>0</v>
      </c>
      <c r="BF1185" s="256">
        <f>IF(N1185="snížená",J1185,0)</f>
        <v>0</v>
      </c>
      <c r="BG1185" s="256">
        <f>IF(N1185="zákl. přenesená",J1185,0)</f>
        <v>0</v>
      </c>
      <c r="BH1185" s="256">
        <f>IF(N1185="sníž. přenesená",J1185,0)</f>
        <v>0</v>
      </c>
      <c r="BI1185" s="256">
        <f>IF(N1185="nulová",J1185,0)</f>
        <v>0</v>
      </c>
      <c r="BJ1185" s="16" t="s">
        <v>86</v>
      </c>
      <c r="BK1185" s="256">
        <f>ROUND(I1185*H1185,2)</f>
        <v>0</v>
      </c>
      <c r="BL1185" s="16" t="s">
        <v>252</v>
      </c>
      <c r="BM1185" s="255" t="s">
        <v>1676</v>
      </c>
    </row>
    <row r="1186" spans="1:51" s="13" customFormat="1" ht="12">
      <c r="A1186" s="13"/>
      <c r="B1186" s="257"/>
      <c r="C1186" s="258"/>
      <c r="D1186" s="259" t="s">
        <v>174</v>
      </c>
      <c r="E1186" s="260" t="s">
        <v>1</v>
      </c>
      <c r="F1186" s="261" t="s">
        <v>1594</v>
      </c>
      <c r="G1186" s="258"/>
      <c r="H1186" s="260" t="s">
        <v>1</v>
      </c>
      <c r="I1186" s="262"/>
      <c r="J1186" s="258"/>
      <c r="K1186" s="258"/>
      <c r="L1186" s="263"/>
      <c r="M1186" s="264"/>
      <c r="N1186" s="265"/>
      <c r="O1186" s="265"/>
      <c r="P1186" s="265"/>
      <c r="Q1186" s="265"/>
      <c r="R1186" s="265"/>
      <c r="S1186" s="265"/>
      <c r="T1186" s="266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67" t="s">
        <v>174</v>
      </c>
      <c r="AU1186" s="267" t="s">
        <v>86</v>
      </c>
      <c r="AV1186" s="13" t="s">
        <v>80</v>
      </c>
      <c r="AW1186" s="13" t="s">
        <v>30</v>
      </c>
      <c r="AX1186" s="13" t="s">
        <v>73</v>
      </c>
      <c r="AY1186" s="267" t="s">
        <v>166</v>
      </c>
    </row>
    <row r="1187" spans="1:51" s="14" customFormat="1" ht="12">
      <c r="A1187" s="14"/>
      <c r="B1187" s="268"/>
      <c r="C1187" s="269"/>
      <c r="D1187" s="259" t="s">
        <v>174</v>
      </c>
      <c r="E1187" s="270" t="s">
        <v>1</v>
      </c>
      <c r="F1187" s="271" t="s">
        <v>1677</v>
      </c>
      <c r="G1187" s="269"/>
      <c r="H1187" s="272">
        <v>42</v>
      </c>
      <c r="I1187" s="273"/>
      <c r="J1187" s="269"/>
      <c r="K1187" s="269"/>
      <c r="L1187" s="274"/>
      <c r="M1187" s="275"/>
      <c r="N1187" s="276"/>
      <c r="O1187" s="276"/>
      <c r="P1187" s="276"/>
      <c r="Q1187" s="276"/>
      <c r="R1187" s="276"/>
      <c r="S1187" s="276"/>
      <c r="T1187" s="277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78" t="s">
        <v>174</v>
      </c>
      <c r="AU1187" s="278" t="s">
        <v>86</v>
      </c>
      <c r="AV1187" s="14" t="s">
        <v>86</v>
      </c>
      <c r="AW1187" s="14" t="s">
        <v>30</v>
      </c>
      <c r="AX1187" s="14" t="s">
        <v>73</v>
      </c>
      <c r="AY1187" s="278" t="s">
        <v>166</v>
      </c>
    </row>
    <row r="1188" spans="1:65" s="2" customFormat="1" ht="16.5" customHeight="1">
      <c r="A1188" s="37"/>
      <c r="B1188" s="38"/>
      <c r="C1188" s="243" t="s">
        <v>1678</v>
      </c>
      <c r="D1188" s="243" t="s">
        <v>168</v>
      </c>
      <c r="E1188" s="244" t="s">
        <v>1679</v>
      </c>
      <c r="F1188" s="245" t="s">
        <v>1680</v>
      </c>
      <c r="G1188" s="246" t="s">
        <v>171</v>
      </c>
      <c r="H1188" s="247">
        <v>79.2</v>
      </c>
      <c r="I1188" s="248"/>
      <c r="J1188" s="249">
        <f>ROUND(I1188*H1188,2)</f>
        <v>0</v>
      </c>
      <c r="K1188" s="250"/>
      <c r="L1188" s="43"/>
      <c r="M1188" s="251" t="s">
        <v>1</v>
      </c>
      <c r="N1188" s="252" t="s">
        <v>39</v>
      </c>
      <c r="O1188" s="90"/>
      <c r="P1188" s="253">
        <f>O1188*H1188</f>
        <v>0</v>
      </c>
      <c r="Q1188" s="253">
        <v>3E-05</v>
      </c>
      <c r="R1188" s="253">
        <f>Q1188*H1188</f>
        <v>0.002376</v>
      </c>
      <c r="S1188" s="253">
        <v>0</v>
      </c>
      <c r="T1188" s="254">
        <f>S1188*H1188</f>
        <v>0</v>
      </c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R1188" s="255" t="s">
        <v>252</v>
      </c>
      <c r="AT1188" s="255" t="s">
        <v>168</v>
      </c>
      <c r="AU1188" s="255" t="s">
        <v>86</v>
      </c>
      <c r="AY1188" s="16" t="s">
        <v>166</v>
      </c>
      <c r="BE1188" s="256">
        <f>IF(N1188="základní",J1188,0)</f>
        <v>0</v>
      </c>
      <c r="BF1188" s="256">
        <f>IF(N1188="snížená",J1188,0)</f>
        <v>0</v>
      </c>
      <c r="BG1188" s="256">
        <f>IF(N1188="zákl. přenesená",J1188,0)</f>
        <v>0</v>
      </c>
      <c r="BH1188" s="256">
        <f>IF(N1188="sníž. přenesená",J1188,0)</f>
        <v>0</v>
      </c>
      <c r="BI1188" s="256">
        <f>IF(N1188="nulová",J1188,0)</f>
        <v>0</v>
      </c>
      <c r="BJ1188" s="16" t="s">
        <v>86</v>
      </c>
      <c r="BK1188" s="256">
        <f>ROUND(I1188*H1188,2)</f>
        <v>0</v>
      </c>
      <c r="BL1188" s="16" t="s">
        <v>252</v>
      </c>
      <c r="BM1188" s="255" t="s">
        <v>1681</v>
      </c>
    </row>
    <row r="1189" spans="1:65" s="2" customFormat="1" ht="16.5" customHeight="1">
      <c r="A1189" s="37"/>
      <c r="B1189" s="38"/>
      <c r="C1189" s="243" t="s">
        <v>1682</v>
      </c>
      <c r="D1189" s="243" t="s">
        <v>168</v>
      </c>
      <c r="E1189" s="244" t="s">
        <v>1683</v>
      </c>
      <c r="F1189" s="245" t="s">
        <v>1684</v>
      </c>
      <c r="G1189" s="246" t="s">
        <v>346</v>
      </c>
      <c r="H1189" s="247">
        <v>2</v>
      </c>
      <c r="I1189" s="248"/>
      <c r="J1189" s="249">
        <f>ROUND(I1189*H1189,2)</f>
        <v>0</v>
      </c>
      <c r="K1189" s="250"/>
      <c r="L1189" s="43"/>
      <c r="M1189" s="251" t="s">
        <v>1</v>
      </c>
      <c r="N1189" s="252" t="s">
        <v>39</v>
      </c>
      <c r="O1189" s="90"/>
      <c r="P1189" s="253">
        <f>O1189*H1189</f>
        <v>0</v>
      </c>
      <c r="Q1189" s="253">
        <v>0</v>
      </c>
      <c r="R1189" s="253">
        <f>Q1189*H1189</f>
        <v>0</v>
      </c>
      <c r="S1189" s="253">
        <v>0</v>
      </c>
      <c r="T1189" s="254">
        <f>S1189*H1189</f>
        <v>0</v>
      </c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R1189" s="255" t="s">
        <v>252</v>
      </c>
      <c r="AT1189" s="255" t="s">
        <v>168</v>
      </c>
      <c r="AU1189" s="255" t="s">
        <v>86</v>
      </c>
      <c r="AY1189" s="16" t="s">
        <v>166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6" t="s">
        <v>86</v>
      </c>
      <c r="BK1189" s="256">
        <f>ROUND(I1189*H1189,2)</f>
        <v>0</v>
      </c>
      <c r="BL1189" s="16" t="s">
        <v>252</v>
      </c>
      <c r="BM1189" s="255" t="s">
        <v>1685</v>
      </c>
    </row>
    <row r="1190" spans="1:65" s="2" customFormat="1" ht="21.75" customHeight="1">
      <c r="A1190" s="37"/>
      <c r="B1190" s="38"/>
      <c r="C1190" s="279" t="s">
        <v>1686</v>
      </c>
      <c r="D1190" s="279" t="s">
        <v>243</v>
      </c>
      <c r="E1190" s="280" t="s">
        <v>1687</v>
      </c>
      <c r="F1190" s="281" t="s">
        <v>1688</v>
      </c>
      <c r="G1190" s="282" t="s">
        <v>346</v>
      </c>
      <c r="H1190" s="283">
        <v>2</v>
      </c>
      <c r="I1190" s="284"/>
      <c r="J1190" s="285">
        <f>ROUND(I1190*H1190,2)</f>
        <v>0</v>
      </c>
      <c r="K1190" s="286"/>
      <c r="L1190" s="287"/>
      <c r="M1190" s="288" t="s">
        <v>1</v>
      </c>
      <c r="N1190" s="289" t="s">
        <v>39</v>
      </c>
      <c r="O1190" s="90"/>
      <c r="P1190" s="253">
        <f>O1190*H1190</f>
        <v>0</v>
      </c>
      <c r="Q1190" s="253">
        <v>0.0012</v>
      </c>
      <c r="R1190" s="253">
        <f>Q1190*H1190</f>
        <v>0.0024</v>
      </c>
      <c r="S1190" s="253">
        <v>0</v>
      </c>
      <c r="T1190" s="254">
        <f>S1190*H1190</f>
        <v>0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255" t="s">
        <v>338</v>
      </c>
      <c r="AT1190" s="255" t="s">
        <v>243</v>
      </c>
      <c r="AU1190" s="255" t="s">
        <v>86</v>
      </c>
      <c r="AY1190" s="16" t="s">
        <v>166</v>
      </c>
      <c r="BE1190" s="256">
        <f>IF(N1190="základní",J1190,0)</f>
        <v>0</v>
      </c>
      <c r="BF1190" s="256">
        <f>IF(N1190="snížená",J1190,0)</f>
        <v>0</v>
      </c>
      <c r="BG1190" s="256">
        <f>IF(N1190="zákl. přenesená",J1190,0)</f>
        <v>0</v>
      </c>
      <c r="BH1190" s="256">
        <f>IF(N1190="sníž. přenesená",J1190,0)</f>
        <v>0</v>
      </c>
      <c r="BI1190" s="256">
        <f>IF(N1190="nulová",J1190,0)</f>
        <v>0</v>
      </c>
      <c r="BJ1190" s="16" t="s">
        <v>86</v>
      </c>
      <c r="BK1190" s="256">
        <f>ROUND(I1190*H1190,2)</f>
        <v>0</v>
      </c>
      <c r="BL1190" s="16" t="s">
        <v>252</v>
      </c>
      <c r="BM1190" s="255" t="s">
        <v>1689</v>
      </c>
    </row>
    <row r="1191" spans="1:65" s="2" customFormat="1" ht="21.75" customHeight="1">
      <c r="A1191" s="37"/>
      <c r="B1191" s="38"/>
      <c r="C1191" s="243" t="s">
        <v>1690</v>
      </c>
      <c r="D1191" s="243" t="s">
        <v>168</v>
      </c>
      <c r="E1191" s="244" t="s">
        <v>1691</v>
      </c>
      <c r="F1191" s="245" t="s">
        <v>1692</v>
      </c>
      <c r="G1191" s="246" t="s">
        <v>346</v>
      </c>
      <c r="H1191" s="247">
        <v>6</v>
      </c>
      <c r="I1191" s="248"/>
      <c r="J1191" s="249">
        <f>ROUND(I1191*H1191,2)</f>
        <v>0</v>
      </c>
      <c r="K1191" s="250"/>
      <c r="L1191" s="43"/>
      <c r="M1191" s="251" t="s">
        <v>1</v>
      </c>
      <c r="N1191" s="252" t="s">
        <v>39</v>
      </c>
      <c r="O1191" s="90"/>
      <c r="P1191" s="253">
        <f>O1191*H1191</f>
        <v>0</v>
      </c>
      <c r="Q1191" s="253">
        <v>0</v>
      </c>
      <c r="R1191" s="253">
        <f>Q1191*H1191</f>
        <v>0</v>
      </c>
      <c r="S1191" s="253">
        <v>0</v>
      </c>
      <c r="T1191" s="254">
        <f>S1191*H1191</f>
        <v>0</v>
      </c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R1191" s="255" t="s">
        <v>252</v>
      </c>
      <c r="AT1191" s="255" t="s">
        <v>168</v>
      </c>
      <c r="AU1191" s="255" t="s">
        <v>86</v>
      </c>
      <c r="AY1191" s="16" t="s">
        <v>166</v>
      </c>
      <c r="BE1191" s="256">
        <f>IF(N1191="základní",J1191,0)</f>
        <v>0</v>
      </c>
      <c r="BF1191" s="256">
        <f>IF(N1191="snížená",J1191,0)</f>
        <v>0</v>
      </c>
      <c r="BG1191" s="256">
        <f>IF(N1191="zákl. přenesená",J1191,0)</f>
        <v>0</v>
      </c>
      <c r="BH1191" s="256">
        <f>IF(N1191="sníž. přenesená",J1191,0)</f>
        <v>0</v>
      </c>
      <c r="BI1191" s="256">
        <f>IF(N1191="nulová",J1191,0)</f>
        <v>0</v>
      </c>
      <c r="BJ1191" s="16" t="s">
        <v>86</v>
      </c>
      <c r="BK1191" s="256">
        <f>ROUND(I1191*H1191,2)</f>
        <v>0</v>
      </c>
      <c r="BL1191" s="16" t="s">
        <v>252</v>
      </c>
      <c r="BM1191" s="255" t="s">
        <v>1693</v>
      </c>
    </row>
    <row r="1192" spans="1:51" s="13" customFormat="1" ht="12">
      <c r="A1192" s="13"/>
      <c r="B1192" s="257"/>
      <c r="C1192" s="258"/>
      <c r="D1192" s="259" t="s">
        <v>174</v>
      </c>
      <c r="E1192" s="260" t="s">
        <v>1</v>
      </c>
      <c r="F1192" s="261" t="s">
        <v>1594</v>
      </c>
      <c r="G1192" s="258"/>
      <c r="H1192" s="260" t="s">
        <v>1</v>
      </c>
      <c r="I1192" s="262"/>
      <c r="J1192" s="258"/>
      <c r="K1192" s="258"/>
      <c r="L1192" s="263"/>
      <c r="M1192" s="264"/>
      <c r="N1192" s="265"/>
      <c r="O1192" s="265"/>
      <c r="P1192" s="265"/>
      <c r="Q1192" s="265"/>
      <c r="R1192" s="265"/>
      <c r="S1192" s="265"/>
      <c r="T1192" s="266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7" t="s">
        <v>174</v>
      </c>
      <c r="AU1192" s="267" t="s">
        <v>86</v>
      </c>
      <c r="AV1192" s="13" t="s">
        <v>80</v>
      </c>
      <c r="AW1192" s="13" t="s">
        <v>30</v>
      </c>
      <c r="AX1192" s="13" t="s">
        <v>73</v>
      </c>
      <c r="AY1192" s="267" t="s">
        <v>166</v>
      </c>
    </row>
    <row r="1193" spans="1:51" s="14" customFormat="1" ht="12">
      <c r="A1193" s="14"/>
      <c r="B1193" s="268"/>
      <c r="C1193" s="269"/>
      <c r="D1193" s="259" t="s">
        <v>174</v>
      </c>
      <c r="E1193" s="270" t="s">
        <v>1</v>
      </c>
      <c r="F1193" s="271" t="s">
        <v>1694</v>
      </c>
      <c r="G1193" s="269"/>
      <c r="H1193" s="272">
        <v>6</v>
      </c>
      <c r="I1193" s="273"/>
      <c r="J1193" s="269"/>
      <c r="K1193" s="269"/>
      <c r="L1193" s="274"/>
      <c r="M1193" s="275"/>
      <c r="N1193" s="276"/>
      <c r="O1193" s="276"/>
      <c r="P1193" s="276"/>
      <c r="Q1193" s="276"/>
      <c r="R1193" s="276"/>
      <c r="S1193" s="276"/>
      <c r="T1193" s="27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8" t="s">
        <v>174</v>
      </c>
      <c r="AU1193" s="278" t="s">
        <v>86</v>
      </c>
      <c r="AV1193" s="14" t="s">
        <v>86</v>
      </c>
      <c r="AW1193" s="14" t="s">
        <v>30</v>
      </c>
      <c r="AX1193" s="14" t="s">
        <v>80</v>
      </c>
      <c r="AY1193" s="278" t="s">
        <v>166</v>
      </c>
    </row>
    <row r="1194" spans="1:65" s="2" customFormat="1" ht="21.75" customHeight="1">
      <c r="A1194" s="37"/>
      <c r="B1194" s="38"/>
      <c r="C1194" s="279" t="s">
        <v>1695</v>
      </c>
      <c r="D1194" s="279" t="s">
        <v>243</v>
      </c>
      <c r="E1194" s="280" t="s">
        <v>1696</v>
      </c>
      <c r="F1194" s="281" t="s">
        <v>1697</v>
      </c>
      <c r="G1194" s="282" t="s">
        <v>346</v>
      </c>
      <c r="H1194" s="283">
        <v>6</v>
      </c>
      <c r="I1194" s="284"/>
      <c r="J1194" s="285">
        <f>ROUND(I1194*H1194,2)</f>
        <v>0</v>
      </c>
      <c r="K1194" s="286"/>
      <c r="L1194" s="287"/>
      <c r="M1194" s="288" t="s">
        <v>1</v>
      </c>
      <c r="N1194" s="289" t="s">
        <v>39</v>
      </c>
      <c r="O1194" s="90"/>
      <c r="P1194" s="253">
        <f>O1194*H1194</f>
        <v>0</v>
      </c>
      <c r="Q1194" s="253">
        <v>0.0082</v>
      </c>
      <c r="R1194" s="253">
        <f>Q1194*H1194</f>
        <v>0.04920000000000001</v>
      </c>
      <c r="S1194" s="253">
        <v>0</v>
      </c>
      <c r="T1194" s="254">
        <f>S1194*H1194</f>
        <v>0</v>
      </c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R1194" s="255" t="s">
        <v>338</v>
      </c>
      <c r="AT1194" s="255" t="s">
        <v>243</v>
      </c>
      <c r="AU1194" s="255" t="s">
        <v>86</v>
      </c>
      <c r="AY1194" s="16" t="s">
        <v>166</v>
      </c>
      <c r="BE1194" s="256">
        <f>IF(N1194="základní",J1194,0)</f>
        <v>0</v>
      </c>
      <c r="BF1194" s="256">
        <f>IF(N1194="snížená",J1194,0)</f>
        <v>0</v>
      </c>
      <c r="BG1194" s="256">
        <f>IF(N1194="zákl. přenesená",J1194,0)</f>
        <v>0</v>
      </c>
      <c r="BH1194" s="256">
        <f>IF(N1194="sníž. přenesená",J1194,0)</f>
        <v>0</v>
      </c>
      <c r="BI1194" s="256">
        <f>IF(N1194="nulová",J1194,0)</f>
        <v>0</v>
      </c>
      <c r="BJ1194" s="16" t="s">
        <v>86</v>
      </c>
      <c r="BK1194" s="256">
        <f>ROUND(I1194*H1194,2)</f>
        <v>0</v>
      </c>
      <c r="BL1194" s="16" t="s">
        <v>252</v>
      </c>
      <c r="BM1194" s="255" t="s">
        <v>1698</v>
      </c>
    </row>
    <row r="1195" spans="1:65" s="2" customFormat="1" ht="16.5" customHeight="1">
      <c r="A1195" s="37"/>
      <c r="B1195" s="38"/>
      <c r="C1195" s="243" t="s">
        <v>1699</v>
      </c>
      <c r="D1195" s="243" t="s">
        <v>168</v>
      </c>
      <c r="E1195" s="244" t="s">
        <v>1700</v>
      </c>
      <c r="F1195" s="245" t="s">
        <v>1701</v>
      </c>
      <c r="G1195" s="246" t="s">
        <v>346</v>
      </c>
      <c r="H1195" s="247">
        <v>1600</v>
      </c>
      <c r="I1195" s="248"/>
      <c r="J1195" s="249">
        <f>ROUND(I1195*H1195,2)</f>
        <v>0</v>
      </c>
      <c r="K1195" s="250"/>
      <c r="L1195" s="43"/>
      <c r="M1195" s="251" t="s">
        <v>1</v>
      </c>
      <c r="N1195" s="252" t="s">
        <v>39</v>
      </c>
      <c r="O1195" s="90"/>
      <c r="P1195" s="253">
        <f>O1195*H1195</f>
        <v>0</v>
      </c>
      <c r="Q1195" s="253">
        <v>0</v>
      </c>
      <c r="R1195" s="253">
        <f>Q1195*H1195</f>
        <v>0</v>
      </c>
      <c r="S1195" s="253">
        <v>0</v>
      </c>
      <c r="T1195" s="254">
        <f>S1195*H1195</f>
        <v>0</v>
      </c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R1195" s="255" t="s">
        <v>172</v>
      </c>
      <c r="AT1195" s="255" t="s">
        <v>168</v>
      </c>
      <c r="AU1195" s="255" t="s">
        <v>86</v>
      </c>
      <c r="AY1195" s="16" t="s">
        <v>166</v>
      </c>
      <c r="BE1195" s="256">
        <f>IF(N1195="základní",J1195,0)</f>
        <v>0</v>
      </c>
      <c r="BF1195" s="256">
        <f>IF(N1195="snížená",J1195,0)</f>
        <v>0</v>
      </c>
      <c r="BG1195" s="256">
        <f>IF(N1195="zákl. přenesená",J1195,0)</f>
        <v>0</v>
      </c>
      <c r="BH1195" s="256">
        <f>IF(N1195="sníž. přenesená",J1195,0)</f>
        <v>0</v>
      </c>
      <c r="BI1195" s="256">
        <f>IF(N1195="nulová",J1195,0)</f>
        <v>0</v>
      </c>
      <c r="BJ1195" s="16" t="s">
        <v>86</v>
      </c>
      <c r="BK1195" s="256">
        <f>ROUND(I1195*H1195,2)</f>
        <v>0</v>
      </c>
      <c r="BL1195" s="16" t="s">
        <v>172</v>
      </c>
      <c r="BM1195" s="255" t="s">
        <v>1702</v>
      </c>
    </row>
    <row r="1196" spans="1:65" s="2" customFormat="1" ht="21.75" customHeight="1">
      <c r="A1196" s="37"/>
      <c r="B1196" s="38"/>
      <c r="C1196" s="279" t="s">
        <v>1703</v>
      </c>
      <c r="D1196" s="279" t="s">
        <v>243</v>
      </c>
      <c r="E1196" s="280" t="s">
        <v>1704</v>
      </c>
      <c r="F1196" s="281" t="s">
        <v>1705</v>
      </c>
      <c r="G1196" s="282" t="s">
        <v>346</v>
      </c>
      <c r="H1196" s="283">
        <v>1600</v>
      </c>
      <c r="I1196" s="284"/>
      <c r="J1196" s="285">
        <f>ROUND(I1196*H1196,2)</f>
        <v>0</v>
      </c>
      <c r="K1196" s="286"/>
      <c r="L1196" s="287"/>
      <c r="M1196" s="288" t="s">
        <v>1</v>
      </c>
      <c r="N1196" s="289" t="s">
        <v>39</v>
      </c>
      <c r="O1196" s="90"/>
      <c r="P1196" s="253">
        <f>O1196*H1196</f>
        <v>0</v>
      </c>
      <c r="Q1196" s="253">
        <v>7E-05</v>
      </c>
      <c r="R1196" s="253">
        <f>Q1196*H1196</f>
        <v>0.11199999999999999</v>
      </c>
      <c r="S1196" s="253">
        <v>0</v>
      </c>
      <c r="T1196" s="254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255" t="s">
        <v>212</v>
      </c>
      <c r="AT1196" s="255" t="s">
        <v>243</v>
      </c>
      <c r="AU1196" s="255" t="s">
        <v>86</v>
      </c>
      <c r="AY1196" s="16" t="s">
        <v>166</v>
      </c>
      <c r="BE1196" s="256">
        <f>IF(N1196="základní",J1196,0)</f>
        <v>0</v>
      </c>
      <c r="BF1196" s="256">
        <f>IF(N1196="snížená",J1196,0)</f>
        <v>0</v>
      </c>
      <c r="BG1196" s="256">
        <f>IF(N1196="zákl. přenesená",J1196,0)</f>
        <v>0</v>
      </c>
      <c r="BH1196" s="256">
        <f>IF(N1196="sníž. přenesená",J1196,0)</f>
        <v>0</v>
      </c>
      <c r="BI1196" s="256">
        <f>IF(N1196="nulová",J1196,0)</f>
        <v>0</v>
      </c>
      <c r="BJ1196" s="16" t="s">
        <v>86</v>
      </c>
      <c r="BK1196" s="256">
        <f>ROUND(I1196*H1196,2)</f>
        <v>0</v>
      </c>
      <c r="BL1196" s="16" t="s">
        <v>172</v>
      </c>
      <c r="BM1196" s="255" t="s">
        <v>1706</v>
      </c>
    </row>
    <row r="1197" spans="1:65" s="2" customFormat="1" ht="21.75" customHeight="1">
      <c r="A1197" s="37"/>
      <c r="B1197" s="38"/>
      <c r="C1197" s="243" t="s">
        <v>1707</v>
      </c>
      <c r="D1197" s="243" t="s">
        <v>168</v>
      </c>
      <c r="E1197" s="244" t="s">
        <v>1708</v>
      </c>
      <c r="F1197" s="245" t="s">
        <v>1709</v>
      </c>
      <c r="G1197" s="246" t="s">
        <v>171</v>
      </c>
      <c r="H1197" s="247">
        <v>256.15</v>
      </c>
      <c r="I1197" s="248"/>
      <c r="J1197" s="249">
        <f>ROUND(I1197*H1197,2)</f>
        <v>0</v>
      </c>
      <c r="K1197" s="250"/>
      <c r="L1197" s="43"/>
      <c r="M1197" s="251" t="s">
        <v>1</v>
      </c>
      <c r="N1197" s="252" t="s">
        <v>39</v>
      </c>
      <c r="O1197" s="90"/>
      <c r="P1197" s="253">
        <f>O1197*H1197</f>
        <v>0</v>
      </c>
      <c r="Q1197" s="253">
        <v>0</v>
      </c>
      <c r="R1197" s="253">
        <f>Q1197*H1197</f>
        <v>0</v>
      </c>
      <c r="S1197" s="253">
        <v>0</v>
      </c>
      <c r="T1197" s="254">
        <f>S1197*H1197</f>
        <v>0</v>
      </c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R1197" s="255" t="s">
        <v>252</v>
      </c>
      <c r="AT1197" s="255" t="s">
        <v>168</v>
      </c>
      <c r="AU1197" s="255" t="s">
        <v>86</v>
      </c>
      <c r="AY1197" s="16" t="s">
        <v>166</v>
      </c>
      <c r="BE1197" s="256">
        <f>IF(N1197="základní",J1197,0)</f>
        <v>0</v>
      </c>
      <c r="BF1197" s="256">
        <f>IF(N1197="snížená",J1197,0)</f>
        <v>0</v>
      </c>
      <c r="BG1197" s="256">
        <f>IF(N1197="zákl. přenesená",J1197,0)</f>
        <v>0</v>
      </c>
      <c r="BH1197" s="256">
        <f>IF(N1197="sníž. přenesená",J1197,0)</f>
        <v>0</v>
      </c>
      <c r="BI1197" s="256">
        <f>IF(N1197="nulová",J1197,0)</f>
        <v>0</v>
      </c>
      <c r="BJ1197" s="16" t="s">
        <v>86</v>
      </c>
      <c r="BK1197" s="256">
        <f>ROUND(I1197*H1197,2)</f>
        <v>0</v>
      </c>
      <c r="BL1197" s="16" t="s">
        <v>252</v>
      </c>
      <c r="BM1197" s="255" t="s">
        <v>1710</v>
      </c>
    </row>
    <row r="1198" spans="1:51" s="13" customFormat="1" ht="12">
      <c r="A1198" s="13"/>
      <c r="B1198" s="257"/>
      <c r="C1198" s="258"/>
      <c r="D1198" s="259" t="s">
        <v>174</v>
      </c>
      <c r="E1198" s="260" t="s">
        <v>1</v>
      </c>
      <c r="F1198" s="261" t="s">
        <v>1192</v>
      </c>
      <c r="G1198" s="258"/>
      <c r="H1198" s="260" t="s">
        <v>1</v>
      </c>
      <c r="I1198" s="262"/>
      <c r="J1198" s="258"/>
      <c r="K1198" s="258"/>
      <c r="L1198" s="263"/>
      <c r="M1198" s="264"/>
      <c r="N1198" s="265"/>
      <c r="O1198" s="265"/>
      <c r="P1198" s="265"/>
      <c r="Q1198" s="265"/>
      <c r="R1198" s="265"/>
      <c r="S1198" s="265"/>
      <c r="T1198" s="266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7" t="s">
        <v>174</v>
      </c>
      <c r="AU1198" s="267" t="s">
        <v>86</v>
      </c>
      <c r="AV1198" s="13" t="s">
        <v>80</v>
      </c>
      <c r="AW1198" s="13" t="s">
        <v>30</v>
      </c>
      <c r="AX1198" s="13" t="s">
        <v>73</v>
      </c>
      <c r="AY1198" s="267" t="s">
        <v>166</v>
      </c>
    </row>
    <row r="1199" spans="1:51" s="14" customFormat="1" ht="12">
      <c r="A1199" s="14"/>
      <c r="B1199" s="268"/>
      <c r="C1199" s="269"/>
      <c r="D1199" s="259" t="s">
        <v>174</v>
      </c>
      <c r="E1199" s="270" t="s">
        <v>1</v>
      </c>
      <c r="F1199" s="271" t="s">
        <v>1217</v>
      </c>
      <c r="G1199" s="269"/>
      <c r="H1199" s="272">
        <v>15.75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174</v>
      </c>
      <c r="AU1199" s="278" t="s">
        <v>86</v>
      </c>
      <c r="AV1199" s="14" t="s">
        <v>86</v>
      </c>
      <c r="AW1199" s="14" t="s">
        <v>30</v>
      </c>
      <c r="AX1199" s="14" t="s">
        <v>73</v>
      </c>
      <c r="AY1199" s="278" t="s">
        <v>166</v>
      </c>
    </row>
    <row r="1200" spans="1:51" s="14" customFormat="1" ht="12">
      <c r="A1200" s="14"/>
      <c r="B1200" s="268"/>
      <c r="C1200" s="269"/>
      <c r="D1200" s="259" t="s">
        <v>174</v>
      </c>
      <c r="E1200" s="270" t="s">
        <v>1</v>
      </c>
      <c r="F1200" s="271" t="s">
        <v>1396</v>
      </c>
      <c r="G1200" s="269"/>
      <c r="H1200" s="272">
        <v>240.4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174</v>
      </c>
      <c r="AU1200" s="278" t="s">
        <v>86</v>
      </c>
      <c r="AV1200" s="14" t="s">
        <v>86</v>
      </c>
      <c r="AW1200" s="14" t="s">
        <v>30</v>
      </c>
      <c r="AX1200" s="14" t="s">
        <v>73</v>
      </c>
      <c r="AY1200" s="278" t="s">
        <v>166</v>
      </c>
    </row>
    <row r="1201" spans="1:65" s="2" customFormat="1" ht="21.75" customHeight="1">
      <c r="A1201" s="37"/>
      <c r="B1201" s="38"/>
      <c r="C1201" s="279" t="s">
        <v>1711</v>
      </c>
      <c r="D1201" s="279" t="s">
        <v>243</v>
      </c>
      <c r="E1201" s="280" t="s">
        <v>1712</v>
      </c>
      <c r="F1201" s="281" t="s">
        <v>1713</v>
      </c>
      <c r="G1201" s="282" t="s">
        <v>171</v>
      </c>
      <c r="H1201" s="283">
        <v>281.765</v>
      </c>
      <c r="I1201" s="284"/>
      <c r="J1201" s="285">
        <f>ROUND(I1201*H1201,2)</f>
        <v>0</v>
      </c>
      <c r="K1201" s="286"/>
      <c r="L1201" s="287"/>
      <c r="M1201" s="288" t="s">
        <v>1</v>
      </c>
      <c r="N1201" s="289" t="s">
        <v>39</v>
      </c>
      <c r="O1201" s="90"/>
      <c r="P1201" s="253">
        <f>O1201*H1201</f>
        <v>0</v>
      </c>
      <c r="Q1201" s="253">
        <v>0.0013</v>
      </c>
      <c r="R1201" s="253">
        <f>Q1201*H1201</f>
        <v>0.36629449999999997</v>
      </c>
      <c r="S1201" s="253">
        <v>0</v>
      </c>
      <c r="T1201" s="254">
        <f>S1201*H1201</f>
        <v>0</v>
      </c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R1201" s="255" t="s">
        <v>338</v>
      </c>
      <c r="AT1201" s="255" t="s">
        <v>243</v>
      </c>
      <c r="AU1201" s="255" t="s">
        <v>86</v>
      </c>
      <c r="AY1201" s="16" t="s">
        <v>166</v>
      </c>
      <c r="BE1201" s="256">
        <f>IF(N1201="základní",J1201,0)</f>
        <v>0</v>
      </c>
      <c r="BF1201" s="256">
        <f>IF(N1201="snížená",J1201,0)</f>
        <v>0</v>
      </c>
      <c r="BG1201" s="256">
        <f>IF(N1201="zákl. přenesená",J1201,0)</f>
        <v>0</v>
      </c>
      <c r="BH1201" s="256">
        <f>IF(N1201="sníž. přenesená",J1201,0)</f>
        <v>0</v>
      </c>
      <c r="BI1201" s="256">
        <f>IF(N1201="nulová",J1201,0)</f>
        <v>0</v>
      </c>
      <c r="BJ1201" s="16" t="s">
        <v>86</v>
      </c>
      <c r="BK1201" s="256">
        <f>ROUND(I1201*H1201,2)</f>
        <v>0</v>
      </c>
      <c r="BL1201" s="16" t="s">
        <v>252</v>
      </c>
      <c r="BM1201" s="255" t="s">
        <v>1714</v>
      </c>
    </row>
    <row r="1202" spans="1:51" s="14" customFormat="1" ht="12">
      <c r="A1202" s="14"/>
      <c r="B1202" s="268"/>
      <c r="C1202" s="269"/>
      <c r="D1202" s="259" t="s">
        <v>174</v>
      </c>
      <c r="E1202" s="269"/>
      <c r="F1202" s="271" t="s">
        <v>1715</v>
      </c>
      <c r="G1202" s="269"/>
      <c r="H1202" s="272">
        <v>281.765</v>
      </c>
      <c r="I1202" s="273"/>
      <c r="J1202" s="269"/>
      <c r="K1202" s="269"/>
      <c r="L1202" s="274"/>
      <c r="M1202" s="275"/>
      <c r="N1202" s="276"/>
      <c r="O1202" s="276"/>
      <c r="P1202" s="276"/>
      <c r="Q1202" s="276"/>
      <c r="R1202" s="276"/>
      <c r="S1202" s="276"/>
      <c r="T1202" s="27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78" t="s">
        <v>174</v>
      </c>
      <c r="AU1202" s="278" t="s">
        <v>86</v>
      </c>
      <c r="AV1202" s="14" t="s">
        <v>86</v>
      </c>
      <c r="AW1202" s="14" t="s">
        <v>4</v>
      </c>
      <c r="AX1202" s="14" t="s">
        <v>80</v>
      </c>
      <c r="AY1202" s="278" t="s">
        <v>166</v>
      </c>
    </row>
    <row r="1203" spans="1:65" s="2" customFormat="1" ht="21.75" customHeight="1">
      <c r="A1203" s="37"/>
      <c r="B1203" s="38"/>
      <c r="C1203" s="243" t="s">
        <v>1716</v>
      </c>
      <c r="D1203" s="243" t="s">
        <v>168</v>
      </c>
      <c r="E1203" s="244" t="s">
        <v>1717</v>
      </c>
      <c r="F1203" s="245" t="s">
        <v>1718</v>
      </c>
      <c r="G1203" s="246" t="s">
        <v>171</v>
      </c>
      <c r="H1203" s="247">
        <v>256.15</v>
      </c>
      <c r="I1203" s="248"/>
      <c r="J1203" s="249">
        <f>ROUND(I1203*H1203,2)</f>
        <v>0</v>
      </c>
      <c r="K1203" s="250"/>
      <c r="L1203" s="43"/>
      <c r="M1203" s="251" t="s">
        <v>1</v>
      </c>
      <c r="N1203" s="252" t="s">
        <v>39</v>
      </c>
      <c r="O1203" s="90"/>
      <c r="P1203" s="253">
        <f>O1203*H1203</f>
        <v>0</v>
      </c>
      <c r="Q1203" s="253">
        <v>0</v>
      </c>
      <c r="R1203" s="253">
        <f>Q1203*H1203</f>
        <v>0</v>
      </c>
      <c r="S1203" s="253">
        <v>0</v>
      </c>
      <c r="T1203" s="254">
        <f>S1203*H1203</f>
        <v>0</v>
      </c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R1203" s="255" t="s">
        <v>252</v>
      </c>
      <c r="AT1203" s="255" t="s">
        <v>168</v>
      </c>
      <c r="AU1203" s="255" t="s">
        <v>86</v>
      </c>
      <c r="AY1203" s="16" t="s">
        <v>166</v>
      </c>
      <c r="BE1203" s="256">
        <f>IF(N1203="základní",J1203,0)</f>
        <v>0</v>
      </c>
      <c r="BF1203" s="256">
        <f>IF(N1203="snížená",J1203,0)</f>
        <v>0</v>
      </c>
      <c r="BG1203" s="256">
        <f>IF(N1203="zákl. přenesená",J1203,0)</f>
        <v>0</v>
      </c>
      <c r="BH1203" s="256">
        <f>IF(N1203="sníž. přenesená",J1203,0)</f>
        <v>0</v>
      </c>
      <c r="BI1203" s="256">
        <f>IF(N1203="nulová",J1203,0)</f>
        <v>0</v>
      </c>
      <c r="BJ1203" s="16" t="s">
        <v>86</v>
      </c>
      <c r="BK1203" s="256">
        <f>ROUND(I1203*H1203,2)</f>
        <v>0</v>
      </c>
      <c r="BL1203" s="16" t="s">
        <v>252</v>
      </c>
      <c r="BM1203" s="255" t="s">
        <v>1719</v>
      </c>
    </row>
    <row r="1204" spans="1:65" s="2" customFormat="1" ht="16.5" customHeight="1">
      <c r="A1204" s="37"/>
      <c r="B1204" s="38"/>
      <c r="C1204" s="243" t="s">
        <v>1720</v>
      </c>
      <c r="D1204" s="243" t="s">
        <v>168</v>
      </c>
      <c r="E1204" s="244" t="s">
        <v>1721</v>
      </c>
      <c r="F1204" s="245" t="s">
        <v>1722</v>
      </c>
      <c r="G1204" s="246" t="s">
        <v>171</v>
      </c>
      <c r="H1204" s="247">
        <v>292.95</v>
      </c>
      <c r="I1204" s="248"/>
      <c r="J1204" s="249">
        <f>ROUND(I1204*H1204,2)</f>
        <v>0</v>
      </c>
      <c r="K1204" s="250"/>
      <c r="L1204" s="43"/>
      <c r="M1204" s="251" t="s">
        <v>1</v>
      </c>
      <c r="N1204" s="252" t="s">
        <v>39</v>
      </c>
      <c r="O1204" s="90"/>
      <c r="P1204" s="253">
        <f>O1204*H1204</f>
        <v>0</v>
      </c>
      <c r="Q1204" s="253">
        <v>0.00014</v>
      </c>
      <c r="R1204" s="253">
        <f>Q1204*H1204</f>
        <v>0.041012999999999994</v>
      </c>
      <c r="S1204" s="253">
        <v>0</v>
      </c>
      <c r="T1204" s="254">
        <f>S1204*H1204</f>
        <v>0</v>
      </c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R1204" s="255" t="s">
        <v>252</v>
      </c>
      <c r="AT1204" s="255" t="s">
        <v>168</v>
      </c>
      <c r="AU1204" s="255" t="s">
        <v>86</v>
      </c>
      <c r="AY1204" s="16" t="s">
        <v>166</v>
      </c>
      <c r="BE1204" s="256">
        <f>IF(N1204="základní",J1204,0)</f>
        <v>0</v>
      </c>
      <c r="BF1204" s="256">
        <f>IF(N1204="snížená",J1204,0)</f>
        <v>0</v>
      </c>
      <c r="BG1204" s="256">
        <f>IF(N1204="zákl. přenesená",J1204,0)</f>
        <v>0</v>
      </c>
      <c r="BH1204" s="256">
        <f>IF(N1204="sníž. přenesená",J1204,0)</f>
        <v>0</v>
      </c>
      <c r="BI1204" s="256">
        <f>IF(N1204="nulová",J1204,0)</f>
        <v>0</v>
      </c>
      <c r="BJ1204" s="16" t="s">
        <v>86</v>
      </c>
      <c r="BK1204" s="256">
        <f>ROUND(I1204*H1204,2)</f>
        <v>0</v>
      </c>
      <c r="BL1204" s="16" t="s">
        <v>252</v>
      </c>
      <c r="BM1204" s="255" t="s">
        <v>1723</v>
      </c>
    </row>
    <row r="1205" spans="1:51" s="14" customFormat="1" ht="12">
      <c r="A1205" s="14"/>
      <c r="B1205" s="268"/>
      <c r="C1205" s="269"/>
      <c r="D1205" s="259" t="s">
        <v>174</v>
      </c>
      <c r="E1205" s="270" t="s">
        <v>1</v>
      </c>
      <c r="F1205" s="271" t="s">
        <v>1724</v>
      </c>
      <c r="G1205" s="269"/>
      <c r="H1205" s="272">
        <v>292.95</v>
      </c>
      <c r="I1205" s="273"/>
      <c r="J1205" s="269"/>
      <c r="K1205" s="269"/>
      <c r="L1205" s="274"/>
      <c r="M1205" s="275"/>
      <c r="N1205" s="276"/>
      <c r="O1205" s="276"/>
      <c r="P1205" s="276"/>
      <c r="Q1205" s="276"/>
      <c r="R1205" s="276"/>
      <c r="S1205" s="276"/>
      <c r="T1205" s="27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78" t="s">
        <v>174</v>
      </c>
      <c r="AU1205" s="278" t="s">
        <v>86</v>
      </c>
      <c r="AV1205" s="14" t="s">
        <v>86</v>
      </c>
      <c r="AW1205" s="14" t="s">
        <v>30</v>
      </c>
      <c r="AX1205" s="14" t="s">
        <v>73</v>
      </c>
      <c r="AY1205" s="278" t="s">
        <v>166</v>
      </c>
    </row>
    <row r="1206" spans="1:65" s="2" customFormat="1" ht="21.75" customHeight="1">
      <c r="A1206" s="37"/>
      <c r="B1206" s="38"/>
      <c r="C1206" s="243" t="s">
        <v>1725</v>
      </c>
      <c r="D1206" s="243" t="s">
        <v>168</v>
      </c>
      <c r="E1206" s="244" t="s">
        <v>1726</v>
      </c>
      <c r="F1206" s="245" t="s">
        <v>1727</v>
      </c>
      <c r="G1206" s="246" t="s">
        <v>223</v>
      </c>
      <c r="H1206" s="247">
        <v>4.815</v>
      </c>
      <c r="I1206" s="248"/>
      <c r="J1206" s="249">
        <f>ROUND(I1206*H1206,2)</f>
        <v>0</v>
      </c>
      <c r="K1206" s="250"/>
      <c r="L1206" s="43"/>
      <c r="M1206" s="251" t="s">
        <v>1</v>
      </c>
      <c r="N1206" s="252" t="s">
        <v>39</v>
      </c>
      <c r="O1206" s="90"/>
      <c r="P1206" s="253">
        <f>O1206*H1206</f>
        <v>0</v>
      </c>
      <c r="Q1206" s="253">
        <v>0</v>
      </c>
      <c r="R1206" s="253">
        <f>Q1206*H1206</f>
        <v>0</v>
      </c>
      <c r="S1206" s="253">
        <v>0</v>
      </c>
      <c r="T1206" s="254">
        <f>S1206*H1206</f>
        <v>0</v>
      </c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R1206" s="255" t="s">
        <v>252</v>
      </c>
      <c r="AT1206" s="255" t="s">
        <v>168</v>
      </c>
      <c r="AU1206" s="255" t="s">
        <v>86</v>
      </c>
      <c r="AY1206" s="16" t="s">
        <v>166</v>
      </c>
      <c r="BE1206" s="256">
        <f>IF(N1206="základní",J1206,0)</f>
        <v>0</v>
      </c>
      <c r="BF1206" s="256">
        <f>IF(N1206="snížená",J1206,0)</f>
        <v>0</v>
      </c>
      <c r="BG1206" s="256">
        <f>IF(N1206="zákl. přenesená",J1206,0)</f>
        <v>0</v>
      </c>
      <c r="BH1206" s="256">
        <f>IF(N1206="sníž. přenesená",J1206,0)</f>
        <v>0</v>
      </c>
      <c r="BI1206" s="256">
        <f>IF(N1206="nulová",J1206,0)</f>
        <v>0</v>
      </c>
      <c r="BJ1206" s="16" t="s">
        <v>86</v>
      </c>
      <c r="BK1206" s="256">
        <f>ROUND(I1206*H1206,2)</f>
        <v>0</v>
      </c>
      <c r="BL1206" s="16" t="s">
        <v>252</v>
      </c>
      <c r="BM1206" s="255" t="s">
        <v>1728</v>
      </c>
    </row>
    <row r="1207" spans="1:63" s="12" customFormat="1" ht="22.8" customHeight="1">
      <c r="A1207" s="12"/>
      <c r="B1207" s="227"/>
      <c r="C1207" s="228"/>
      <c r="D1207" s="229" t="s">
        <v>72</v>
      </c>
      <c r="E1207" s="241" t="s">
        <v>1729</v>
      </c>
      <c r="F1207" s="241" t="s">
        <v>1730</v>
      </c>
      <c r="G1207" s="228"/>
      <c r="H1207" s="228"/>
      <c r="I1207" s="231"/>
      <c r="J1207" s="242">
        <f>BK1207</f>
        <v>0</v>
      </c>
      <c r="K1207" s="228"/>
      <c r="L1207" s="233"/>
      <c r="M1207" s="234"/>
      <c r="N1207" s="235"/>
      <c r="O1207" s="235"/>
      <c r="P1207" s="236">
        <f>SUM(P1208:P1346)</f>
        <v>0</v>
      </c>
      <c r="Q1207" s="235"/>
      <c r="R1207" s="236">
        <f>SUM(R1208:R1346)</f>
        <v>0.6480512500000001</v>
      </c>
      <c r="S1207" s="235"/>
      <c r="T1207" s="237">
        <f>SUM(T1208:T1346)</f>
        <v>0.287904</v>
      </c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R1207" s="238" t="s">
        <v>86</v>
      </c>
      <c r="AT1207" s="239" t="s">
        <v>72</v>
      </c>
      <c r="AU1207" s="239" t="s">
        <v>80</v>
      </c>
      <c r="AY1207" s="238" t="s">
        <v>166</v>
      </c>
      <c r="BK1207" s="240">
        <f>SUM(BK1208:BK1346)</f>
        <v>0</v>
      </c>
    </row>
    <row r="1208" spans="1:65" s="2" customFormat="1" ht="21.75" customHeight="1">
      <c r="A1208" s="37"/>
      <c r="B1208" s="38"/>
      <c r="C1208" s="243" t="s">
        <v>1731</v>
      </c>
      <c r="D1208" s="243" t="s">
        <v>168</v>
      </c>
      <c r="E1208" s="244" t="s">
        <v>1732</v>
      </c>
      <c r="F1208" s="245" t="s">
        <v>1733</v>
      </c>
      <c r="G1208" s="246" t="s">
        <v>171</v>
      </c>
      <c r="H1208" s="247">
        <v>72.565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39</v>
      </c>
      <c r="O1208" s="90"/>
      <c r="P1208" s="253">
        <f>O1208*H1208</f>
        <v>0</v>
      </c>
      <c r="Q1208" s="253">
        <v>0.00025</v>
      </c>
      <c r="R1208" s="253">
        <f>Q1208*H1208</f>
        <v>0.01814125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252</v>
      </c>
      <c r="AT1208" s="255" t="s">
        <v>168</v>
      </c>
      <c r="AU1208" s="255" t="s">
        <v>86</v>
      </c>
      <c r="AY1208" s="16" t="s">
        <v>166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86</v>
      </c>
      <c r="BK1208" s="256">
        <f>ROUND(I1208*H1208,2)</f>
        <v>0</v>
      </c>
      <c r="BL1208" s="16" t="s">
        <v>252</v>
      </c>
      <c r="BM1208" s="255" t="s">
        <v>1734</v>
      </c>
    </row>
    <row r="1209" spans="1:51" s="13" customFormat="1" ht="12">
      <c r="A1209" s="13"/>
      <c r="B1209" s="257"/>
      <c r="C1209" s="258"/>
      <c r="D1209" s="259" t="s">
        <v>174</v>
      </c>
      <c r="E1209" s="260" t="s">
        <v>1</v>
      </c>
      <c r="F1209" s="261" t="s">
        <v>175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174</v>
      </c>
      <c r="AU1209" s="267" t="s">
        <v>86</v>
      </c>
      <c r="AV1209" s="13" t="s">
        <v>80</v>
      </c>
      <c r="AW1209" s="13" t="s">
        <v>30</v>
      </c>
      <c r="AX1209" s="13" t="s">
        <v>73</v>
      </c>
      <c r="AY1209" s="267" t="s">
        <v>166</v>
      </c>
    </row>
    <row r="1210" spans="1:51" s="14" customFormat="1" ht="12">
      <c r="A1210" s="14"/>
      <c r="B1210" s="268"/>
      <c r="C1210" s="269"/>
      <c r="D1210" s="259" t="s">
        <v>174</v>
      </c>
      <c r="E1210" s="270" t="s">
        <v>1</v>
      </c>
      <c r="F1210" s="271" t="s">
        <v>777</v>
      </c>
      <c r="G1210" s="269"/>
      <c r="H1210" s="272">
        <v>2.401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174</v>
      </c>
      <c r="AU1210" s="278" t="s">
        <v>86</v>
      </c>
      <c r="AV1210" s="14" t="s">
        <v>86</v>
      </c>
      <c r="AW1210" s="14" t="s">
        <v>30</v>
      </c>
      <c r="AX1210" s="14" t="s">
        <v>73</v>
      </c>
      <c r="AY1210" s="278" t="s">
        <v>166</v>
      </c>
    </row>
    <row r="1211" spans="1:51" s="14" customFormat="1" ht="12">
      <c r="A1211" s="14"/>
      <c r="B1211" s="268"/>
      <c r="C1211" s="269"/>
      <c r="D1211" s="259" t="s">
        <v>174</v>
      </c>
      <c r="E1211" s="270" t="s">
        <v>1</v>
      </c>
      <c r="F1211" s="271" t="s">
        <v>778</v>
      </c>
      <c r="G1211" s="269"/>
      <c r="H1211" s="272">
        <v>1.584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174</v>
      </c>
      <c r="AU1211" s="278" t="s">
        <v>86</v>
      </c>
      <c r="AV1211" s="14" t="s">
        <v>86</v>
      </c>
      <c r="AW1211" s="14" t="s">
        <v>30</v>
      </c>
      <c r="AX1211" s="14" t="s">
        <v>73</v>
      </c>
      <c r="AY1211" s="278" t="s">
        <v>166</v>
      </c>
    </row>
    <row r="1212" spans="1:51" s="13" customFormat="1" ht="12">
      <c r="A1212" s="13"/>
      <c r="B1212" s="257"/>
      <c r="C1212" s="258"/>
      <c r="D1212" s="259" t="s">
        <v>174</v>
      </c>
      <c r="E1212" s="260" t="s">
        <v>1</v>
      </c>
      <c r="F1212" s="261" t="s">
        <v>456</v>
      </c>
      <c r="G1212" s="258"/>
      <c r="H1212" s="260" t="s">
        <v>1</v>
      </c>
      <c r="I1212" s="262"/>
      <c r="J1212" s="258"/>
      <c r="K1212" s="258"/>
      <c r="L1212" s="263"/>
      <c r="M1212" s="264"/>
      <c r="N1212" s="265"/>
      <c r="O1212" s="265"/>
      <c r="P1212" s="265"/>
      <c r="Q1212" s="265"/>
      <c r="R1212" s="265"/>
      <c r="S1212" s="265"/>
      <c r="T1212" s="266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7" t="s">
        <v>174</v>
      </c>
      <c r="AU1212" s="267" t="s">
        <v>86</v>
      </c>
      <c r="AV1212" s="13" t="s">
        <v>80</v>
      </c>
      <c r="AW1212" s="13" t="s">
        <v>30</v>
      </c>
      <c r="AX1212" s="13" t="s">
        <v>73</v>
      </c>
      <c r="AY1212" s="267" t="s">
        <v>166</v>
      </c>
    </row>
    <row r="1213" spans="1:51" s="14" customFormat="1" ht="12">
      <c r="A1213" s="14"/>
      <c r="B1213" s="268"/>
      <c r="C1213" s="269"/>
      <c r="D1213" s="259" t="s">
        <v>174</v>
      </c>
      <c r="E1213" s="270" t="s">
        <v>1</v>
      </c>
      <c r="F1213" s="271" t="s">
        <v>780</v>
      </c>
      <c r="G1213" s="269"/>
      <c r="H1213" s="272">
        <v>18.72</v>
      </c>
      <c r="I1213" s="273"/>
      <c r="J1213" s="269"/>
      <c r="K1213" s="269"/>
      <c r="L1213" s="274"/>
      <c r="M1213" s="275"/>
      <c r="N1213" s="276"/>
      <c r="O1213" s="276"/>
      <c r="P1213" s="276"/>
      <c r="Q1213" s="276"/>
      <c r="R1213" s="276"/>
      <c r="S1213" s="276"/>
      <c r="T1213" s="277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78" t="s">
        <v>174</v>
      </c>
      <c r="AU1213" s="278" t="s">
        <v>86</v>
      </c>
      <c r="AV1213" s="14" t="s">
        <v>86</v>
      </c>
      <c r="AW1213" s="14" t="s">
        <v>30</v>
      </c>
      <c r="AX1213" s="14" t="s">
        <v>73</v>
      </c>
      <c r="AY1213" s="278" t="s">
        <v>166</v>
      </c>
    </row>
    <row r="1214" spans="1:51" s="14" customFormat="1" ht="12">
      <c r="A1214" s="14"/>
      <c r="B1214" s="268"/>
      <c r="C1214" s="269"/>
      <c r="D1214" s="259" t="s">
        <v>174</v>
      </c>
      <c r="E1214" s="270" t="s">
        <v>1</v>
      </c>
      <c r="F1214" s="271" t="s">
        <v>781</v>
      </c>
      <c r="G1214" s="269"/>
      <c r="H1214" s="272">
        <v>5.46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174</v>
      </c>
      <c r="AU1214" s="278" t="s">
        <v>86</v>
      </c>
      <c r="AV1214" s="14" t="s">
        <v>86</v>
      </c>
      <c r="AW1214" s="14" t="s">
        <v>30</v>
      </c>
      <c r="AX1214" s="14" t="s">
        <v>73</v>
      </c>
      <c r="AY1214" s="278" t="s">
        <v>166</v>
      </c>
    </row>
    <row r="1215" spans="1:51" s="14" customFormat="1" ht="12">
      <c r="A1215" s="14"/>
      <c r="B1215" s="268"/>
      <c r="C1215" s="269"/>
      <c r="D1215" s="259" t="s">
        <v>174</v>
      </c>
      <c r="E1215" s="270" t="s">
        <v>1</v>
      </c>
      <c r="F1215" s="271" t="s">
        <v>782</v>
      </c>
      <c r="G1215" s="269"/>
      <c r="H1215" s="272">
        <v>9.72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174</v>
      </c>
      <c r="AU1215" s="278" t="s">
        <v>86</v>
      </c>
      <c r="AV1215" s="14" t="s">
        <v>86</v>
      </c>
      <c r="AW1215" s="14" t="s">
        <v>30</v>
      </c>
      <c r="AX1215" s="14" t="s">
        <v>73</v>
      </c>
      <c r="AY1215" s="278" t="s">
        <v>166</v>
      </c>
    </row>
    <row r="1216" spans="1:51" s="13" customFormat="1" ht="12">
      <c r="A1216" s="13"/>
      <c r="B1216" s="257"/>
      <c r="C1216" s="258"/>
      <c r="D1216" s="259" t="s">
        <v>174</v>
      </c>
      <c r="E1216" s="260" t="s">
        <v>1</v>
      </c>
      <c r="F1216" s="261" t="s">
        <v>461</v>
      </c>
      <c r="G1216" s="258"/>
      <c r="H1216" s="260" t="s">
        <v>1</v>
      </c>
      <c r="I1216" s="262"/>
      <c r="J1216" s="258"/>
      <c r="K1216" s="258"/>
      <c r="L1216" s="263"/>
      <c r="M1216" s="264"/>
      <c r="N1216" s="265"/>
      <c r="O1216" s="265"/>
      <c r="P1216" s="265"/>
      <c r="Q1216" s="265"/>
      <c r="R1216" s="265"/>
      <c r="S1216" s="265"/>
      <c r="T1216" s="266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7" t="s">
        <v>174</v>
      </c>
      <c r="AU1216" s="267" t="s">
        <v>86</v>
      </c>
      <c r="AV1216" s="13" t="s">
        <v>80</v>
      </c>
      <c r="AW1216" s="13" t="s">
        <v>30</v>
      </c>
      <c r="AX1216" s="13" t="s">
        <v>73</v>
      </c>
      <c r="AY1216" s="267" t="s">
        <v>166</v>
      </c>
    </row>
    <row r="1217" spans="1:51" s="14" customFormat="1" ht="12">
      <c r="A1217" s="14"/>
      <c r="B1217" s="268"/>
      <c r="C1217" s="269"/>
      <c r="D1217" s="259" t="s">
        <v>174</v>
      </c>
      <c r="E1217" s="270" t="s">
        <v>1</v>
      </c>
      <c r="F1217" s="271" t="s">
        <v>784</v>
      </c>
      <c r="G1217" s="269"/>
      <c r="H1217" s="272">
        <v>24.96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174</v>
      </c>
      <c r="AU1217" s="278" t="s">
        <v>86</v>
      </c>
      <c r="AV1217" s="14" t="s">
        <v>86</v>
      </c>
      <c r="AW1217" s="14" t="s">
        <v>30</v>
      </c>
      <c r="AX1217" s="14" t="s">
        <v>73</v>
      </c>
      <c r="AY1217" s="278" t="s">
        <v>166</v>
      </c>
    </row>
    <row r="1218" spans="1:51" s="14" customFormat="1" ht="12">
      <c r="A1218" s="14"/>
      <c r="B1218" s="268"/>
      <c r="C1218" s="269"/>
      <c r="D1218" s="259" t="s">
        <v>174</v>
      </c>
      <c r="E1218" s="270" t="s">
        <v>1</v>
      </c>
      <c r="F1218" s="271" t="s">
        <v>782</v>
      </c>
      <c r="G1218" s="269"/>
      <c r="H1218" s="272">
        <v>9.72</v>
      </c>
      <c r="I1218" s="273"/>
      <c r="J1218" s="269"/>
      <c r="K1218" s="269"/>
      <c r="L1218" s="274"/>
      <c r="M1218" s="275"/>
      <c r="N1218" s="276"/>
      <c r="O1218" s="276"/>
      <c r="P1218" s="276"/>
      <c r="Q1218" s="276"/>
      <c r="R1218" s="276"/>
      <c r="S1218" s="276"/>
      <c r="T1218" s="277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8" t="s">
        <v>174</v>
      </c>
      <c r="AU1218" s="278" t="s">
        <v>86</v>
      </c>
      <c r="AV1218" s="14" t="s">
        <v>86</v>
      </c>
      <c r="AW1218" s="14" t="s">
        <v>30</v>
      </c>
      <c r="AX1218" s="14" t="s">
        <v>73</v>
      </c>
      <c r="AY1218" s="278" t="s">
        <v>166</v>
      </c>
    </row>
    <row r="1219" spans="1:65" s="2" customFormat="1" ht="21.75" customHeight="1">
      <c r="A1219" s="37"/>
      <c r="B1219" s="38"/>
      <c r="C1219" s="243" t="s">
        <v>1735</v>
      </c>
      <c r="D1219" s="243" t="s">
        <v>168</v>
      </c>
      <c r="E1219" s="244" t="s">
        <v>1736</v>
      </c>
      <c r="F1219" s="245" t="s">
        <v>1737</v>
      </c>
      <c r="G1219" s="246" t="s">
        <v>171</v>
      </c>
      <c r="H1219" s="247">
        <v>18.968</v>
      </c>
      <c r="I1219" s="248"/>
      <c r="J1219" s="249">
        <f>ROUND(I1219*H1219,2)</f>
        <v>0</v>
      </c>
      <c r="K1219" s="250"/>
      <c r="L1219" s="43"/>
      <c r="M1219" s="251" t="s">
        <v>1</v>
      </c>
      <c r="N1219" s="252" t="s">
        <v>39</v>
      </c>
      <c r="O1219" s="90"/>
      <c r="P1219" s="253">
        <f>O1219*H1219</f>
        <v>0</v>
      </c>
      <c r="Q1219" s="253">
        <v>0.00025</v>
      </c>
      <c r="R1219" s="253">
        <f>Q1219*H1219</f>
        <v>0.004742</v>
      </c>
      <c r="S1219" s="253">
        <v>0</v>
      </c>
      <c r="T1219" s="254">
        <f>S1219*H1219</f>
        <v>0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255" t="s">
        <v>252</v>
      </c>
      <c r="AT1219" s="255" t="s">
        <v>168</v>
      </c>
      <c r="AU1219" s="255" t="s">
        <v>86</v>
      </c>
      <c r="AY1219" s="16" t="s">
        <v>166</v>
      </c>
      <c r="BE1219" s="256">
        <f>IF(N1219="základní",J1219,0)</f>
        <v>0</v>
      </c>
      <c r="BF1219" s="256">
        <f>IF(N1219="snížená",J1219,0)</f>
        <v>0</v>
      </c>
      <c r="BG1219" s="256">
        <f>IF(N1219="zákl. přenesená",J1219,0)</f>
        <v>0</v>
      </c>
      <c r="BH1219" s="256">
        <f>IF(N1219="sníž. přenesená",J1219,0)</f>
        <v>0</v>
      </c>
      <c r="BI1219" s="256">
        <f>IF(N1219="nulová",J1219,0)</f>
        <v>0</v>
      </c>
      <c r="BJ1219" s="16" t="s">
        <v>86</v>
      </c>
      <c r="BK1219" s="256">
        <f>ROUND(I1219*H1219,2)</f>
        <v>0</v>
      </c>
      <c r="BL1219" s="16" t="s">
        <v>252</v>
      </c>
      <c r="BM1219" s="255" t="s">
        <v>1738</v>
      </c>
    </row>
    <row r="1220" spans="1:51" s="13" customFormat="1" ht="12">
      <c r="A1220" s="13"/>
      <c r="B1220" s="257"/>
      <c r="C1220" s="258"/>
      <c r="D1220" s="259" t="s">
        <v>174</v>
      </c>
      <c r="E1220" s="260" t="s">
        <v>1</v>
      </c>
      <c r="F1220" s="261" t="s">
        <v>461</v>
      </c>
      <c r="G1220" s="258"/>
      <c r="H1220" s="260" t="s">
        <v>1</v>
      </c>
      <c r="I1220" s="262"/>
      <c r="J1220" s="258"/>
      <c r="K1220" s="258"/>
      <c r="L1220" s="263"/>
      <c r="M1220" s="264"/>
      <c r="N1220" s="265"/>
      <c r="O1220" s="265"/>
      <c r="P1220" s="265"/>
      <c r="Q1220" s="265"/>
      <c r="R1220" s="265"/>
      <c r="S1220" s="265"/>
      <c r="T1220" s="266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7" t="s">
        <v>174</v>
      </c>
      <c r="AU1220" s="267" t="s">
        <v>86</v>
      </c>
      <c r="AV1220" s="13" t="s">
        <v>80</v>
      </c>
      <c r="AW1220" s="13" t="s">
        <v>30</v>
      </c>
      <c r="AX1220" s="13" t="s">
        <v>73</v>
      </c>
      <c r="AY1220" s="267" t="s">
        <v>166</v>
      </c>
    </row>
    <row r="1221" spans="1:51" s="14" customFormat="1" ht="12">
      <c r="A1221" s="14"/>
      <c r="B1221" s="268"/>
      <c r="C1221" s="269"/>
      <c r="D1221" s="259" t="s">
        <v>174</v>
      </c>
      <c r="E1221" s="270" t="s">
        <v>1</v>
      </c>
      <c r="F1221" s="271" t="s">
        <v>786</v>
      </c>
      <c r="G1221" s="269"/>
      <c r="H1221" s="272">
        <v>7.088</v>
      </c>
      <c r="I1221" s="273"/>
      <c r="J1221" s="269"/>
      <c r="K1221" s="269"/>
      <c r="L1221" s="274"/>
      <c r="M1221" s="275"/>
      <c r="N1221" s="276"/>
      <c r="O1221" s="276"/>
      <c r="P1221" s="276"/>
      <c r="Q1221" s="276"/>
      <c r="R1221" s="276"/>
      <c r="S1221" s="276"/>
      <c r="T1221" s="27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78" t="s">
        <v>174</v>
      </c>
      <c r="AU1221" s="278" t="s">
        <v>86</v>
      </c>
      <c r="AV1221" s="14" t="s">
        <v>86</v>
      </c>
      <c r="AW1221" s="14" t="s">
        <v>30</v>
      </c>
      <c r="AX1221" s="14" t="s">
        <v>73</v>
      </c>
      <c r="AY1221" s="278" t="s">
        <v>166</v>
      </c>
    </row>
    <row r="1222" spans="1:51" s="14" customFormat="1" ht="12">
      <c r="A1222" s="14"/>
      <c r="B1222" s="268"/>
      <c r="C1222" s="269"/>
      <c r="D1222" s="259" t="s">
        <v>174</v>
      </c>
      <c r="E1222" s="270" t="s">
        <v>1</v>
      </c>
      <c r="F1222" s="271" t="s">
        <v>787</v>
      </c>
      <c r="G1222" s="269"/>
      <c r="H1222" s="272">
        <v>11.88</v>
      </c>
      <c r="I1222" s="273"/>
      <c r="J1222" s="269"/>
      <c r="K1222" s="269"/>
      <c r="L1222" s="274"/>
      <c r="M1222" s="275"/>
      <c r="N1222" s="276"/>
      <c r="O1222" s="276"/>
      <c r="P1222" s="276"/>
      <c r="Q1222" s="276"/>
      <c r="R1222" s="276"/>
      <c r="S1222" s="276"/>
      <c r="T1222" s="27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8" t="s">
        <v>174</v>
      </c>
      <c r="AU1222" s="278" t="s">
        <v>86</v>
      </c>
      <c r="AV1222" s="14" t="s">
        <v>86</v>
      </c>
      <c r="AW1222" s="14" t="s">
        <v>30</v>
      </c>
      <c r="AX1222" s="14" t="s">
        <v>73</v>
      </c>
      <c r="AY1222" s="278" t="s">
        <v>166</v>
      </c>
    </row>
    <row r="1223" spans="1:65" s="2" customFormat="1" ht="21.75" customHeight="1">
      <c r="A1223" s="37"/>
      <c r="B1223" s="38"/>
      <c r="C1223" s="243" t="s">
        <v>1739</v>
      </c>
      <c r="D1223" s="243" t="s">
        <v>168</v>
      </c>
      <c r="E1223" s="244" t="s">
        <v>1740</v>
      </c>
      <c r="F1223" s="245" t="s">
        <v>1741</v>
      </c>
      <c r="G1223" s="246" t="s">
        <v>346</v>
      </c>
      <c r="H1223" s="247">
        <v>42</v>
      </c>
      <c r="I1223" s="248"/>
      <c r="J1223" s="249">
        <f>ROUND(I1223*H1223,2)</f>
        <v>0</v>
      </c>
      <c r="K1223" s="250"/>
      <c r="L1223" s="43"/>
      <c r="M1223" s="251" t="s">
        <v>1</v>
      </c>
      <c r="N1223" s="252" t="s">
        <v>39</v>
      </c>
      <c r="O1223" s="90"/>
      <c r="P1223" s="253">
        <f>O1223*H1223</f>
        <v>0</v>
      </c>
      <c r="Q1223" s="253">
        <v>0.00025</v>
      </c>
      <c r="R1223" s="253">
        <f>Q1223*H1223</f>
        <v>0.0105</v>
      </c>
      <c r="S1223" s="253">
        <v>0</v>
      </c>
      <c r="T1223" s="254">
        <f>S1223*H1223</f>
        <v>0</v>
      </c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R1223" s="255" t="s">
        <v>252</v>
      </c>
      <c r="AT1223" s="255" t="s">
        <v>168</v>
      </c>
      <c r="AU1223" s="255" t="s">
        <v>86</v>
      </c>
      <c r="AY1223" s="16" t="s">
        <v>166</v>
      </c>
      <c r="BE1223" s="256">
        <f>IF(N1223="základní",J1223,0)</f>
        <v>0</v>
      </c>
      <c r="BF1223" s="256">
        <f>IF(N1223="snížená",J1223,0)</f>
        <v>0</v>
      </c>
      <c r="BG1223" s="256">
        <f>IF(N1223="zákl. přenesená",J1223,0)</f>
        <v>0</v>
      </c>
      <c r="BH1223" s="256">
        <f>IF(N1223="sníž. přenesená",J1223,0)</f>
        <v>0</v>
      </c>
      <c r="BI1223" s="256">
        <f>IF(N1223="nulová",J1223,0)</f>
        <v>0</v>
      </c>
      <c r="BJ1223" s="16" t="s">
        <v>86</v>
      </c>
      <c r="BK1223" s="256">
        <f>ROUND(I1223*H1223,2)</f>
        <v>0</v>
      </c>
      <c r="BL1223" s="16" t="s">
        <v>252</v>
      </c>
      <c r="BM1223" s="255" t="s">
        <v>1742</v>
      </c>
    </row>
    <row r="1224" spans="1:51" s="14" customFormat="1" ht="12">
      <c r="A1224" s="14"/>
      <c r="B1224" s="268"/>
      <c r="C1224" s="269"/>
      <c r="D1224" s="259" t="s">
        <v>174</v>
      </c>
      <c r="E1224" s="270" t="s">
        <v>1</v>
      </c>
      <c r="F1224" s="271" t="s">
        <v>1743</v>
      </c>
      <c r="G1224" s="269"/>
      <c r="H1224" s="272">
        <v>18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174</v>
      </c>
      <c r="AU1224" s="278" t="s">
        <v>86</v>
      </c>
      <c r="AV1224" s="14" t="s">
        <v>86</v>
      </c>
      <c r="AW1224" s="14" t="s">
        <v>30</v>
      </c>
      <c r="AX1224" s="14" t="s">
        <v>73</v>
      </c>
      <c r="AY1224" s="278" t="s">
        <v>166</v>
      </c>
    </row>
    <row r="1225" spans="1:51" s="14" customFormat="1" ht="12">
      <c r="A1225" s="14"/>
      <c r="B1225" s="268"/>
      <c r="C1225" s="269"/>
      <c r="D1225" s="259" t="s">
        <v>174</v>
      </c>
      <c r="E1225" s="270" t="s">
        <v>1</v>
      </c>
      <c r="F1225" s="271" t="s">
        <v>1744</v>
      </c>
      <c r="G1225" s="269"/>
      <c r="H1225" s="272">
        <v>12</v>
      </c>
      <c r="I1225" s="273"/>
      <c r="J1225" s="269"/>
      <c r="K1225" s="269"/>
      <c r="L1225" s="274"/>
      <c r="M1225" s="275"/>
      <c r="N1225" s="276"/>
      <c r="O1225" s="276"/>
      <c r="P1225" s="276"/>
      <c r="Q1225" s="276"/>
      <c r="R1225" s="276"/>
      <c r="S1225" s="276"/>
      <c r="T1225" s="27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8" t="s">
        <v>174</v>
      </c>
      <c r="AU1225" s="278" t="s">
        <v>86</v>
      </c>
      <c r="AV1225" s="14" t="s">
        <v>86</v>
      </c>
      <c r="AW1225" s="14" t="s">
        <v>30</v>
      </c>
      <c r="AX1225" s="14" t="s">
        <v>73</v>
      </c>
      <c r="AY1225" s="278" t="s">
        <v>166</v>
      </c>
    </row>
    <row r="1226" spans="1:51" s="14" customFormat="1" ht="12">
      <c r="A1226" s="14"/>
      <c r="B1226" s="268"/>
      <c r="C1226" s="269"/>
      <c r="D1226" s="259" t="s">
        <v>174</v>
      </c>
      <c r="E1226" s="270" t="s">
        <v>1</v>
      </c>
      <c r="F1226" s="271" t="s">
        <v>1745</v>
      </c>
      <c r="G1226" s="269"/>
      <c r="H1226" s="272">
        <v>12</v>
      </c>
      <c r="I1226" s="273"/>
      <c r="J1226" s="269"/>
      <c r="K1226" s="269"/>
      <c r="L1226" s="274"/>
      <c r="M1226" s="275"/>
      <c r="N1226" s="276"/>
      <c r="O1226" s="276"/>
      <c r="P1226" s="276"/>
      <c r="Q1226" s="276"/>
      <c r="R1226" s="276"/>
      <c r="S1226" s="276"/>
      <c r="T1226" s="277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78" t="s">
        <v>174</v>
      </c>
      <c r="AU1226" s="278" t="s">
        <v>86</v>
      </c>
      <c r="AV1226" s="14" t="s">
        <v>86</v>
      </c>
      <c r="AW1226" s="14" t="s">
        <v>30</v>
      </c>
      <c r="AX1226" s="14" t="s">
        <v>73</v>
      </c>
      <c r="AY1226" s="278" t="s">
        <v>166</v>
      </c>
    </row>
    <row r="1227" spans="1:65" s="2" customFormat="1" ht="33" customHeight="1">
      <c r="A1227" s="37"/>
      <c r="B1227" s="38"/>
      <c r="C1227" s="279" t="s">
        <v>1746</v>
      </c>
      <c r="D1227" s="279" t="s">
        <v>243</v>
      </c>
      <c r="E1227" s="280" t="s">
        <v>1747</v>
      </c>
      <c r="F1227" s="281" t="s">
        <v>1748</v>
      </c>
      <c r="G1227" s="282" t="s">
        <v>346</v>
      </c>
      <c r="H1227" s="283">
        <v>5</v>
      </c>
      <c r="I1227" s="284"/>
      <c r="J1227" s="285">
        <f>ROUND(I1227*H1227,2)</f>
        <v>0</v>
      </c>
      <c r="K1227" s="286"/>
      <c r="L1227" s="287"/>
      <c r="M1227" s="288" t="s">
        <v>1</v>
      </c>
      <c r="N1227" s="289" t="s">
        <v>39</v>
      </c>
      <c r="O1227" s="90"/>
      <c r="P1227" s="253">
        <f>O1227*H1227</f>
        <v>0</v>
      </c>
      <c r="Q1227" s="253">
        <v>0.01</v>
      </c>
      <c r="R1227" s="253">
        <f>Q1227*H1227</f>
        <v>0.05</v>
      </c>
      <c r="S1227" s="253">
        <v>0</v>
      </c>
      <c r="T1227" s="254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255" t="s">
        <v>338</v>
      </c>
      <c r="AT1227" s="255" t="s">
        <v>243</v>
      </c>
      <c r="AU1227" s="255" t="s">
        <v>86</v>
      </c>
      <c r="AY1227" s="16" t="s">
        <v>166</v>
      </c>
      <c r="BE1227" s="256">
        <f>IF(N1227="základní",J1227,0)</f>
        <v>0</v>
      </c>
      <c r="BF1227" s="256">
        <f>IF(N1227="snížená",J1227,0)</f>
        <v>0</v>
      </c>
      <c r="BG1227" s="256">
        <f>IF(N1227="zákl. přenesená",J1227,0)</f>
        <v>0</v>
      </c>
      <c r="BH1227" s="256">
        <f>IF(N1227="sníž. přenesená",J1227,0)</f>
        <v>0</v>
      </c>
      <c r="BI1227" s="256">
        <f>IF(N1227="nulová",J1227,0)</f>
        <v>0</v>
      </c>
      <c r="BJ1227" s="16" t="s">
        <v>86</v>
      </c>
      <c r="BK1227" s="256">
        <f>ROUND(I1227*H1227,2)</f>
        <v>0</v>
      </c>
      <c r="BL1227" s="16" t="s">
        <v>252</v>
      </c>
      <c r="BM1227" s="255" t="s">
        <v>1749</v>
      </c>
    </row>
    <row r="1228" spans="1:51" s="14" customFormat="1" ht="12">
      <c r="A1228" s="14"/>
      <c r="B1228" s="268"/>
      <c r="C1228" s="269"/>
      <c r="D1228" s="259" t="s">
        <v>174</v>
      </c>
      <c r="E1228" s="270" t="s">
        <v>1</v>
      </c>
      <c r="F1228" s="271" t="s">
        <v>1750</v>
      </c>
      <c r="G1228" s="269"/>
      <c r="H1228" s="272">
        <v>5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174</v>
      </c>
      <c r="AU1228" s="278" t="s">
        <v>86</v>
      </c>
      <c r="AV1228" s="14" t="s">
        <v>86</v>
      </c>
      <c r="AW1228" s="14" t="s">
        <v>30</v>
      </c>
      <c r="AX1228" s="14" t="s">
        <v>73</v>
      </c>
      <c r="AY1228" s="278" t="s">
        <v>166</v>
      </c>
    </row>
    <row r="1229" spans="1:65" s="2" customFormat="1" ht="33" customHeight="1">
      <c r="A1229" s="37"/>
      <c r="B1229" s="38"/>
      <c r="C1229" s="279" t="s">
        <v>1751</v>
      </c>
      <c r="D1229" s="279" t="s">
        <v>243</v>
      </c>
      <c r="E1229" s="280" t="s">
        <v>1752</v>
      </c>
      <c r="F1229" s="281" t="s">
        <v>1753</v>
      </c>
      <c r="G1229" s="282" t="s">
        <v>346</v>
      </c>
      <c r="H1229" s="283">
        <v>7</v>
      </c>
      <c r="I1229" s="284"/>
      <c r="J1229" s="285">
        <f>ROUND(I1229*H1229,2)</f>
        <v>0</v>
      </c>
      <c r="K1229" s="286"/>
      <c r="L1229" s="287"/>
      <c r="M1229" s="288" t="s">
        <v>1</v>
      </c>
      <c r="N1229" s="289" t="s">
        <v>39</v>
      </c>
      <c r="O1229" s="90"/>
      <c r="P1229" s="253">
        <f>O1229*H1229</f>
        <v>0</v>
      </c>
      <c r="Q1229" s="253">
        <v>0.01</v>
      </c>
      <c r="R1229" s="253">
        <f>Q1229*H1229</f>
        <v>0.07</v>
      </c>
      <c r="S1229" s="253">
        <v>0</v>
      </c>
      <c r="T1229" s="254">
        <f>S1229*H1229</f>
        <v>0</v>
      </c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R1229" s="255" t="s">
        <v>338</v>
      </c>
      <c r="AT1229" s="255" t="s">
        <v>243</v>
      </c>
      <c r="AU1229" s="255" t="s">
        <v>86</v>
      </c>
      <c r="AY1229" s="16" t="s">
        <v>166</v>
      </c>
      <c r="BE1229" s="256">
        <f>IF(N1229="základní",J1229,0)</f>
        <v>0</v>
      </c>
      <c r="BF1229" s="256">
        <f>IF(N1229="snížená",J1229,0)</f>
        <v>0</v>
      </c>
      <c r="BG1229" s="256">
        <f>IF(N1229="zákl. přenesená",J1229,0)</f>
        <v>0</v>
      </c>
      <c r="BH1229" s="256">
        <f>IF(N1229="sníž. přenesená",J1229,0)</f>
        <v>0</v>
      </c>
      <c r="BI1229" s="256">
        <f>IF(N1229="nulová",J1229,0)</f>
        <v>0</v>
      </c>
      <c r="BJ1229" s="16" t="s">
        <v>86</v>
      </c>
      <c r="BK1229" s="256">
        <f>ROUND(I1229*H1229,2)</f>
        <v>0</v>
      </c>
      <c r="BL1229" s="16" t="s">
        <v>252</v>
      </c>
      <c r="BM1229" s="255" t="s">
        <v>1754</v>
      </c>
    </row>
    <row r="1230" spans="1:51" s="14" customFormat="1" ht="12">
      <c r="A1230" s="14"/>
      <c r="B1230" s="268"/>
      <c r="C1230" s="269"/>
      <c r="D1230" s="259" t="s">
        <v>174</v>
      </c>
      <c r="E1230" s="270" t="s">
        <v>1</v>
      </c>
      <c r="F1230" s="271" t="s">
        <v>1755</v>
      </c>
      <c r="G1230" s="269"/>
      <c r="H1230" s="272">
        <v>7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174</v>
      </c>
      <c r="AU1230" s="278" t="s">
        <v>86</v>
      </c>
      <c r="AV1230" s="14" t="s">
        <v>86</v>
      </c>
      <c r="AW1230" s="14" t="s">
        <v>30</v>
      </c>
      <c r="AX1230" s="14" t="s">
        <v>73</v>
      </c>
      <c r="AY1230" s="278" t="s">
        <v>166</v>
      </c>
    </row>
    <row r="1231" spans="1:65" s="2" customFormat="1" ht="33" customHeight="1">
      <c r="A1231" s="37"/>
      <c r="B1231" s="38"/>
      <c r="C1231" s="279" t="s">
        <v>1756</v>
      </c>
      <c r="D1231" s="279" t="s">
        <v>243</v>
      </c>
      <c r="E1231" s="280" t="s">
        <v>1757</v>
      </c>
      <c r="F1231" s="281" t="s">
        <v>1758</v>
      </c>
      <c r="G1231" s="282" t="s">
        <v>346</v>
      </c>
      <c r="H1231" s="283">
        <v>4</v>
      </c>
      <c r="I1231" s="284"/>
      <c r="J1231" s="285">
        <f>ROUND(I1231*H1231,2)</f>
        <v>0</v>
      </c>
      <c r="K1231" s="286"/>
      <c r="L1231" s="287"/>
      <c r="M1231" s="288" t="s">
        <v>1</v>
      </c>
      <c r="N1231" s="289" t="s">
        <v>39</v>
      </c>
      <c r="O1231" s="90"/>
      <c r="P1231" s="253">
        <f>O1231*H1231</f>
        <v>0</v>
      </c>
      <c r="Q1231" s="253">
        <v>0.01</v>
      </c>
      <c r="R1231" s="253">
        <f>Q1231*H1231</f>
        <v>0.04</v>
      </c>
      <c r="S1231" s="253">
        <v>0</v>
      </c>
      <c r="T1231" s="254">
        <f>S1231*H1231</f>
        <v>0</v>
      </c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R1231" s="255" t="s">
        <v>338</v>
      </c>
      <c r="AT1231" s="255" t="s">
        <v>243</v>
      </c>
      <c r="AU1231" s="255" t="s">
        <v>86</v>
      </c>
      <c r="AY1231" s="16" t="s">
        <v>166</v>
      </c>
      <c r="BE1231" s="256">
        <f>IF(N1231="základní",J1231,0)</f>
        <v>0</v>
      </c>
      <c r="BF1231" s="256">
        <f>IF(N1231="snížená",J1231,0)</f>
        <v>0</v>
      </c>
      <c r="BG1231" s="256">
        <f>IF(N1231="zákl. přenesená",J1231,0)</f>
        <v>0</v>
      </c>
      <c r="BH1231" s="256">
        <f>IF(N1231="sníž. přenesená",J1231,0)</f>
        <v>0</v>
      </c>
      <c r="BI1231" s="256">
        <f>IF(N1231="nulová",J1231,0)</f>
        <v>0</v>
      </c>
      <c r="BJ1231" s="16" t="s">
        <v>86</v>
      </c>
      <c r="BK1231" s="256">
        <f>ROUND(I1231*H1231,2)</f>
        <v>0</v>
      </c>
      <c r="BL1231" s="16" t="s">
        <v>252</v>
      </c>
      <c r="BM1231" s="255" t="s">
        <v>1759</v>
      </c>
    </row>
    <row r="1232" spans="1:51" s="14" customFormat="1" ht="12">
      <c r="A1232" s="14"/>
      <c r="B1232" s="268"/>
      <c r="C1232" s="269"/>
      <c r="D1232" s="259" t="s">
        <v>174</v>
      </c>
      <c r="E1232" s="270" t="s">
        <v>1</v>
      </c>
      <c r="F1232" s="271" t="s">
        <v>354</v>
      </c>
      <c r="G1232" s="269"/>
      <c r="H1232" s="272">
        <v>4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174</v>
      </c>
      <c r="AU1232" s="278" t="s">
        <v>86</v>
      </c>
      <c r="AV1232" s="14" t="s">
        <v>86</v>
      </c>
      <c r="AW1232" s="14" t="s">
        <v>30</v>
      </c>
      <c r="AX1232" s="14" t="s">
        <v>73</v>
      </c>
      <c r="AY1232" s="278" t="s">
        <v>166</v>
      </c>
    </row>
    <row r="1233" spans="1:65" s="2" customFormat="1" ht="33" customHeight="1">
      <c r="A1233" s="37"/>
      <c r="B1233" s="38"/>
      <c r="C1233" s="279" t="s">
        <v>1760</v>
      </c>
      <c r="D1233" s="279" t="s">
        <v>243</v>
      </c>
      <c r="E1233" s="280" t="s">
        <v>1761</v>
      </c>
      <c r="F1233" s="281" t="s">
        <v>1762</v>
      </c>
      <c r="G1233" s="282" t="s">
        <v>346</v>
      </c>
      <c r="H1233" s="283">
        <v>3</v>
      </c>
      <c r="I1233" s="284"/>
      <c r="J1233" s="285">
        <f>ROUND(I1233*H1233,2)</f>
        <v>0</v>
      </c>
      <c r="K1233" s="286"/>
      <c r="L1233" s="287"/>
      <c r="M1233" s="288" t="s">
        <v>1</v>
      </c>
      <c r="N1233" s="289" t="s">
        <v>39</v>
      </c>
      <c r="O1233" s="90"/>
      <c r="P1233" s="253">
        <f>O1233*H1233</f>
        <v>0</v>
      </c>
      <c r="Q1233" s="253">
        <v>0.0073</v>
      </c>
      <c r="R1233" s="253">
        <f>Q1233*H1233</f>
        <v>0.0219</v>
      </c>
      <c r="S1233" s="253">
        <v>0</v>
      </c>
      <c r="T1233" s="254">
        <f>S1233*H1233</f>
        <v>0</v>
      </c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R1233" s="255" t="s">
        <v>338</v>
      </c>
      <c r="AT1233" s="255" t="s">
        <v>243</v>
      </c>
      <c r="AU1233" s="255" t="s">
        <v>86</v>
      </c>
      <c r="AY1233" s="16" t="s">
        <v>166</v>
      </c>
      <c r="BE1233" s="256">
        <f>IF(N1233="základní",J1233,0)</f>
        <v>0</v>
      </c>
      <c r="BF1233" s="256">
        <f>IF(N1233="snížená",J1233,0)</f>
        <v>0</v>
      </c>
      <c r="BG1233" s="256">
        <f>IF(N1233="zákl. přenesená",J1233,0)</f>
        <v>0</v>
      </c>
      <c r="BH1233" s="256">
        <f>IF(N1233="sníž. přenesená",J1233,0)</f>
        <v>0</v>
      </c>
      <c r="BI1233" s="256">
        <f>IF(N1233="nulová",J1233,0)</f>
        <v>0</v>
      </c>
      <c r="BJ1233" s="16" t="s">
        <v>86</v>
      </c>
      <c r="BK1233" s="256">
        <f>ROUND(I1233*H1233,2)</f>
        <v>0</v>
      </c>
      <c r="BL1233" s="16" t="s">
        <v>252</v>
      </c>
      <c r="BM1233" s="255" t="s">
        <v>1763</v>
      </c>
    </row>
    <row r="1234" spans="1:51" s="13" customFormat="1" ht="12">
      <c r="A1234" s="13"/>
      <c r="B1234" s="257"/>
      <c r="C1234" s="258"/>
      <c r="D1234" s="259" t="s">
        <v>174</v>
      </c>
      <c r="E1234" s="260" t="s">
        <v>1</v>
      </c>
      <c r="F1234" s="261" t="s">
        <v>1764</v>
      </c>
      <c r="G1234" s="258"/>
      <c r="H1234" s="260" t="s">
        <v>1</v>
      </c>
      <c r="I1234" s="262"/>
      <c r="J1234" s="258"/>
      <c r="K1234" s="258"/>
      <c r="L1234" s="263"/>
      <c r="M1234" s="264"/>
      <c r="N1234" s="265"/>
      <c r="O1234" s="265"/>
      <c r="P1234" s="265"/>
      <c r="Q1234" s="265"/>
      <c r="R1234" s="265"/>
      <c r="S1234" s="265"/>
      <c r="T1234" s="266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67" t="s">
        <v>174</v>
      </c>
      <c r="AU1234" s="267" t="s">
        <v>86</v>
      </c>
      <c r="AV1234" s="13" t="s">
        <v>80</v>
      </c>
      <c r="AW1234" s="13" t="s">
        <v>30</v>
      </c>
      <c r="AX1234" s="13" t="s">
        <v>73</v>
      </c>
      <c r="AY1234" s="267" t="s">
        <v>166</v>
      </c>
    </row>
    <row r="1235" spans="1:51" s="14" customFormat="1" ht="12">
      <c r="A1235" s="14"/>
      <c r="B1235" s="268"/>
      <c r="C1235" s="269"/>
      <c r="D1235" s="259" t="s">
        <v>174</v>
      </c>
      <c r="E1235" s="270" t="s">
        <v>1</v>
      </c>
      <c r="F1235" s="271" t="s">
        <v>1765</v>
      </c>
      <c r="G1235" s="269"/>
      <c r="H1235" s="272">
        <v>1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174</v>
      </c>
      <c r="AU1235" s="278" t="s">
        <v>86</v>
      </c>
      <c r="AV1235" s="14" t="s">
        <v>86</v>
      </c>
      <c r="AW1235" s="14" t="s">
        <v>30</v>
      </c>
      <c r="AX1235" s="14" t="s">
        <v>73</v>
      </c>
      <c r="AY1235" s="278" t="s">
        <v>166</v>
      </c>
    </row>
    <row r="1236" spans="1:51" s="14" customFormat="1" ht="12">
      <c r="A1236" s="14"/>
      <c r="B1236" s="268"/>
      <c r="C1236" s="269"/>
      <c r="D1236" s="259" t="s">
        <v>174</v>
      </c>
      <c r="E1236" s="270" t="s">
        <v>1</v>
      </c>
      <c r="F1236" s="271" t="s">
        <v>1766</v>
      </c>
      <c r="G1236" s="269"/>
      <c r="H1236" s="272">
        <v>2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174</v>
      </c>
      <c r="AU1236" s="278" t="s">
        <v>86</v>
      </c>
      <c r="AV1236" s="14" t="s">
        <v>86</v>
      </c>
      <c r="AW1236" s="14" t="s">
        <v>30</v>
      </c>
      <c r="AX1236" s="14" t="s">
        <v>73</v>
      </c>
      <c r="AY1236" s="278" t="s">
        <v>166</v>
      </c>
    </row>
    <row r="1237" spans="1:65" s="2" customFormat="1" ht="33" customHeight="1">
      <c r="A1237" s="37"/>
      <c r="B1237" s="38"/>
      <c r="C1237" s="279" t="s">
        <v>1767</v>
      </c>
      <c r="D1237" s="279" t="s">
        <v>243</v>
      </c>
      <c r="E1237" s="280" t="s">
        <v>1768</v>
      </c>
      <c r="F1237" s="281" t="s">
        <v>1769</v>
      </c>
      <c r="G1237" s="282" t="s">
        <v>346</v>
      </c>
      <c r="H1237" s="283">
        <v>4</v>
      </c>
      <c r="I1237" s="284"/>
      <c r="J1237" s="285">
        <f>ROUND(I1237*H1237,2)</f>
        <v>0</v>
      </c>
      <c r="K1237" s="286"/>
      <c r="L1237" s="287"/>
      <c r="M1237" s="288" t="s">
        <v>1</v>
      </c>
      <c r="N1237" s="289" t="s">
        <v>39</v>
      </c>
      <c r="O1237" s="90"/>
      <c r="P1237" s="253">
        <f>O1237*H1237</f>
        <v>0</v>
      </c>
      <c r="Q1237" s="253">
        <v>0.0073</v>
      </c>
      <c r="R1237" s="253">
        <f>Q1237*H1237</f>
        <v>0.0292</v>
      </c>
      <c r="S1237" s="253">
        <v>0</v>
      </c>
      <c r="T1237" s="254">
        <f>S1237*H1237</f>
        <v>0</v>
      </c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R1237" s="255" t="s">
        <v>338</v>
      </c>
      <c r="AT1237" s="255" t="s">
        <v>243</v>
      </c>
      <c r="AU1237" s="255" t="s">
        <v>86</v>
      </c>
      <c r="AY1237" s="16" t="s">
        <v>166</v>
      </c>
      <c r="BE1237" s="256">
        <f>IF(N1237="základní",J1237,0)</f>
        <v>0</v>
      </c>
      <c r="BF1237" s="256">
        <f>IF(N1237="snížená",J1237,0)</f>
        <v>0</v>
      </c>
      <c r="BG1237" s="256">
        <f>IF(N1237="zákl. přenesená",J1237,0)</f>
        <v>0</v>
      </c>
      <c r="BH1237" s="256">
        <f>IF(N1237="sníž. přenesená",J1237,0)</f>
        <v>0</v>
      </c>
      <c r="BI1237" s="256">
        <f>IF(N1237="nulová",J1237,0)</f>
        <v>0</v>
      </c>
      <c r="BJ1237" s="16" t="s">
        <v>86</v>
      </c>
      <c r="BK1237" s="256">
        <f>ROUND(I1237*H1237,2)</f>
        <v>0</v>
      </c>
      <c r="BL1237" s="16" t="s">
        <v>252</v>
      </c>
      <c r="BM1237" s="255" t="s">
        <v>1770</v>
      </c>
    </row>
    <row r="1238" spans="1:51" s="13" customFormat="1" ht="12">
      <c r="A1238" s="13"/>
      <c r="B1238" s="257"/>
      <c r="C1238" s="258"/>
      <c r="D1238" s="259" t="s">
        <v>174</v>
      </c>
      <c r="E1238" s="260" t="s">
        <v>1</v>
      </c>
      <c r="F1238" s="261" t="s">
        <v>1764</v>
      </c>
      <c r="G1238" s="258"/>
      <c r="H1238" s="260" t="s">
        <v>1</v>
      </c>
      <c r="I1238" s="262"/>
      <c r="J1238" s="258"/>
      <c r="K1238" s="258"/>
      <c r="L1238" s="263"/>
      <c r="M1238" s="264"/>
      <c r="N1238" s="265"/>
      <c r="O1238" s="265"/>
      <c r="P1238" s="265"/>
      <c r="Q1238" s="265"/>
      <c r="R1238" s="265"/>
      <c r="S1238" s="265"/>
      <c r="T1238" s="266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7" t="s">
        <v>174</v>
      </c>
      <c r="AU1238" s="267" t="s">
        <v>86</v>
      </c>
      <c r="AV1238" s="13" t="s">
        <v>80</v>
      </c>
      <c r="AW1238" s="13" t="s">
        <v>30</v>
      </c>
      <c r="AX1238" s="13" t="s">
        <v>73</v>
      </c>
      <c r="AY1238" s="267" t="s">
        <v>166</v>
      </c>
    </row>
    <row r="1239" spans="1:51" s="14" customFormat="1" ht="12">
      <c r="A1239" s="14"/>
      <c r="B1239" s="268"/>
      <c r="C1239" s="269"/>
      <c r="D1239" s="259" t="s">
        <v>174</v>
      </c>
      <c r="E1239" s="270" t="s">
        <v>1</v>
      </c>
      <c r="F1239" s="271" t="s">
        <v>1771</v>
      </c>
      <c r="G1239" s="269"/>
      <c r="H1239" s="272">
        <v>4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174</v>
      </c>
      <c r="AU1239" s="278" t="s">
        <v>86</v>
      </c>
      <c r="AV1239" s="14" t="s">
        <v>86</v>
      </c>
      <c r="AW1239" s="14" t="s">
        <v>30</v>
      </c>
      <c r="AX1239" s="14" t="s">
        <v>73</v>
      </c>
      <c r="AY1239" s="278" t="s">
        <v>166</v>
      </c>
    </row>
    <row r="1240" spans="1:65" s="2" customFormat="1" ht="44.25" customHeight="1">
      <c r="A1240" s="37"/>
      <c r="B1240" s="38"/>
      <c r="C1240" s="279" t="s">
        <v>1772</v>
      </c>
      <c r="D1240" s="279" t="s">
        <v>243</v>
      </c>
      <c r="E1240" s="280" t="s">
        <v>1773</v>
      </c>
      <c r="F1240" s="281" t="s">
        <v>1774</v>
      </c>
      <c r="G1240" s="282" t="s">
        <v>346</v>
      </c>
      <c r="H1240" s="283">
        <v>3</v>
      </c>
      <c r="I1240" s="284"/>
      <c r="J1240" s="285">
        <f>ROUND(I1240*H1240,2)</f>
        <v>0</v>
      </c>
      <c r="K1240" s="286"/>
      <c r="L1240" s="287"/>
      <c r="M1240" s="288" t="s">
        <v>1</v>
      </c>
      <c r="N1240" s="289" t="s">
        <v>39</v>
      </c>
      <c r="O1240" s="90"/>
      <c r="P1240" s="253">
        <f>O1240*H1240</f>
        <v>0</v>
      </c>
      <c r="Q1240" s="253">
        <v>0.0073</v>
      </c>
      <c r="R1240" s="253">
        <f>Q1240*H1240</f>
        <v>0.0219</v>
      </c>
      <c r="S1240" s="253">
        <v>0</v>
      </c>
      <c r="T1240" s="254">
        <f>S1240*H1240</f>
        <v>0</v>
      </c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R1240" s="255" t="s">
        <v>338</v>
      </c>
      <c r="AT1240" s="255" t="s">
        <v>243</v>
      </c>
      <c r="AU1240" s="255" t="s">
        <v>86</v>
      </c>
      <c r="AY1240" s="16" t="s">
        <v>166</v>
      </c>
      <c r="BE1240" s="256">
        <f>IF(N1240="základní",J1240,0)</f>
        <v>0</v>
      </c>
      <c r="BF1240" s="256">
        <f>IF(N1240="snížená",J1240,0)</f>
        <v>0</v>
      </c>
      <c r="BG1240" s="256">
        <f>IF(N1240="zákl. přenesená",J1240,0)</f>
        <v>0</v>
      </c>
      <c r="BH1240" s="256">
        <f>IF(N1240="sníž. přenesená",J1240,0)</f>
        <v>0</v>
      </c>
      <c r="BI1240" s="256">
        <f>IF(N1240="nulová",J1240,0)</f>
        <v>0</v>
      </c>
      <c r="BJ1240" s="16" t="s">
        <v>86</v>
      </c>
      <c r="BK1240" s="256">
        <f>ROUND(I1240*H1240,2)</f>
        <v>0</v>
      </c>
      <c r="BL1240" s="16" t="s">
        <v>252</v>
      </c>
      <c r="BM1240" s="255" t="s">
        <v>1775</v>
      </c>
    </row>
    <row r="1241" spans="1:51" s="13" customFormat="1" ht="12">
      <c r="A1241" s="13"/>
      <c r="B1241" s="257"/>
      <c r="C1241" s="258"/>
      <c r="D1241" s="259" t="s">
        <v>174</v>
      </c>
      <c r="E1241" s="260" t="s">
        <v>1</v>
      </c>
      <c r="F1241" s="261" t="s">
        <v>1764</v>
      </c>
      <c r="G1241" s="258"/>
      <c r="H1241" s="260" t="s">
        <v>1</v>
      </c>
      <c r="I1241" s="262"/>
      <c r="J1241" s="258"/>
      <c r="K1241" s="258"/>
      <c r="L1241" s="263"/>
      <c r="M1241" s="264"/>
      <c r="N1241" s="265"/>
      <c r="O1241" s="265"/>
      <c r="P1241" s="265"/>
      <c r="Q1241" s="265"/>
      <c r="R1241" s="265"/>
      <c r="S1241" s="265"/>
      <c r="T1241" s="266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7" t="s">
        <v>174</v>
      </c>
      <c r="AU1241" s="267" t="s">
        <v>86</v>
      </c>
      <c r="AV1241" s="13" t="s">
        <v>80</v>
      </c>
      <c r="AW1241" s="13" t="s">
        <v>30</v>
      </c>
      <c r="AX1241" s="13" t="s">
        <v>73</v>
      </c>
      <c r="AY1241" s="267" t="s">
        <v>166</v>
      </c>
    </row>
    <row r="1242" spans="1:51" s="14" customFormat="1" ht="12">
      <c r="A1242" s="14"/>
      <c r="B1242" s="268"/>
      <c r="C1242" s="269"/>
      <c r="D1242" s="259" t="s">
        <v>174</v>
      </c>
      <c r="E1242" s="270" t="s">
        <v>1</v>
      </c>
      <c r="F1242" s="271" t="s">
        <v>1765</v>
      </c>
      <c r="G1242" s="269"/>
      <c r="H1242" s="272">
        <v>1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174</v>
      </c>
      <c r="AU1242" s="278" t="s">
        <v>86</v>
      </c>
      <c r="AV1242" s="14" t="s">
        <v>86</v>
      </c>
      <c r="AW1242" s="14" t="s">
        <v>30</v>
      </c>
      <c r="AX1242" s="14" t="s">
        <v>73</v>
      </c>
      <c r="AY1242" s="278" t="s">
        <v>166</v>
      </c>
    </row>
    <row r="1243" spans="1:51" s="14" customFormat="1" ht="12">
      <c r="A1243" s="14"/>
      <c r="B1243" s="268"/>
      <c r="C1243" s="269"/>
      <c r="D1243" s="259" t="s">
        <v>174</v>
      </c>
      <c r="E1243" s="270" t="s">
        <v>1</v>
      </c>
      <c r="F1243" s="271" t="s">
        <v>1766</v>
      </c>
      <c r="G1243" s="269"/>
      <c r="H1243" s="272">
        <v>2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174</v>
      </c>
      <c r="AU1243" s="278" t="s">
        <v>86</v>
      </c>
      <c r="AV1243" s="14" t="s">
        <v>86</v>
      </c>
      <c r="AW1243" s="14" t="s">
        <v>30</v>
      </c>
      <c r="AX1243" s="14" t="s">
        <v>73</v>
      </c>
      <c r="AY1243" s="278" t="s">
        <v>166</v>
      </c>
    </row>
    <row r="1244" spans="1:65" s="2" customFormat="1" ht="21.75" customHeight="1">
      <c r="A1244" s="37"/>
      <c r="B1244" s="38"/>
      <c r="C1244" s="243" t="s">
        <v>1776</v>
      </c>
      <c r="D1244" s="243" t="s">
        <v>168</v>
      </c>
      <c r="E1244" s="244" t="s">
        <v>1777</v>
      </c>
      <c r="F1244" s="245" t="s">
        <v>1778</v>
      </c>
      <c r="G1244" s="246" t="s">
        <v>171</v>
      </c>
      <c r="H1244" s="247">
        <v>48.002</v>
      </c>
      <c r="I1244" s="248"/>
      <c r="J1244" s="249">
        <f>ROUND(I1244*H1244,2)</f>
        <v>0</v>
      </c>
      <c r="K1244" s="250"/>
      <c r="L1244" s="43"/>
      <c r="M1244" s="251" t="s">
        <v>1</v>
      </c>
      <c r="N1244" s="252" t="s">
        <v>39</v>
      </c>
      <c r="O1244" s="90"/>
      <c r="P1244" s="253">
        <f>O1244*H1244</f>
        <v>0</v>
      </c>
      <c r="Q1244" s="253">
        <v>0</v>
      </c>
      <c r="R1244" s="253">
        <f>Q1244*H1244</f>
        <v>0</v>
      </c>
      <c r="S1244" s="253">
        <v>0</v>
      </c>
      <c r="T1244" s="254">
        <f>S1244*H1244</f>
        <v>0</v>
      </c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R1244" s="255" t="s">
        <v>252</v>
      </c>
      <c r="AT1244" s="255" t="s">
        <v>168</v>
      </c>
      <c r="AU1244" s="255" t="s">
        <v>86</v>
      </c>
      <c r="AY1244" s="16" t="s">
        <v>166</v>
      </c>
      <c r="BE1244" s="256">
        <f>IF(N1244="základní",J1244,0)</f>
        <v>0</v>
      </c>
      <c r="BF1244" s="256">
        <f>IF(N1244="snížená",J1244,0)</f>
        <v>0</v>
      </c>
      <c r="BG1244" s="256">
        <f>IF(N1244="zákl. přenesená",J1244,0)</f>
        <v>0</v>
      </c>
      <c r="BH1244" s="256">
        <f>IF(N1244="sníž. přenesená",J1244,0)</f>
        <v>0</v>
      </c>
      <c r="BI1244" s="256">
        <f>IF(N1244="nulová",J1244,0)</f>
        <v>0</v>
      </c>
      <c r="BJ1244" s="16" t="s">
        <v>86</v>
      </c>
      <c r="BK1244" s="256">
        <f>ROUND(I1244*H1244,2)</f>
        <v>0</v>
      </c>
      <c r="BL1244" s="16" t="s">
        <v>252</v>
      </c>
      <c r="BM1244" s="255" t="s">
        <v>1779</v>
      </c>
    </row>
    <row r="1245" spans="1:51" s="13" customFormat="1" ht="12">
      <c r="A1245" s="13"/>
      <c r="B1245" s="257"/>
      <c r="C1245" s="258"/>
      <c r="D1245" s="259" t="s">
        <v>174</v>
      </c>
      <c r="E1245" s="260" t="s">
        <v>1</v>
      </c>
      <c r="F1245" s="261" t="s">
        <v>175</v>
      </c>
      <c r="G1245" s="258"/>
      <c r="H1245" s="260" t="s">
        <v>1</v>
      </c>
      <c r="I1245" s="262"/>
      <c r="J1245" s="258"/>
      <c r="K1245" s="258"/>
      <c r="L1245" s="263"/>
      <c r="M1245" s="264"/>
      <c r="N1245" s="265"/>
      <c r="O1245" s="265"/>
      <c r="P1245" s="265"/>
      <c r="Q1245" s="265"/>
      <c r="R1245" s="265"/>
      <c r="S1245" s="265"/>
      <c r="T1245" s="266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7" t="s">
        <v>174</v>
      </c>
      <c r="AU1245" s="267" t="s">
        <v>86</v>
      </c>
      <c r="AV1245" s="13" t="s">
        <v>80</v>
      </c>
      <c r="AW1245" s="13" t="s">
        <v>30</v>
      </c>
      <c r="AX1245" s="13" t="s">
        <v>73</v>
      </c>
      <c r="AY1245" s="267" t="s">
        <v>166</v>
      </c>
    </row>
    <row r="1246" spans="1:51" s="14" customFormat="1" ht="12">
      <c r="A1246" s="14"/>
      <c r="B1246" s="268"/>
      <c r="C1246" s="269"/>
      <c r="D1246" s="259" t="s">
        <v>174</v>
      </c>
      <c r="E1246" s="270" t="s">
        <v>1</v>
      </c>
      <c r="F1246" s="271" t="s">
        <v>778</v>
      </c>
      <c r="G1246" s="269"/>
      <c r="H1246" s="272">
        <v>1.584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174</v>
      </c>
      <c r="AU1246" s="278" t="s">
        <v>86</v>
      </c>
      <c r="AV1246" s="14" t="s">
        <v>86</v>
      </c>
      <c r="AW1246" s="14" t="s">
        <v>30</v>
      </c>
      <c r="AX1246" s="14" t="s">
        <v>73</v>
      </c>
      <c r="AY1246" s="278" t="s">
        <v>166</v>
      </c>
    </row>
    <row r="1247" spans="1:51" s="14" customFormat="1" ht="12">
      <c r="A1247" s="14"/>
      <c r="B1247" s="268"/>
      <c r="C1247" s="269"/>
      <c r="D1247" s="259" t="s">
        <v>174</v>
      </c>
      <c r="E1247" s="270" t="s">
        <v>1</v>
      </c>
      <c r="F1247" s="271" t="s">
        <v>779</v>
      </c>
      <c r="G1247" s="269"/>
      <c r="H1247" s="272">
        <v>1.61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174</v>
      </c>
      <c r="AU1247" s="278" t="s">
        <v>86</v>
      </c>
      <c r="AV1247" s="14" t="s">
        <v>86</v>
      </c>
      <c r="AW1247" s="14" t="s">
        <v>30</v>
      </c>
      <c r="AX1247" s="14" t="s">
        <v>73</v>
      </c>
      <c r="AY1247" s="278" t="s">
        <v>166</v>
      </c>
    </row>
    <row r="1248" spans="1:51" s="13" customFormat="1" ht="12">
      <c r="A1248" s="13"/>
      <c r="B1248" s="257"/>
      <c r="C1248" s="258"/>
      <c r="D1248" s="259" t="s">
        <v>174</v>
      </c>
      <c r="E1248" s="260" t="s">
        <v>1</v>
      </c>
      <c r="F1248" s="261" t="s">
        <v>456</v>
      </c>
      <c r="G1248" s="258"/>
      <c r="H1248" s="260" t="s">
        <v>1</v>
      </c>
      <c r="I1248" s="262"/>
      <c r="J1248" s="258"/>
      <c r="K1248" s="258"/>
      <c r="L1248" s="263"/>
      <c r="M1248" s="264"/>
      <c r="N1248" s="265"/>
      <c r="O1248" s="265"/>
      <c r="P1248" s="265"/>
      <c r="Q1248" s="265"/>
      <c r="R1248" s="265"/>
      <c r="S1248" s="265"/>
      <c r="T1248" s="266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67" t="s">
        <v>174</v>
      </c>
      <c r="AU1248" s="267" t="s">
        <v>86</v>
      </c>
      <c r="AV1248" s="13" t="s">
        <v>80</v>
      </c>
      <c r="AW1248" s="13" t="s">
        <v>30</v>
      </c>
      <c r="AX1248" s="13" t="s">
        <v>73</v>
      </c>
      <c r="AY1248" s="267" t="s">
        <v>166</v>
      </c>
    </row>
    <row r="1249" spans="1:51" s="14" customFormat="1" ht="12">
      <c r="A1249" s="14"/>
      <c r="B1249" s="268"/>
      <c r="C1249" s="269"/>
      <c r="D1249" s="259" t="s">
        <v>174</v>
      </c>
      <c r="E1249" s="270" t="s">
        <v>1</v>
      </c>
      <c r="F1249" s="271" t="s">
        <v>781</v>
      </c>
      <c r="G1249" s="269"/>
      <c r="H1249" s="272">
        <v>5.46</v>
      </c>
      <c r="I1249" s="273"/>
      <c r="J1249" s="269"/>
      <c r="K1249" s="269"/>
      <c r="L1249" s="274"/>
      <c r="M1249" s="275"/>
      <c r="N1249" s="276"/>
      <c r="O1249" s="276"/>
      <c r="P1249" s="276"/>
      <c r="Q1249" s="276"/>
      <c r="R1249" s="276"/>
      <c r="S1249" s="276"/>
      <c r="T1249" s="27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78" t="s">
        <v>174</v>
      </c>
      <c r="AU1249" s="278" t="s">
        <v>86</v>
      </c>
      <c r="AV1249" s="14" t="s">
        <v>86</v>
      </c>
      <c r="AW1249" s="14" t="s">
        <v>30</v>
      </c>
      <c r="AX1249" s="14" t="s">
        <v>73</v>
      </c>
      <c r="AY1249" s="278" t="s">
        <v>166</v>
      </c>
    </row>
    <row r="1250" spans="1:51" s="14" customFormat="1" ht="12">
      <c r="A1250" s="14"/>
      <c r="B1250" s="268"/>
      <c r="C1250" s="269"/>
      <c r="D1250" s="259" t="s">
        <v>174</v>
      </c>
      <c r="E1250" s="270" t="s">
        <v>1</v>
      </c>
      <c r="F1250" s="271" t="s">
        <v>782</v>
      </c>
      <c r="G1250" s="269"/>
      <c r="H1250" s="272">
        <v>9.72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174</v>
      </c>
      <c r="AU1250" s="278" t="s">
        <v>86</v>
      </c>
      <c r="AV1250" s="14" t="s">
        <v>86</v>
      </c>
      <c r="AW1250" s="14" t="s">
        <v>30</v>
      </c>
      <c r="AX1250" s="14" t="s">
        <v>73</v>
      </c>
      <c r="AY1250" s="278" t="s">
        <v>166</v>
      </c>
    </row>
    <row r="1251" spans="1:51" s="14" customFormat="1" ht="12">
      <c r="A1251" s="14"/>
      <c r="B1251" s="268"/>
      <c r="C1251" s="269"/>
      <c r="D1251" s="259" t="s">
        <v>174</v>
      </c>
      <c r="E1251" s="270" t="s">
        <v>1</v>
      </c>
      <c r="F1251" s="271" t="s">
        <v>783</v>
      </c>
      <c r="G1251" s="269"/>
      <c r="H1251" s="272">
        <v>9.828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174</v>
      </c>
      <c r="AU1251" s="278" t="s">
        <v>86</v>
      </c>
      <c r="AV1251" s="14" t="s">
        <v>86</v>
      </c>
      <c r="AW1251" s="14" t="s">
        <v>30</v>
      </c>
      <c r="AX1251" s="14" t="s">
        <v>73</v>
      </c>
      <c r="AY1251" s="278" t="s">
        <v>166</v>
      </c>
    </row>
    <row r="1252" spans="1:51" s="13" customFormat="1" ht="12">
      <c r="A1252" s="13"/>
      <c r="B1252" s="257"/>
      <c r="C1252" s="258"/>
      <c r="D1252" s="259" t="s">
        <v>174</v>
      </c>
      <c r="E1252" s="260" t="s">
        <v>1</v>
      </c>
      <c r="F1252" s="261" t="s">
        <v>461</v>
      </c>
      <c r="G1252" s="258"/>
      <c r="H1252" s="260" t="s">
        <v>1</v>
      </c>
      <c r="I1252" s="262"/>
      <c r="J1252" s="258"/>
      <c r="K1252" s="258"/>
      <c r="L1252" s="263"/>
      <c r="M1252" s="264"/>
      <c r="N1252" s="265"/>
      <c r="O1252" s="265"/>
      <c r="P1252" s="265"/>
      <c r="Q1252" s="265"/>
      <c r="R1252" s="265"/>
      <c r="S1252" s="265"/>
      <c r="T1252" s="266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7" t="s">
        <v>174</v>
      </c>
      <c r="AU1252" s="267" t="s">
        <v>86</v>
      </c>
      <c r="AV1252" s="13" t="s">
        <v>80</v>
      </c>
      <c r="AW1252" s="13" t="s">
        <v>30</v>
      </c>
      <c r="AX1252" s="13" t="s">
        <v>73</v>
      </c>
      <c r="AY1252" s="267" t="s">
        <v>166</v>
      </c>
    </row>
    <row r="1253" spans="1:51" s="14" customFormat="1" ht="12">
      <c r="A1253" s="14"/>
      <c r="B1253" s="268"/>
      <c r="C1253" s="269"/>
      <c r="D1253" s="259" t="s">
        <v>174</v>
      </c>
      <c r="E1253" s="270" t="s">
        <v>1</v>
      </c>
      <c r="F1253" s="271" t="s">
        <v>785</v>
      </c>
      <c r="G1253" s="269"/>
      <c r="H1253" s="272">
        <v>10.08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174</v>
      </c>
      <c r="AU1253" s="278" t="s">
        <v>86</v>
      </c>
      <c r="AV1253" s="14" t="s">
        <v>86</v>
      </c>
      <c r="AW1253" s="14" t="s">
        <v>30</v>
      </c>
      <c r="AX1253" s="14" t="s">
        <v>73</v>
      </c>
      <c r="AY1253" s="278" t="s">
        <v>166</v>
      </c>
    </row>
    <row r="1254" spans="1:51" s="14" customFormat="1" ht="12">
      <c r="A1254" s="14"/>
      <c r="B1254" s="268"/>
      <c r="C1254" s="269"/>
      <c r="D1254" s="259" t="s">
        <v>174</v>
      </c>
      <c r="E1254" s="270" t="s">
        <v>1</v>
      </c>
      <c r="F1254" s="271" t="s">
        <v>782</v>
      </c>
      <c r="G1254" s="269"/>
      <c r="H1254" s="272">
        <v>9.72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174</v>
      </c>
      <c r="AU1254" s="278" t="s">
        <v>86</v>
      </c>
      <c r="AV1254" s="14" t="s">
        <v>86</v>
      </c>
      <c r="AW1254" s="14" t="s">
        <v>30</v>
      </c>
      <c r="AX1254" s="14" t="s">
        <v>73</v>
      </c>
      <c r="AY1254" s="278" t="s">
        <v>166</v>
      </c>
    </row>
    <row r="1255" spans="1:65" s="2" customFormat="1" ht="21.75" customHeight="1">
      <c r="A1255" s="37"/>
      <c r="B1255" s="38"/>
      <c r="C1255" s="243" t="s">
        <v>1780</v>
      </c>
      <c r="D1255" s="243" t="s">
        <v>168</v>
      </c>
      <c r="E1255" s="244" t="s">
        <v>1781</v>
      </c>
      <c r="F1255" s="245" t="s">
        <v>1782</v>
      </c>
      <c r="G1255" s="246" t="s">
        <v>171</v>
      </c>
      <c r="H1255" s="247">
        <v>65.049</v>
      </c>
      <c r="I1255" s="248"/>
      <c r="J1255" s="249">
        <f>ROUND(I1255*H1255,2)</f>
        <v>0</v>
      </c>
      <c r="K1255" s="250"/>
      <c r="L1255" s="43"/>
      <c r="M1255" s="251" t="s">
        <v>1</v>
      </c>
      <c r="N1255" s="252" t="s">
        <v>39</v>
      </c>
      <c r="O1255" s="90"/>
      <c r="P1255" s="253">
        <f>O1255*H1255</f>
        <v>0</v>
      </c>
      <c r="Q1255" s="253">
        <v>0</v>
      </c>
      <c r="R1255" s="253">
        <f>Q1255*H1255</f>
        <v>0</v>
      </c>
      <c r="S1255" s="253">
        <v>0</v>
      </c>
      <c r="T1255" s="254">
        <f>S1255*H1255</f>
        <v>0</v>
      </c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R1255" s="255" t="s">
        <v>252</v>
      </c>
      <c r="AT1255" s="255" t="s">
        <v>168</v>
      </c>
      <c r="AU1255" s="255" t="s">
        <v>86</v>
      </c>
      <c r="AY1255" s="16" t="s">
        <v>166</v>
      </c>
      <c r="BE1255" s="256">
        <f>IF(N1255="základní",J1255,0)</f>
        <v>0</v>
      </c>
      <c r="BF1255" s="256">
        <f>IF(N1255="snížená",J1255,0)</f>
        <v>0</v>
      </c>
      <c r="BG1255" s="256">
        <f>IF(N1255="zákl. přenesená",J1255,0)</f>
        <v>0</v>
      </c>
      <c r="BH1255" s="256">
        <f>IF(N1255="sníž. přenesená",J1255,0)</f>
        <v>0</v>
      </c>
      <c r="BI1255" s="256">
        <f>IF(N1255="nulová",J1255,0)</f>
        <v>0</v>
      </c>
      <c r="BJ1255" s="16" t="s">
        <v>86</v>
      </c>
      <c r="BK1255" s="256">
        <f>ROUND(I1255*H1255,2)</f>
        <v>0</v>
      </c>
      <c r="BL1255" s="16" t="s">
        <v>252</v>
      </c>
      <c r="BM1255" s="255" t="s">
        <v>1783</v>
      </c>
    </row>
    <row r="1256" spans="1:51" s="13" customFormat="1" ht="12">
      <c r="A1256" s="13"/>
      <c r="B1256" s="257"/>
      <c r="C1256" s="258"/>
      <c r="D1256" s="259" t="s">
        <v>174</v>
      </c>
      <c r="E1256" s="260" t="s">
        <v>1</v>
      </c>
      <c r="F1256" s="261" t="s">
        <v>175</v>
      </c>
      <c r="G1256" s="258"/>
      <c r="H1256" s="260" t="s">
        <v>1</v>
      </c>
      <c r="I1256" s="262"/>
      <c r="J1256" s="258"/>
      <c r="K1256" s="258"/>
      <c r="L1256" s="263"/>
      <c r="M1256" s="264"/>
      <c r="N1256" s="265"/>
      <c r="O1256" s="265"/>
      <c r="P1256" s="265"/>
      <c r="Q1256" s="265"/>
      <c r="R1256" s="265"/>
      <c r="S1256" s="265"/>
      <c r="T1256" s="26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7" t="s">
        <v>174</v>
      </c>
      <c r="AU1256" s="267" t="s">
        <v>86</v>
      </c>
      <c r="AV1256" s="13" t="s">
        <v>80</v>
      </c>
      <c r="AW1256" s="13" t="s">
        <v>30</v>
      </c>
      <c r="AX1256" s="13" t="s">
        <v>73</v>
      </c>
      <c r="AY1256" s="267" t="s">
        <v>166</v>
      </c>
    </row>
    <row r="1257" spans="1:51" s="14" customFormat="1" ht="12">
      <c r="A1257" s="14"/>
      <c r="B1257" s="268"/>
      <c r="C1257" s="269"/>
      <c r="D1257" s="259" t="s">
        <v>174</v>
      </c>
      <c r="E1257" s="270" t="s">
        <v>1</v>
      </c>
      <c r="F1257" s="271" t="s">
        <v>777</v>
      </c>
      <c r="G1257" s="269"/>
      <c r="H1257" s="272">
        <v>2.401</v>
      </c>
      <c r="I1257" s="273"/>
      <c r="J1257" s="269"/>
      <c r="K1257" s="269"/>
      <c r="L1257" s="274"/>
      <c r="M1257" s="275"/>
      <c r="N1257" s="276"/>
      <c r="O1257" s="276"/>
      <c r="P1257" s="276"/>
      <c r="Q1257" s="276"/>
      <c r="R1257" s="276"/>
      <c r="S1257" s="276"/>
      <c r="T1257" s="27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8" t="s">
        <v>174</v>
      </c>
      <c r="AU1257" s="278" t="s">
        <v>86</v>
      </c>
      <c r="AV1257" s="14" t="s">
        <v>86</v>
      </c>
      <c r="AW1257" s="14" t="s">
        <v>30</v>
      </c>
      <c r="AX1257" s="14" t="s">
        <v>73</v>
      </c>
      <c r="AY1257" s="278" t="s">
        <v>166</v>
      </c>
    </row>
    <row r="1258" spans="1:51" s="13" customFormat="1" ht="12">
      <c r="A1258" s="13"/>
      <c r="B1258" s="257"/>
      <c r="C1258" s="258"/>
      <c r="D1258" s="259" t="s">
        <v>174</v>
      </c>
      <c r="E1258" s="260" t="s">
        <v>1</v>
      </c>
      <c r="F1258" s="261" t="s">
        <v>456</v>
      </c>
      <c r="G1258" s="258"/>
      <c r="H1258" s="260" t="s">
        <v>1</v>
      </c>
      <c r="I1258" s="262"/>
      <c r="J1258" s="258"/>
      <c r="K1258" s="258"/>
      <c r="L1258" s="263"/>
      <c r="M1258" s="264"/>
      <c r="N1258" s="265"/>
      <c r="O1258" s="265"/>
      <c r="P1258" s="265"/>
      <c r="Q1258" s="265"/>
      <c r="R1258" s="265"/>
      <c r="S1258" s="265"/>
      <c r="T1258" s="266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67" t="s">
        <v>174</v>
      </c>
      <c r="AU1258" s="267" t="s">
        <v>86</v>
      </c>
      <c r="AV1258" s="13" t="s">
        <v>80</v>
      </c>
      <c r="AW1258" s="13" t="s">
        <v>30</v>
      </c>
      <c r="AX1258" s="13" t="s">
        <v>73</v>
      </c>
      <c r="AY1258" s="267" t="s">
        <v>166</v>
      </c>
    </row>
    <row r="1259" spans="1:51" s="14" customFormat="1" ht="12">
      <c r="A1259" s="14"/>
      <c r="B1259" s="268"/>
      <c r="C1259" s="269"/>
      <c r="D1259" s="259" t="s">
        <v>174</v>
      </c>
      <c r="E1259" s="270" t="s">
        <v>1</v>
      </c>
      <c r="F1259" s="271" t="s">
        <v>780</v>
      </c>
      <c r="G1259" s="269"/>
      <c r="H1259" s="272">
        <v>18.72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174</v>
      </c>
      <c r="AU1259" s="278" t="s">
        <v>86</v>
      </c>
      <c r="AV1259" s="14" t="s">
        <v>86</v>
      </c>
      <c r="AW1259" s="14" t="s">
        <v>30</v>
      </c>
      <c r="AX1259" s="14" t="s">
        <v>73</v>
      </c>
      <c r="AY1259" s="278" t="s">
        <v>166</v>
      </c>
    </row>
    <row r="1260" spans="1:51" s="13" customFormat="1" ht="12">
      <c r="A1260" s="13"/>
      <c r="B1260" s="257"/>
      <c r="C1260" s="258"/>
      <c r="D1260" s="259" t="s">
        <v>174</v>
      </c>
      <c r="E1260" s="260" t="s">
        <v>1</v>
      </c>
      <c r="F1260" s="261" t="s">
        <v>461</v>
      </c>
      <c r="G1260" s="258"/>
      <c r="H1260" s="260" t="s">
        <v>1</v>
      </c>
      <c r="I1260" s="262"/>
      <c r="J1260" s="258"/>
      <c r="K1260" s="258"/>
      <c r="L1260" s="263"/>
      <c r="M1260" s="264"/>
      <c r="N1260" s="265"/>
      <c r="O1260" s="265"/>
      <c r="P1260" s="265"/>
      <c r="Q1260" s="265"/>
      <c r="R1260" s="265"/>
      <c r="S1260" s="265"/>
      <c r="T1260" s="26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7" t="s">
        <v>174</v>
      </c>
      <c r="AU1260" s="267" t="s">
        <v>86</v>
      </c>
      <c r="AV1260" s="13" t="s">
        <v>80</v>
      </c>
      <c r="AW1260" s="13" t="s">
        <v>30</v>
      </c>
      <c r="AX1260" s="13" t="s">
        <v>73</v>
      </c>
      <c r="AY1260" s="267" t="s">
        <v>166</v>
      </c>
    </row>
    <row r="1261" spans="1:51" s="14" customFormat="1" ht="12">
      <c r="A1261" s="14"/>
      <c r="B1261" s="268"/>
      <c r="C1261" s="269"/>
      <c r="D1261" s="259" t="s">
        <v>174</v>
      </c>
      <c r="E1261" s="270" t="s">
        <v>1</v>
      </c>
      <c r="F1261" s="271" t="s">
        <v>784</v>
      </c>
      <c r="G1261" s="269"/>
      <c r="H1261" s="272">
        <v>24.96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174</v>
      </c>
      <c r="AU1261" s="278" t="s">
        <v>86</v>
      </c>
      <c r="AV1261" s="14" t="s">
        <v>86</v>
      </c>
      <c r="AW1261" s="14" t="s">
        <v>30</v>
      </c>
      <c r="AX1261" s="14" t="s">
        <v>73</v>
      </c>
      <c r="AY1261" s="278" t="s">
        <v>166</v>
      </c>
    </row>
    <row r="1262" spans="1:51" s="14" customFormat="1" ht="12">
      <c r="A1262" s="14"/>
      <c r="B1262" s="268"/>
      <c r="C1262" s="269"/>
      <c r="D1262" s="259" t="s">
        <v>174</v>
      </c>
      <c r="E1262" s="270" t="s">
        <v>1</v>
      </c>
      <c r="F1262" s="271" t="s">
        <v>786</v>
      </c>
      <c r="G1262" s="269"/>
      <c r="H1262" s="272">
        <v>7.088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174</v>
      </c>
      <c r="AU1262" s="278" t="s">
        <v>86</v>
      </c>
      <c r="AV1262" s="14" t="s">
        <v>86</v>
      </c>
      <c r="AW1262" s="14" t="s">
        <v>30</v>
      </c>
      <c r="AX1262" s="14" t="s">
        <v>73</v>
      </c>
      <c r="AY1262" s="278" t="s">
        <v>166</v>
      </c>
    </row>
    <row r="1263" spans="1:51" s="14" customFormat="1" ht="12">
      <c r="A1263" s="14"/>
      <c r="B1263" s="268"/>
      <c r="C1263" s="269"/>
      <c r="D1263" s="259" t="s">
        <v>174</v>
      </c>
      <c r="E1263" s="270" t="s">
        <v>1</v>
      </c>
      <c r="F1263" s="271" t="s">
        <v>787</v>
      </c>
      <c r="G1263" s="269"/>
      <c r="H1263" s="272">
        <v>11.88</v>
      </c>
      <c r="I1263" s="273"/>
      <c r="J1263" s="269"/>
      <c r="K1263" s="269"/>
      <c r="L1263" s="274"/>
      <c r="M1263" s="275"/>
      <c r="N1263" s="276"/>
      <c r="O1263" s="276"/>
      <c r="P1263" s="276"/>
      <c r="Q1263" s="276"/>
      <c r="R1263" s="276"/>
      <c r="S1263" s="276"/>
      <c r="T1263" s="277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78" t="s">
        <v>174</v>
      </c>
      <c r="AU1263" s="278" t="s">
        <v>86</v>
      </c>
      <c r="AV1263" s="14" t="s">
        <v>86</v>
      </c>
      <c r="AW1263" s="14" t="s">
        <v>30</v>
      </c>
      <c r="AX1263" s="14" t="s">
        <v>73</v>
      </c>
      <c r="AY1263" s="278" t="s">
        <v>166</v>
      </c>
    </row>
    <row r="1264" spans="1:65" s="2" customFormat="1" ht="21.75" customHeight="1">
      <c r="A1264" s="37"/>
      <c r="B1264" s="38"/>
      <c r="C1264" s="243" t="s">
        <v>1784</v>
      </c>
      <c r="D1264" s="243" t="s">
        <v>168</v>
      </c>
      <c r="E1264" s="244" t="s">
        <v>1785</v>
      </c>
      <c r="F1264" s="245" t="s">
        <v>1786</v>
      </c>
      <c r="G1264" s="246" t="s">
        <v>346</v>
      </c>
      <c r="H1264" s="247">
        <v>108</v>
      </c>
      <c r="I1264" s="248"/>
      <c r="J1264" s="249">
        <f>ROUND(I1264*H1264,2)</f>
        <v>0</v>
      </c>
      <c r="K1264" s="250"/>
      <c r="L1264" s="43"/>
      <c r="M1264" s="251" t="s">
        <v>1</v>
      </c>
      <c r="N1264" s="252" t="s">
        <v>39</v>
      </c>
      <c r="O1264" s="90"/>
      <c r="P1264" s="253">
        <f>O1264*H1264</f>
        <v>0</v>
      </c>
      <c r="Q1264" s="253">
        <v>0</v>
      </c>
      <c r="R1264" s="253">
        <f>Q1264*H1264</f>
        <v>0</v>
      </c>
      <c r="S1264" s="253">
        <v>0</v>
      </c>
      <c r="T1264" s="254">
        <f>S1264*H1264</f>
        <v>0</v>
      </c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R1264" s="255" t="s">
        <v>252</v>
      </c>
      <c r="AT1264" s="255" t="s">
        <v>168</v>
      </c>
      <c r="AU1264" s="255" t="s">
        <v>86</v>
      </c>
      <c r="AY1264" s="16" t="s">
        <v>166</v>
      </c>
      <c r="BE1264" s="256">
        <f>IF(N1264="základní",J1264,0)</f>
        <v>0</v>
      </c>
      <c r="BF1264" s="256">
        <f>IF(N1264="snížená",J1264,0)</f>
        <v>0</v>
      </c>
      <c r="BG1264" s="256">
        <f>IF(N1264="zákl. přenesená",J1264,0)</f>
        <v>0</v>
      </c>
      <c r="BH1264" s="256">
        <f>IF(N1264="sníž. přenesená",J1264,0)</f>
        <v>0</v>
      </c>
      <c r="BI1264" s="256">
        <f>IF(N1264="nulová",J1264,0)</f>
        <v>0</v>
      </c>
      <c r="BJ1264" s="16" t="s">
        <v>86</v>
      </c>
      <c r="BK1264" s="256">
        <f>ROUND(I1264*H1264,2)</f>
        <v>0</v>
      </c>
      <c r="BL1264" s="16" t="s">
        <v>252</v>
      </c>
      <c r="BM1264" s="255" t="s">
        <v>1787</v>
      </c>
    </row>
    <row r="1265" spans="1:51" s="14" customFormat="1" ht="12">
      <c r="A1265" s="14"/>
      <c r="B1265" s="268"/>
      <c r="C1265" s="269"/>
      <c r="D1265" s="259" t="s">
        <v>174</v>
      </c>
      <c r="E1265" s="270" t="s">
        <v>1</v>
      </c>
      <c r="F1265" s="271" t="s">
        <v>1788</v>
      </c>
      <c r="G1265" s="269"/>
      <c r="H1265" s="272">
        <v>47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174</v>
      </c>
      <c r="AU1265" s="278" t="s">
        <v>86</v>
      </c>
      <c r="AV1265" s="14" t="s">
        <v>86</v>
      </c>
      <c r="AW1265" s="14" t="s">
        <v>30</v>
      </c>
      <c r="AX1265" s="14" t="s">
        <v>73</v>
      </c>
      <c r="AY1265" s="278" t="s">
        <v>166</v>
      </c>
    </row>
    <row r="1266" spans="1:51" s="13" customFormat="1" ht="12">
      <c r="A1266" s="13"/>
      <c r="B1266" s="257"/>
      <c r="C1266" s="258"/>
      <c r="D1266" s="259" t="s">
        <v>174</v>
      </c>
      <c r="E1266" s="260" t="s">
        <v>1</v>
      </c>
      <c r="F1266" s="261" t="s">
        <v>1789</v>
      </c>
      <c r="G1266" s="258"/>
      <c r="H1266" s="260" t="s">
        <v>1</v>
      </c>
      <c r="I1266" s="262"/>
      <c r="J1266" s="258"/>
      <c r="K1266" s="258"/>
      <c r="L1266" s="263"/>
      <c r="M1266" s="264"/>
      <c r="N1266" s="265"/>
      <c r="O1266" s="265"/>
      <c r="P1266" s="265"/>
      <c r="Q1266" s="265"/>
      <c r="R1266" s="265"/>
      <c r="S1266" s="265"/>
      <c r="T1266" s="266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67" t="s">
        <v>174</v>
      </c>
      <c r="AU1266" s="267" t="s">
        <v>86</v>
      </c>
      <c r="AV1266" s="13" t="s">
        <v>80</v>
      </c>
      <c r="AW1266" s="13" t="s">
        <v>30</v>
      </c>
      <c r="AX1266" s="13" t="s">
        <v>73</v>
      </c>
      <c r="AY1266" s="267" t="s">
        <v>166</v>
      </c>
    </row>
    <row r="1267" spans="1:51" s="14" customFormat="1" ht="12">
      <c r="A1267" s="14"/>
      <c r="B1267" s="268"/>
      <c r="C1267" s="269"/>
      <c r="D1267" s="259" t="s">
        <v>174</v>
      </c>
      <c r="E1267" s="270" t="s">
        <v>1</v>
      </c>
      <c r="F1267" s="271" t="s">
        <v>1790</v>
      </c>
      <c r="G1267" s="269"/>
      <c r="H1267" s="272">
        <v>56</v>
      </c>
      <c r="I1267" s="273"/>
      <c r="J1267" s="269"/>
      <c r="K1267" s="269"/>
      <c r="L1267" s="274"/>
      <c r="M1267" s="275"/>
      <c r="N1267" s="276"/>
      <c r="O1267" s="276"/>
      <c r="P1267" s="276"/>
      <c r="Q1267" s="276"/>
      <c r="R1267" s="276"/>
      <c r="S1267" s="276"/>
      <c r="T1267" s="277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78" t="s">
        <v>174</v>
      </c>
      <c r="AU1267" s="278" t="s">
        <v>86</v>
      </c>
      <c r="AV1267" s="14" t="s">
        <v>86</v>
      </c>
      <c r="AW1267" s="14" t="s">
        <v>30</v>
      </c>
      <c r="AX1267" s="14" t="s">
        <v>73</v>
      </c>
      <c r="AY1267" s="278" t="s">
        <v>166</v>
      </c>
    </row>
    <row r="1268" spans="1:51" s="14" customFormat="1" ht="12">
      <c r="A1268" s="14"/>
      <c r="B1268" s="268"/>
      <c r="C1268" s="269"/>
      <c r="D1268" s="259" t="s">
        <v>174</v>
      </c>
      <c r="E1268" s="270" t="s">
        <v>1</v>
      </c>
      <c r="F1268" s="271" t="s">
        <v>1791</v>
      </c>
      <c r="G1268" s="269"/>
      <c r="H1268" s="272">
        <v>5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174</v>
      </c>
      <c r="AU1268" s="278" t="s">
        <v>86</v>
      </c>
      <c r="AV1268" s="14" t="s">
        <v>86</v>
      </c>
      <c r="AW1268" s="14" t="s">
        <v>30</v>
      </c>
      <c r="AX1268" s="14" t="s">
        <v>73</v>
      </c>
      <c r="AY1268" s="278" t="s">
        <v>166</v>
      </c>
    </row>
    <row r="1269" spans="1:65" s="2" customFormat="1" ht="21.75" customHeight="1">
      <c r="A1269" s="37"/>
      <c r="B1269" s="38"/>
      <c r="C1269" s="243" t="s">
        <v>1792</v>
      </c>
      <c r="D1269" s="243" t="s">
        <v>168</v>
      </c>
      <c r="E1269" s="244" t="s">
        <v>1793</v>
      </c>
      <c r="F1269" s="245" t="s">
        <v>1794</v>
      </c>
      <c r="G1269" s="246" t="s">
        <v>290</v>
      </c>
      <c r="H1269" s="247">
        <v>391.82</v>
      </c>
      <c r="I1269" s="248"/>
      <c r="J1269" s="249">
        <f>ROUND(I1269*H1269,2)</f>
        <v>0</v>
      </c>
      <c r="K1269" s="250"/>
      <c r="L1269" s="43"/>
      <c r="M1269" s="251" t="s">
        <v>1</v>
      </c>
      <c r="N1269" s="252" t="s">
        <v>39</v>
      </c>
      <c r="O1269" s="90"/>
      <c r="P1269" s="253">
        <f>O1269*H1269</f>
        <v>0</v>
      </c>
      <c r="Q1269" s="253">
        <v>0.00015</v>
      </c>
      <c r="R1269" s="253">
        <f>Q1269*H1269</f>
        <v>0.05877299999999999</v>
      </c>
      <c r="S1269" s="253">
        <v>0</v>
      </c>
      <c r="T1269" s="254">
        <f>S1269*H1269</f>
        <v>0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255" t="s">
        <v>172</v>
      </c>
      <c r="AT1269" s="255" t="s">
        <v>168</v>
      </c>
      <c r="AU1269" s="255" t="s">
        <v>86</v>
      </c>
      <c r="AY1269" s="16" t="s">
        <v>166</v>
      </c>
      <c r="BE1269" s="256">
        <f>IF(N1269="základní",J1269,0)</f>
        <v>0</v>
      </c>
      <c r="BF1269" s="256">
        <f>IF(N1269="snížená",J1269,0)</f>
        <v>0</v>
      </c>
      <c r="BG1269" s="256">
        <f>IF(N1269="zákl. přenesená",J1269,0)</f>
        <v>0</v>
      </c>
      <c r="BH1269" s="256">
        <f>IF(N1269="sníž. přenesená",J1269,0)</f>
        <v>0</v>
      </c>
      <c r="BI1269" s="256">
        <f>IF(N1269="nulová",J1269,0)</f>
        <v>0</v>
      </c>
      <c r="BJ1269" s="16" t="s">
        <v>86</v>
      </c>
      <c r="BK1269" s="256">
        <f>ROUND(I1269*H1269,2)</f>
        <v>0</v>
      </c>
      <c r="BL1269" s="16" t="s">
        <v>172</v>
      </c>
      <c r="BM1269" s="255" t="s">
        <v>1795</v>
      </c>
    </row>
    <row r="1270" spans="1:51" s="13" customFormat="1" ht="12">
      <c r="A1270" s="13"/>
      <c r="B1270" s="257"/>
      <c r="C1270" s="258"/>
      <c r="D1270" s="259" t="s">
        <v>174</v>
      </c>
      <c r="E1270" s="260" t="s">
        <v>1</v>
      </c>
      <c r="F1270" s="261" t="s">
        <v>773</v>
      </c>
      <c r="G1270" s="258"/>
      <c r="H1270" s="260" t="s">
        <v>1</v>
      </c>
      <c r="I1270" s="262"/>
      <c r="J1270" s="258"/>
      <c r="K1270" s="258"/>
      <c r="L1270" s="263"/>
      <c r="M1270" s="264"/>
      <c r="N1270" s="265"/>
      <c r="O1270" s="265"/>
      <c r="P1270" s="265"/>
      <c r="Q1270" s="265"/>
      <c r="R1270" s="265"/>
      <c r="S1270" s="265"/>
      <c r="T1270" s="266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67" t="s">
        <v>174</v>
      </c>
      <c r="AU1270" s="267" t="s">
        <v>86</v>
      </c>
      <c r="AV1270" s="13" t="s">
        <v>80</v>
      </c>
      <c r="AW1270" s="13" t="s">
        <v>30</v>
      </c>
      <c r="AX1270" s="13" t="s">
        <v>73</v>
      </c>
      <c r="AY1270" s="267" t="s">
        <v>166</v>
      </c>
    </row>
    <row r="1271" spans="1:51" s="13" customFormat="1" ht="12">
      <c r="A1271" s="13"/>
      <c r="B1271" s="257"/>
      <c r="C1271" s="258"/>
      <c r="D1271" s="259" t="s">
        <v>174</v>
      </c>
      <c r="E1271" s="260" t="s">
        <v>1</v>
      </c>
      <c r="F1271" s="261" t="s">
        <v>175</v>
      </c>
      <c r="G1271" s="258"/>
      <c r="H1271" s="260" t="s">
        <v>1</v>
      </c>
      <c r="I1271" s="262"/>
      <c r="J1271" s="258"/>
      <c r="K1271" s="258"/>
      <c r="L1271" s="263"/>
      <c r="M1271" s="264"/>
      <c r="N1271" s="265"/>
      <c r="O1271" s="265"/>
      <c r="P1271" s="265"/>
      <c r="Q1271" s="265"/>
      <c r="R1271" s="265"/>
      <c r="S1271" s="265"/>
      <c r="T1271" s="266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7" t="s">
        <v>174</v>
      </c>
      <c r="AU1271" s="267" t="s">
        <v>86</v>
      </c>
      <c r="AV1271" s="13" t="s">
        <v>80</v>
      </c>
      <c r="AW1271" s="13" t="s">
        <v>30</v>
      </c>
      <c r="AX1271" s="13" t="s">
        <v>73</v>
      </c>
      <c r="AY1271" s="267" t="s">
        <v>166</v>
      </c>
    </row>
    <row r="1272" spans="1:51" s="14" customFormat="1" ht="12">
      <c r="A1272" s="14"/>
      <c r="B1272" s="268"/>
      <c r="C1272" s="269"/>
      <c r="D1272" s="259" t="s">
        <v>174</v>
      </c>
      <c r="E1272" s="270" t="s">
        <v>1</v>
      </c>
      <c r="F1272" s="271" t="s">
        <v>1796</v>
      </c>
      <c r="G1272" s="269"/>
      <c r="H1272" s="272">
        <v>6.66</v>
      </c>
      <c r="I1272" s="273"/>
      <c r="J1272" s="269"/>
      <c r="K1272" s="269"/>
      <c r="L1272" s="274"/>
      <c r="M1272" s="275"/>
      <c r="N1272" s="276"/>
      <c r="O1272" s="276"/>
      <c r="P1272" s="276"/>
      <c r="Q1272" s="276"/>
      <c r="R1272" s="276"/>
      <c r="S1272" s="276"/>
      <c r="T1272" s="277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78" t="s">
        <v>174</v>
      </c>
      <c r="AU1272" s="278" t="s">
        <v>86</v>
      </c>
      <c r="AV1272" s="14" t="s">
        <v>86</v>
      </c>
      <c r="AW1272" s="14" t="s">
        <v>30</v>
      </c>
      <c r="AX1272" s="14" t="s">
        <v>73</v>
      </c>
      <c r="AY1272" s="278" t="s">
        <v>166</v>
      </c>
    </row>
    <row r="1273" spans="1:51" s="14" customFormat="1" ht="12">
      <c r="A1273" s="14"/>
      <c r="B1273" s="268"/>
      <c r="C1273" s="269"/>
      <c r="D1273" s="259" t="s">
        <v>174</v>
      </c>
      <c r="E1273" s="270" t="s">
        <v>1</v>
      </c>
      <c r="F1273" s="271" t="s">
        <v>1797</v>
      </c>
      <c r="G1273" s="269"/>
      <c r="H1273" s="272">
        <v>5.24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174</v>
      </c>
      <c r="AU1273" s="278" t="s">
        <v>86</v>
      </c>
      <c r="AV1273" s="14" t="s">
        <v>86</v>
      </c>
      <c r="AW1273" s="14" t="s">
        <v>30</v>
      </c>
      <c r="AX1273" s="14" t="s">
        <v>73</v>
      </c>
      <c r="AY1273" s="278" t="s">
        <v>166</v>
      </c>
    </row>
    <row r="1274" spans="1:51" s="14" customFormat="1" ht="12">
      <c r="A1274" s="14"/>
      <c r="B1274" s="268"/>
      <c r="C1274" s="269"/>
      <c r="D1274" s="259" t="s">
        <v>174</v>
      </c>
      <c r="E1274" s="270" t="s">
        <v>1</v>
      </c>
      <c r="F1274" s="271" t="s">
        <v>1798</v>
      </c>
      <c r="G1274" s="269"/>
      <c r="H1274" s="272">
        <v>7.8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174</v>
      </c>
      <c r="AU1274" s="278" t="s">
        <v>86</v>
      </c>
      <c r="AV1274" s="14" t="s">
        <v>86</v>
      </c>
      <c r="AW1274" s="14" t="s">
        <v>30</v>
      </c>
      <c r="AX1274" s="14" t="s">
        <v>73</v>
      </c>
      <c r="AY1274" s="278" t="s">
        <v>166</v>
      </c>
    </row>
    <row r="1275" spans="1:51" s="13" customFormat="1" ht="12">
      <c r="A1275" s="13"/>
      <c r="B1275" s="257"/>
      <c r="C1275" s="258"/>
      <c r="D1275" s="259" t="s">
        <v>174</v>
      </c>
      <c r="E1275" s="260" t="s">
        <v>1</v>
      </c>
      <c r="F1275" s="261" t="s">
        <v>456</v>
      </c>
      <c r="G1275" s="258"/>
      <c r="H1275" s="260" t="s">
        <v>1</v>
      </c>
      <c r="I1275" s="262"/>
      <c r="J1275" s="258"/>
      <c r="K1275" s="258"/>
      <c r="L1275" s="263"/>
      <c r="M1275" s="264"/>
      <c r="N1275" s="265"/>
      <c r="O1275" s="265"/>
      <c r="P1275" s="265"/>
      <c r="Q1275" s="265"/>
      <c r="R1275" s="265"/>
      <c r="S1275" s="265"/>
      <c r="T1275" s="26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7" t="s">
        <v>174</v>
      </c>
      <c r="AU1275" s="267" t="s">
        <v>86</v>
      </c>
      <c r="AV1275" s="13" t="s">
        <v>80</v>
      </c>
      <c r="AW1275" s="13" t="s">
        <v>30</v>
      </c>
      <c r="AX1275" s="13" t="s">
        <v>73</v>
      </c>
      <c r="AY1275" s="267" t="s">
        <v>166</v>
      </c>
    </row>
    <row r="1276" spans="1:51" s="14" customFormat="1" ht="12">
      <c r="A1276" s="14"/>
      <c r="B1276" s="268"/>
      <c r="C1276" s="269"/>
      <c r="D1276" s="259" t="s">
        <v>174</v>
      </c>
      <c r="E1276" s="270" t="s">
        <v>1</v>
      </c>
      <c r="F1276" s="271" t="s">
        <v>1799</v>
      </c>
      <c r="G1276" s="269"/>
      <c r="H1276" s="272">
        <v>44.16</v>
      </c>
      <c r="I1276" s="273"/>
      <c r="J1276" s="269"/>
      <c r="K1276" s="269"/>
      <c r="L1276" s="274"/>
      <c r="M1276" s="275"/>
      <c r="N1276" s="276"/>
      <c r="O1276" s="276"/>
      <c r="P1276" s="276"/>
      <c r="Q1276" s="276"/>
      <c r="R1276" s="276"/>
      <c r="S1276" s="276"/>
      <c r="T1276" s="27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8" t="s">
        <v>174</v>
      </c>
      <c r="AU1276" s="278" t="s">
        <v>86</v>
      </c>
      <c r="AV1276" s="14" t="s">
        <v>86</v>
      </c>
      <c r="AW1276" s="14" t="s">
        <v>30</v>
      </c>
      <c r="AX1276" s="14" t="s">
        <v>73</v>
      </c>
      <c r="AY1276" s="278" t="s">
        <v>166</v>
      </c>
    </row>
    <row r="1277" spans="1:51" s="14" customFormat="1" ht="12">
      <c r="A1277" s="14"/>
      <c r="B1277" s="268"/>
      <c r="C1277" s="269"/>
      <c r="D1277" s="259" t="s">
        <v>174</v>
      </c>
      <c r="E1277" s="270" t="s">
        <v>1</v>
      </c>
      <c r="F1277" s="271" t="s">
        <v>1800</v>
      </c>
      <c r="G1277" s="269"/>
      <c r="H1277" s="272">
        <v>16.8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174</v>
      </c>
      <c r="AU1277" s="278" t="s">
        <v>86</v>
      </c>
      <c r="AV1277" s="14" t="s">
        <v>86</v>
      </c>
      <c r="AW1277" s="14" t="s">
        <v>30</v>
      </c>
      <c r="AX1277" s="14" t="s">
        <v>73</v>
      </c>
      <c r="AY1277" s="278" t="s">
        <v>166</v>
      </c>
    </row>
    <row r="1278" spans="1:51" s="14" customFormat="1" ht="12">
      <c r="A1278" s="14"/>
      <c r="B1278" s="268"/>
      <c r="C1278" s="269"/>
      <c r="D1278" s="259" t="s">
        <v>174</v>
      </c>
      <c r="E1278" s="270" t="s">
        <v>1</v>
      </c>
      <c r="F1278" s="271" t="s">
        <v>1801</v>
      </c>
      <c r="G1278" s="269"/>
      <c r="H1278" s="272">
        <v>31.8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174</v>
      </c>
      <c r="AU1278" s="278" t="s">
        <v>86</v>
      </c>
      <c r="AV1278" s="14" t="s">
        <v>86</v>
      </c>
      <c r="AW1278" s="14" t="s">
        <v>30</v>
      </c>
      <c r="AX1278" s="14" t="s">
        <v>73</v>
      </c>
      <c r="AY1278" s="278" t="s">
        <v>166</v>
      </c>
    </row>
    <row r="1279" spans="1:51" s="14" customFormat="1" ht="12">
      <c r="A1279" s="14"/>
      <c r="B1279" s="268"/>
      <c r="C1279" s="269"/>
      <c r="D1279" s="259" t="s">
        <v>174</v>
      </c>
      <c r="E1279" s="270" t="s">
        <v>1</v>
      </c>
      <c r="F1279" s="271" t="s">
        <v>1802</v>
      </c>
      <c r="G1279" s="269"/>
      <c r="H1279" s="272">
        <v>47.28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174</v>
      </c>
      <c r="AU1279" s="278" t="s">
        <v>86</v>
      </c>
      <c r="AV1279" s="14" t="s">
        <v>86</v>
      </c>
      <c r="AW1279" s="14" t="s">
        <v>30</v>
      </c>
      <c r="AX1279" s="14" t="s">
        <v>73</v>
      </c>
      <c r="AY1279" s="278" t="s">
        <v>166</v>
      </c>
    </row>
    <row r="1280" spans="1:51" s="13" customFormat="1" ht="12">
      <c r="A1280" s="13"/>
      <c r="B1280" s="257"/>
      <c r="C1280" s="258"/>
      <c r="D1280" s="259" t="s">
        <v>174</v>
      </c>
      <c r="E1280" s="260" t="s">
        <v>1</v>
      </c>
      <c r="F1280" s="261" t="s">
        <v>461</v>
      </c>
      <c r="G1280" s="258"/>
      <c r="H1280" s="260" t="s">
        <v>1</v>
      </c>
      <c r="I1280" s="262"/>
      <c r="J1280" s="258"/>
      <c r="K1280" s="258"/>
      <c r="L1280" s="263"/>
      <c r="M1280" s="264"/>
      <c r="N1280" s="265"/>
      <c r="O1280" s="265"/>
      <c r="P1280" s="265"/>
      <c r="Q1280" s="265"/>
      <c r="R1280" s="265"/>
      <c r="S1280" s="265"/>
      <c r="T1280" s="266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67" t="s">
        <v>174</v>
      </c>
      <c r="AU1280" s="267" t="s">
        <v>86</v>
      </c>
      <c r="AV1280" s="13" t="s">
        <v>80</v>
      </c>
      <c r="AW1280" s="13" t="s">
        <v>30</v>
      </c>
      <c r="AX1280" s="13" t="s">
        <v>73</v>
      </c>
      <c r="AY1280" s="267" t="s">
        <v>166</v>
      </c>
    </row>
    <row r="1281" spans="1:51" s="14" customFormat="1" ht="12">
      <c r="A1281" s="14"/>
      <c r="B1281" s="268"/>
      <c r="C1281" s="269"/>
      <c r="D1281" s="259" t="s">
        <v>174</v>
      </c>
      <c r="E1281" s="270" t="s">
        <v>1</v>
      </c>
      <c r="F1281" s="271" t="s">
        <v>1803</v>
      </c>
      <c r="G1281" s="269"/>
      <c r="H1281" s="272">
        <v>58.88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174</v>
      </c>
      <c r="AU1281" s="278" t="s">
        <v>86</v>
      </c>
      <c r="AV1281" s="14" t="s">
        <v>86</v>
      </c>
      <c r="AW1281" s="14" t="s">
        <v>30</v>
      </c>
      <c r="AX1281" s="14" t="s">
        <v>73</v>
      </c>
      <c r="AY1281" s="278" t="s">
        <v>166</v>
      </c>
    </row>
    <row r="1282" spans="1:51" s="14" customFormat="1" ht="12">
      <c r="A1282" s="14"/>
      <c r="B1282" s="268"/>
      <c r="C1282" s="269"/>
      <c r="D1282" s="259" t="s">
        <v>174</v>
      </c>
      <c r="E1282" s="270" t="s">
        <v>1</v>
      </c>
      <c r="F1282" s="271" t="s">
        <v>1804</v>
      </c>
      <c r="G1282" s="269"/>
      <c r="H1282" s="272">
        <v>48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174</v>
      </c>
      <c r="AU1282" s="278" t="s">
        <v>86</v>
      </c>
      <c r="AV1282" s="14" t="s">
        <v>86</v>
      </c>
      <c r="AW1282" s="14" t="s">
        <v>30</v>
      </c>
      <c r="AX1282" s="14" t="s">
        <v>73</v>
      </c>
      <c r="AY1282" s="278" t="s">
        <v>166</v>
      </c>
    </row>
    <row r="1283" spans="1:51" s="14" customFormat="1" ht="12">
      <c r="A1283" s="14"/>
      <c r="B1283" s="268"/>
      <c r="C1283" s="269"/>
      <c r="D1283" s="259" t="s">
        <v>174</v>
      </c>
      <c r="E1283" s="270" t="s">
        <v>1</v>
      </c>
      <c r="F1283" s="271" t="s">
        <v>1805</v>
      </c>
      <c r="G1283" s="269"/>
      <c r="H1283" s="272">
        <v>19.2</v>
      </c>
      <c r="I1283" s="273"/>
      <c r="J1283" s="269"/>
      <c r="K1283" s="269"/>
      <c r="L1283" s="274"/>
      <c r="M1283" s="275"/>
      <c r="N1283" s="276"/>
      <c r="O1283" s="276"/>
      <c r="P1283" s="276"/>
      <c r="Q1283" s="276"/>
      <c r="R1283" s="276"/>
      <c r="S1283" s="276"/>
      <c r="T1283" s="277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78" t="s">
        <v>174</v>
      </c>
      <c r="AU1283" s="278" t="s">
        <v>86</v>
      </c>
      <c r="AV1283" s="14" t="s">
        <v>86</v>
      </c>
      <c r="AW1283" s="14" t="s">
        <v>30</v>
      </c>
      <c r="AX1283" s="14" t="s">
        <v>73</v>
      </c>
      <c r="AY1283" s="278" t="s">
        <v>166</v>
      </c>
    </row>
    <row r="1284" spans="1:51" s="14" customFormat="1" ht="12">
      <c r="A1284" s="14"/>
      <c r="B1284" s="268"/>
      <c r="C1284" s="269"/>
      <c r="D1284" s="259" t="s">
        <v>174</v>
      </c>
      <c r="E1284" s="270" t="s">
        <v>1</v>
      </c>
      <c r="F1284" s="271" t="s">
        <v>1801</v>
      </c>
      <c r="G1284" s="269"/>
      <c r="H1284" s="272">
        <v>31.8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174</v>
      </c>
      <c r="AU1284" s="278" t="s">
        <v>86</v>
      </c>
      <c r="AV1284" s="14" t="s">
        <v>86</v>
      </c>
      <c r="AW1284" s="14" t="s">
        <v>30</v>
      </c>
      <c r="AX1284" s="14" t="s">
        <v>73</v>
      </c>
      <c r="AY1284" s="278" t="s">
        <v>166</v>
      </c>
    </row>
    <row r="1285" spans="1:51" s="14" customFormat="1" ht="12">
      <c r="A1285" s="14"/>
      <c r="B1285" s="268"/>
      <c r="C1285" s="269"/>
      <c r="D1285" s="259" t="s">
        <v>174</v>
      </c>
      <c r="E1285" s="270" t="s">
        <v>1</v>
      </c>
      <c r="F1285" s="271" t="s">
        <v>1806</v>
      </c>
      <c r="G1285" s="269"/>
      <c r="H1285" s="272">
        <v>29.2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174</v>
      </c>
      <c r="AU1285" s="278" t="s">
        <v>86</v>
      </c>
      <c r="AV1285" s="14" t="s">
        <v>86</v>
      </c>
      <c r="AW1285" s="14" t="s">
        <v>30</v>
      </c>
      <c r="AX1285" s="14" t="s">
        <v>73</v>
      </c>
      <c r="AY1285" s="278" t="s">
        <v>166</v>
      </c>
    </row>
    <row r="1286" spans="1:51" s="14" customFormat="1" ht="12">
      <c r="A1286" s="14"/>
      <c r="B1286" s="268"/>
      <c r="C1286" s="269"/>
      <c r="D1286" s="259" t="s">
        <v>174</v>
      </c>
      <c r="E1286" s="270" t="s">
        <v>1</v>
      </c>
      <c r="F1286" s="271" t="s">
        <v>1807</v>
      </c>
      <c r="G1286" s="269"/>
      <c r="H1286" s="272">
        <v>45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174</v>
      </c>
      <c r="AU1286" s="278" t="s">
        <v>86</v>
      </c>
      <c r="AV1286" s="14" t="s">
        <v>86</v>
      </c>
      <c r="AW1286" s="14" t="s">
        <v>30</v>
      </c>
      <c r="AX1286" s="14" t="s">
        <v>73</v>
      </c>
      <c r="AY1286" s="278" t="s">
        <v>166</v>
      </c>
    </row>
    <row r="1287" spans="1:65" s="2" customFormat="1" ht="21.75" customHeight="1">
      <c r="A1287" s="37"/>
      <c r="B1287" s="38"/>
      <c r="C1287" s="243" t="s">
        <v>1808</v>
      </c>
      <c r="D1287" s="243" t="s">
        <v>168</v>
      </c>
      <c r="E1287" s="244" t="s">
        <v>1809</v>
      </c>
      <c r="F1287" s="245" t="s">
        <v>1810</v>
      </c>
      <c r="G1287" s="246" t="s">
        <v>290</v>
      </c>
      <c r="H1287" s="247">
        <v>431.18</v>
      </c>
      <c r="I1287" s="248"/>
      <c r="J1287" s="249">
        <f>ROUND(I1287*H1287,2)</f>
        <v>0</v>
      </c>
      <c r="K1287" s="250"/>
      <c r="L1287" s="43"/>
      <c r="M1287" s="251" t="s">
        <v>1</v>
      </c>
      <c r="N1287" s="252" t="s">
        <v>39</v>
      </c>
      <c r="O1287" s="90"/>
      <c r="P1287" s="253">
        <f>O1287*H1287</f>
        <v>0</v>
      </c>
      <c r="Q1287" s="253">
        <v>0.00015</v>
      </c>
      <c r="R1287" s="253">
        <f>Q1287*H1287</f>
        <v>0.064677</v>
      </c>
      <c r="S1287" s="253">
        <v>0</v>
      </c>
      <c r="T1287" s="254">
        <f>S1287*H1287</f>
        <v>0</v>
      </c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R1287" s="255" t="s">
        <v>172</v>
      </c>
      <c r="AT1287" s="255" t="s">
        <v>168</v>
      </c>
      <c r="AU1287" s="255" t="s">
        <v>86</v>
      </c>
      <c r="AY1287" s="16" t="s">
        <v>166</v>
      </c>
      <c r="BE1287" s="256">
        <f>IF(N1287="základní",J1287,0)</f>
        <v>0</v>
      </c>
      <c r="BF1287" s="256">
        <f>IF(N1287="snížená",J1287,0)</f>
        <v>0</v>
      </c>
      <c r="BG1287" s="256">
        <f>IF(N1287="zákl. přenesená",J1287,0)</f>
        <v>0</v>
      </c>
      <c r="BH1287" s="256">
        <f>IF(N1287="sníž. přenesená",J1287,0)</f>
        <v>0</v>
      </c>
      <c r="BI1287" s="256">
        <f>IF(N1287="nulová",J1287,0)</f>
        <v>0</v>
      </c>
      <c r="BJ1287" s="16" t="s">
        <v>86</v>
      </c>
      <c r="BK1287" s="256">
        <f>ROUND(I1287*H1287,2)</f>
        <v>0</v>
      </c>
      <c r="BL1287" s="16" t="s">
        <v>172</v>
      </c>
      <c r="BM1287" s="255" t="s">
        <v>1811</v>
      </c>
    </row>
    <row r="1288" spans="1:51" s="13" customFormat="1" ht="12">
      <c r="A1288" s="13"/>
      <c r="B1288" s="257"/>
      <c r="C1288" s="258"/>
      <c r="D1288" s="259" t="s">
        <v>174</v>
      </c>
      <c r="E1288" s="260" t="s">
        <v>1</v>
      </c>
      <c r="F1288" s="261" t="s">
        <v>773</v>
      </c>
      <c r="G1288" s="258"/>
      <c r="H1288" s="260" t="s">
        <v>1</v>
      </c>
      <c r="I1288" s="262"/>
      <c r="J1288" s="258"/>
      <c r="K1288" s="258"/>
      <c r="L1288" s="263"/>
      <c r="M1288" s="264"/>
      <c r="N1288" s="265"/>
      <c r="O1288" s="265"/>
      <c r="P1288" s="265"/>
      <c r="Q1288" s="265"/>
      <c r="R1288" s="265"/>
      <c r="S1288" s="265"/>
      <c r="T1288" s="266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67" t="s">
        <v>174</v>
      </c>
      <c r="AU1288" s="267" t="s">
        <v>86</v>
      </c>
      <c r="AV1288" s="13" t="s">
        <v>80</v>
      </c>
      <c r="AW1288" s="13" t="s">
        <v>30</v>
      </c>
      <c r="AX1288" s="13" t="s">
        <v>73</v>
      </c>
      <c r="AY1288" s="267" t="s">
        <v>166</v>
      </c>
    </row>
    <row r="1289" spans="1:51" s="13" customFormat="1" ht="12">
      <c r="A1289" s="13"/>
      <c r="B1289" s="257"/>
      <c r="C1289" s="258"/>
      <c r="D1289" s="259" t="s">
        <v>174</v>
      </c>
      <c r="E1289" s="260" t="s">
        <v>1</v>
      </c>
      <c r="F1289" s="261" t="s">
        <v>175</v>
      </c>
      <c r="G1289" s="258"/>
      <c r="H1289" s="260" t="s">
        <v>1</v>
      </c>
      <c r="I1289" s="262"/>
      <c r="J1289" s="258"/>
      <c r="K1289" s="258"/>
      <c r="L1289" s="263"/>
      <c r="M1289" s="264"/>
      <c r="N1289" s="265"/>
      <c r="O1289" s="265"/>
      <c r="P1289" s="265"/>
      <c r="Q1289" s="265"/>
      <c r="R1289" s="265"/>
      <c r="S1289" s="265"/>
      <c r="T1289" s="266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67" t="s">
        <v>174</v>
      </c>
      <c r="AU1289" s="267" t="s">
        <v>86</v>
      </c>
      <c r="AV1289" s="13" t="s">
        <v>80</v>
      </c>
      <c r="AW1289" s="13" t="s">
        <v>30</v>
      </c>
      <c r="AX1289" s="13" t="s">
        <v>73</v>
      </c>
      <c r="AY1289" s="267" t="s">
        <v>166</v>
      </c>
    </row>
    <row r="1290" spans="1:51" s="14" customFormat="1" ht="12">
      <c r="A1290" s="14"/>
      <c r="B1290" s="268"/>
      <c r="C1290" s="269"/>
      <c r="D1290" s="259" t="s">
        <v>174</v>
      </c>
      <c r="E1290" s="270" t="s">
        <v>1</v>
      </c>
      <c r="F1290" s="271" t="s">
        <v>535</v>
      </c>
      <c r="G1290" s="269"/>
      <c r="H1290" s="272">
        <v>9.2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174</v>
      </c>
      <c r="AU1290" s="278" t="s">
        <v>86</v>
      </c>
      <c r="AV1290" s="14" t="s">
        <v>86</v>
      </c>
      <c r="AW1290" s="14" t="s">
        <v>30</v>
      </c>
      <c r="AX1290" s="14" t="s">
        <v>73</v>
      </c>
      <c r="AY1290" s="278" t="s">
        <v>166</v>
      </c>
    </row>
    <row r="1291" spans="1:51" s="14" customFormat="1" ht="12">
      <c r="A1291" s="14"/>
      <c r="B1291" s="268"/>
      <c r="C1291" s="269"/>
      <c r="D1291" s="259" t="s">
        <v>174</v>
      </c>
      <c r="E1291" s="270" t="s">
        <v>1</v>
      </c>
      <c r="F1291" s="271" t="s">
        <v>536</v>
      </c>
      <c r="G1291" s="269"/>
      <c r="H1291" s="272">
        <v>17.7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174</v>
      </c>
      <c r="AU1291" s="278" t="s">
        <v>86</v>
      </c>
      <c r="AV1291" s="14" t="s">
        <v>86</v>
      </c>
      <c r="AW1291" s="14" t="s">
        <v>30</v>
      </c>
      <c r="AX1291" s="14" t="s">
        <v>73</v>
      </c>
      <c r="AY1291" s="278" t="s">
        <v>166</v>
      </c>
    </row>
    <row r="1292" spans="1:51" s="14" customFormat="1" ht="12">
      <c r="A1292" s="14"/>
      <c r="B1292" s="268"/>
      <c r="C1292" s="269"/>
      <c r="D1292" s="259" t="s">
        <v>174</v>
      </c>
      <c r="E1292" s="270" t="s">
        <v>1</v>
      </c>
      <c r="F1292" s="271" t="s">
        <v>537</v>
      </c>
      <c r="G1292" s="269"/>
      <c r="H1292" s="272">
        <v>26.46</v>
      </c>
      <c r="I1292" s="273"/>
      <c r="J1292" s="269"/>
      <c r="K1292" s="269"/>
      <c r="L1292" s="274"/>
      <c r="M1292" s="275"/>
      <c r="N1292" s="276"/>
      <c r="O1292" s="276"/>
      <c r="P1292" s="276"/>
      <c r="Q1292" s="276"/>
      <c r="R1292" s="276"/>
      <c r="S1292" s="276"/>
      <c r="T1292" s="27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8" t="s">
        <v>174</v>
      </c>
      <c r="AU1292" s="278" t="s">
        <v>86</v>
      </c>
      <c r="AV1292" s="14" t="s">
        <v>86</v>
      </c>
      <c r="AW1292" s="14" t="s">
        <v>30</v>
      </c>
      <c r="AX1292" s="14" t="s">
        <v>73</v>
      </c>
      <c r="AY1292" s="278" t="s">
        <v>166</v>
      </c>
    </row>
    <row r="1293" spans="1:51" s="14" customFormat="1" ht="12">
      <c r="A1293" s="14"/>
      <c r="B1293" s="268"/>
      <c r="C1293" s="269"/>
      <c r="D1293" s="259" t="s">
        <v>174</v>
      </c>
      <c r="E1293" s="270" t="s">
        <v>1</v>
      </c>
      <c r="F1293" s="271" t="s">
        <v>538</v>
      </c>
      <c r="G1293" s="269"/>
      <c r="H1293" s="272">
        <v>6.46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174</v>
      </c>
      <c r="AU1293" s="278" t="s">
        <v>86</v>
      </c>
      <c r="AV1293" s="14" t="s">
        <v>86</v>
      </c>
      <c r="AW1293" s="14" t="s">
        <v>30</v>
      </c>
      <c r="AX1293" s="14" t="s">
        <v>73</v>
      </c>
      <c r="AY1293" s="278" t="s">
        <v>166</v>
      </c>
    </row>
    <row r="1294" spans="1:51" s="14" customFormat="1" ht="12">
      <c r="A1294" s="14"/>
      <c r="B1294" s="268"/>
      <c r="C1294" s="269"/>
      <c r="D1294" s="259" t="s">
        <v>174</v>
      </c>
      <c r="E1294" s="270" t="s">
        <v>1</v>
      </c>
      <c r="F1294" s="271" t="s">
        <v>539</v>
      </c>
      <c r="G1294" s="269"/>
      <c r="H1294" s="272">
        <v>5.04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174</v>
      </c>
      <c r="AU1294" s="278" t="s">
        <v>86</v>
      </c>
      <c r="AV1294" s="14" t="s">
        <v>86</v>
      </c>
      <c r="AW1294" s="14" t="s">
        <v>30</v>
      </c>
      <c r="AX1294" s="14" t="s">
        <v>73</v>
      </c>
      <c r="AY1294" s="278" t="s">
        <v>166</v>
      </c>
    </row>
    <row r="1295" spans="1:51" s="14" customFormat="1" ht="12">
      <c r="A1295" s="14"/>
      <c r="B1295" s="268"/>
      <c r="C1295" s="269"/>
      <c r="D1295" s="259" t="s">
        <v>174</v>
      </c>
      <c r="E1295" s="270" t="s">
        <v>1</v>
      </c>
      <c r="F1295" s="271" t="s">
        <v>540</v>
      </c>
      <c r="G1295" s="269"/>
      <c r="H1295" s="272">
        <v>7.4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174</v>
      </c>
      <c r="AU1295" s="278" t="s">
        <v>86</v>
      </c>
      <c r="AV1295" s="14" t="s">
        <v>86</v>
      </c>
      <c r="AW1295" s="14" t="s">
        <v>30</v>
      </c>
      <c r="AX1295" s="14" t="s">
        <v>73</v>
      </c>
      <c r="AY1295" s="278" t="s">
        <v>166</v>
      </c>
    </row>
    <row r="1296" spans="1:51" s="13" customFormat="1" ht="12">
      <c r="A1296" s="13"/>
      <c r="B1296" s="257"/>
      <c r="C1296" s="258"/>
      <c r="D1296" s="259" t="s">
        <v>174</v>
      </c>
      <c r="E1296" s="260" t="s">
        <v>1</v>
      </c>
      <c r="F1296" s="261" t="s">
        <v>456</v>
      </c>
      <c r="G1296" s="258"/>
      <c r="H1296" s="260" t="s">
        <v>1</v>
      </c>
      <c r="I1296" s="262"/>
      <c r="J1296" s="258"/>
      <c r="K1296" s="258"/>
      <c r="L1296" s="263"/>
      <c r="M1296" s="264"/>
      <c r="N1296" s="265"/>
      <c r="O1296" s="265"/>
      <c r="P1296" s="265"/>
      <c r="Q1296" s="265"/>
      <c r="R1296" s="265"/>
      <c r="S1296" s="265"/>
      <c r="T1296" s="266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67" t="s">
        <v>174</v>
      </c>
      <c r="AU1296" s="267" t="s">
        <v>86</v>
      </c>
      <c r="AV1296" s="13" t="s">
        <v>80</v>
      </c>
      <c r="AW1296" s="13" t="s">
        <v>30</v>
      </c>
      <c r="AX1296" s="13" t="s">
        <v>73</v>
      </c>
      <c r="AY1296" s="267" t="s">
        <v>166</v>
      </c>
    </row>
    <row r="1297" spans="1:51" s="14" customFormat="1" ht="12">
      <c r="A1297" s="14"/>
      <c r="B1297" s="268"/>
      <c r="C1297" s="269"/>
      <c r="D1297" s="259" t="s">
        <v>174</v>
      </c>
      <c r="E1297" s="270" t="s">
        <v>1</v>
      </c>
      <c r="F1297" s="271" t="s">
        <v>541</v>
      </c>
      <c r="G1297" s="269"/>
      <c r="H1297" s="272">
        <v>42.96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174</v>
      </c>
      <c r="AU1297" s="278" t="s">
        <v>86</v>
      </c>
      <c r="AV1297" s="14" t="s">
        <v>86</v>
      </c>
      <c r="AW1297" s="14" t="s">
        <v>30</v>
      </c>
      <c r="AX1297" s="14" t="s">
        <v>73</v>
      </c>
      <c r="AY1297" s="278" t="s">
        <v>166</v>
      </c>
    </row>
    <row r="1298" spans="1:51" s="14" customFormat="1" ht="12">
      <c r="A1298" s="14"/>
      <c r="B1298" s="268"/>
      <c r="C1298" s="269"/>
      <c r="D1298" s="259" t="s">
        <v>174</v>
      </c>
      <c r="E1298" s="270" t="s">
        <v>1</v>
      </c>
      <c r="F1298" s="271" t="s">
        <v>542</v>
      </c>
      <c r="G1298" s="269"/>
      <c r="H1298" s="272">
        <v>16.2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174</v>
      </c>
      <c r="AU1298" s="278" t="s">
        <v>86</v>
      </c>
      <c r="AV1298" s="14" t="s">
        <v>86</v>
      </c>
      <c r="AW1298" s="14" t="s">
        <v>30</v>
      </c>
      <c r="AX1298" s="14" t="s">
        <v>73</v>
      </c>
      <c r="AY1298" s="278" t="s">
        <v>166</v>
      </c>
    </row>
    <row r="1299" spans="1:51" s="14" customFormat="1" ht="12">
      <c r="A1299" s="14"/>
      <c r="B1299" s="268"/>
      <c r="C1299" s="269"/>
      <c r="D1299" s="259" t="s">
        <v>174</v>
      </c>
      <c r="E1299" s="270" t="s">
        <v>1</v>
      </c>
      <c r="F1299" s="271" t="s">
        <v>543</v>
      </c>
      <c r="G1299" s="269"/>
      <c r="H1299" s="272">
        <v>30.6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174</v>
      </c>
      <c r="AU1299" s="278" t="s">
        <v>86</v>
      </c>
      <c r="AV1299" s="14" t="s">
        <v>86</v>
      </c>
      <c r="AW1299" s="14" t="s">
        <v>30</v>
      </c>
      <c r="AX1299" s="14" t="s">
        <v>73</v>
      </c>
      <c r="AY1299" s="278" t="s">
        <v>166</v>
      </c>
    </row>
    <row r="1300" spans="1:51" s="14" customFormat="1" ht="12">
      <c r="A1300" s="14"/>
      <c r="B1300" s="268"/>
      <c r="C1300" s="269"/>
      <c r="D1300" s="259" t="s">
        <v>174</v>
      </c>
      <c r="E1300" s="270" t="s">
        <v>1</v>
      </c>
      <c r="F1300" s="271" t="s">
        <v>544</v>
      </c>
      <c r="G1300" s="269"/>
      <c r="H1300" s="272">
        <v>44.88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174</v>
      </c>
      <c r="AU1300" s="278" t="s">
        <v>86</v>
      </c>
      <c r="AV1300" s="14" t="s">
        <v>86</v>
      </c>
      <c r="AW1300" s="14" t="s">
        <v>30</v>
      </c>
      <c r="AX1300" s="14" t="s">
        <v>73</v>
      </c>
      <c r="AY1300" s="278" t="s">
        <v>166</v>
      </c>
    </row>
    <row r="1301" spans="1:51" s="13" customFormat="1" ht="12">
      <c r="A1301" s="13"/>
      <c r="B1301" s="257"/>
      <c r="C1301" s="258"/>
      <c r="D1301" s="259" t="s">
        <v>174</v>
      </c>
      <c r="E1301" s="260" t="s">
        <v>1</v>
      </c>
      <c r="F1301" s="261" t="s">
        <v>461</v>
      </c>
      <c r="G1301" s="258"/>
      <c r="H1301" s="260" t="s">
        <v>1</v>
      </c>
      <c r="I1301" s="262"/>
      <c r="J1301" s="258"/>
      <c r="K1301" s="258"/>
      <c r="L1301" s="263"/>
      <c r="M1301" s="264"/>
      <c r="N1301" s="265"/>
      <c r="O1301" s="265"/>
      <c r="P1301" s="265"/>
      <c r="Q1301" s="265"/>
      <c r="R1301" s="265"/>
      <c r="S1301" s="265"/>
      <c r="T1301" s="266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67" t="s">
        <v>174</v>
      </c>
      <c r="AU1301" s="267" t="s">
        <v>86</v>
      </c>
      <c r="AV1301" s="13" t="s">
        <v>80</v>
      </c>
      <c r="AW1301" s="13" t="s">
        <v>30</v>
      </c>
      <c r="AX1301" s="13" t="s">
        <v>73</v>
      </c>
      <c r="AY1301" s="267" t="s">
        <v>166</v>
      </c>
    </row>
    <row r="1302" spans="1:51" s="14" customFormat="1" ht="12">
      <c r="A1302" s="14"/>
      <c r="B1302" s="268"/>
      <c r="C1302" s="269"/>
      <c r="D1302" s="259" t="s">
        <v>174</v>
      </c>
      <c r="E1302" s="270" t="s">
        <v>1</v>
      </c>
      <c r="F1302" s="271" t="s">
        <v>546</v>
      </c>
      <c r="G1302" s="269"/>
      <c r="H1302" s="272">
        <v>57.28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174</v>
      </c>
      <c r="AU1302" s="278" t="s">
        <v>86</v>
      </c>
      <c r="AV1302" s="14" t="s">
        <v>86</v>
      </c>
      <c r="AW1302" s="14" t="s">
        <v>30</v>
      </c>
      <c r="AX1302" s="14" t="s">
        <v>73</v>
      </c>
      <c r="AY1302" s="278" t="s">
        <v>166</v>
      </c>
    </row>
    <row r="1303" spans="1:51" s="14" customFormat="1" ht="12">
      <c r="A1303" s="14"/>
      <c r="B1303" s="268"/>
      <c r="C1303" s="269"/>
      <c r="D1303" s="259" t="s">
        <v>174</v>
      </c>
      <c r="E1303" s="270" t="s">
        <v>1</v>
      </c>
      <c r="F1303" s="271" t="s">
        <v>547</v>
      </c>
      <c r="G1303" s="269"/>
      <c r="H1303" s="272">
        <v>45.6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174</v>
      </c>
      <c r="AU1303" s="278" t="s">
        <v>86</v>
      </c>
      <c r="AV1303" s="14" t="s">
        <v>86</v>
      </c>
      <c r="AW1303" s="14" t="s">
        <v>30</v>
      </c>
      <c r="AX1303" s="14" t="s">
        <v>73</v>
      </c>
      <c r="AY1303" s="278" t="s">
        <v>166</v>
      </c>
    </row>
    <row r="1304" spans="1:51" s="14" customFormat="1" ht="12">
      <c r="A1304" s="14"/>
      <c r="B1304" s="268"/>
      <c r="C1304" s="269"/>
      <c r="D1304" s="259" t="s">
        <v>174</v>
      </c>
      <c r="E1304" s="270" t="s">
        <v>1</v>
      </c>
      <c r="F1304" s="271" t="s">
        <v>548</v>
      </c>
      <c r="G1304" s="269"/>
      <c r="H1304" s="272">
        <v>18.6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174</v>
      </c>
      <c r="AU1304" s="278" t="s">
        <v>86</v>
      </c>
      <c r="AV1304" s="14" t="s">
        <v>86</v>
      </c>
      <c r="AW1304" s="14" t="s">
        <v>30</v>
      </c>
      <c r="AX1304" s="14" t="s">
        <v>73</v>
      </c>
      <c r="AY1304" s="278" t="s">
        <v>166</v>
      </c>
    </row>
    <row r="1305" spans="1:51" s="14" customFormat="1" ht="12">
      <c r="A1305" s="14"/>
      <c r="B1305" s="268"/>
      <c r="C1305" s="269"/>
      <c r="D1305" s="259" t="s">
        <v>174</v>
      </c>
      <c r="E1305" s="270" t="s">
        <v>1</v>
      </c>
      <c r="F1305" s="271" t="s">
        <v>543</v>
      </c>
      <c r="G1305" s="269"/>
      <c r="H1305" s="272">
        <v>30.6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174</v>
      </c>
      <c r="AU1305" s="278" t="s">
        <v>86</v>
      </c>
      <c r="AV1305" s="14" t="s">
        <v>86</v>
      </c>
      <c r="AW1305" s="14" t="s">
        <v>30</v>
      </c>
      <c r="AX1305" s="14" t="s">
        <v>73</v>
      </c>
      <c r="AY1305" s="278" t="s">
        <v>166</v>
      </c>
    </row>
    <row r="1306" spans="1:51" s="14" customFormat="1" ht="12">
      <c r="A1306" s="14"/>
      <c r="B1306" s="268"/>
      <c r="C1306" s="269"/>
      <c r="D1306" s="259" t="s">
        <v>174</v>
      </c>
      <c r="E1306" s="270" t="s">
        <v>1</v>
      </c>
      <c r="F1306" s="271" t="s">
        <v>549</v>
      </c>
      <c r="G1306" s="269"/>
      <c r="H1306" s="272">
        <v>28.4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174</v>
      </c>
      <c r="AU1306" s="278" t="s">
        <v>86</v>
      </c>
      <c r="AV1306" s="14" t="s">
        <v>86</v>
      </c>
      <c r="AW1306" s="14" t="s">
        <v>30</v>
      </c>
      <c r="AX1306" s="14" t="s">
        <v>73</v>
      </c>
      <c r="AY1306" s="278" t="s">
        <v>166</v>
      </c>
    </row>
    <row r="1307" spans="1:51" s="14" customFormat="1" ht="12">
      <c r="A1307" s="14"/>
      <c r="B1307" s="268"/>
      <c r="C1307" s="269"/>
      <c r="D1307" s="259" t="s">
        <v>174</v>
      </c>
      <c r="E1307" s="270" t="s">
        <v>1</v>
      </c>
      <c r="F1307" s="271" t="s">
        <v>1812</v>
      </c>
      <c r="G1307" s="269"/>
      <c r="H1307" s="272">
        <v>43.8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174</v>
      </c>
      <c r="AU1307" s="278" t="s">
        <v>86</v>
      </c>
      <c r="AV1307" s="14" t="s">
        <v>86</v>
      </c>
      <c r="AW1307" s="14" t="s">
        <v>30</v>
      </c>
      <c r="AX1307" s="14" t="s">
        <v>73</v>
      </c>
      <c r="AY1307" s="278" t="s">
        <v>166</v>
      </c>
    </row>
    <row r="1308" spans="1:65" s="2" customFormat="1" ht="33" customHeight="1">
      <c r="A1308" s="37"/>
      <c r="B1308" s="38"/>
      <c r="C1308" s="243" t="s">
        <v>1813</v>
      </c>
      <c r="D1308" s="243" t="s">
        <v>168</v>
      </c>
      <c r="E1308" s="244" t="s">
        <v>1814</v>
      </c>
      <c r="F1308" s="245" t="s">
        <v>1815</v>
      </c>
      <c r="G1308" s="246" t="s">
        <v>346</v>
      </c>
      <c r="H1308" s="247">
        <v>8</v>
      </c>
      <c r="I1308" s="248"/>
      <c r="J1308" s="249">
        <f>ROUND(I1308*H1308,2)</f>
        <v>0</v>
      </c>
      <c r="K1308" s="250"/>
      <c r="L1308" s="43"/>
      <c r="M1308" s="251" t="s">
        <v>1</v>
      </c>
      <c r="N1308" s="252" t="s">
        <v>39</v>
      </c>
      <c r="O1308" s="90"/>
      <c r="P1308" s="253">
        <f>O1308*H1308</f>
        <v>0</v>
      </c>
      <c r="Q1308" s="253">
        <v>0</v>
      </c>
      <c r="R1308" s="253">
        <f>Q1308*H1308</f>
        <v>0</v>
      </c>
      <c r="S1308" s="253">
        <v>0</v>
      </c>
      <c r="T1308" s="254">
        <f>S1308*H1308</f>
        <v>0</v>
      </c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R1308" s="255" t="s">
        <v>252</v>
      </c>
      <c r="AT1308" s="255" t="s">
        <v>168</v>
      </c>
      <c r="AU1308" s="255" t="s">
        <v>86</v>
      </c>
      <c r="AY1308" s="16" t="s">
        <v>166</v>
      </c>
      <c r="BE1308" s="256">
        <f>IF(N1308="základní",J1308,0)</f>
        <v>0</v>
      </c>
      <c r="BF1308" s="256">
        <f>IF(N1308="snížená",J1308,0)</f>
        <v>0</v>
      </c>
      <c r="BG1308" s="256">
        <f>IF(N1308="zákl. přenesená",J1308,0)</f>
        <v>0</v>
      </c>
      <c r="BH1308" s="256">
        <f>IF(N1308="sníž. přenesená",J1308,0)</f>
        <v>0</v>
      </c>
      <c r="BI1308" s="256">
        <f>IF(N1308="nulová",J1308,0)</f>
        <v>0</v>
      </c>
      <c r="BJ1308" s="16" t="s">
        <v>86</v>
      </c>
      <c r="BK1308" s="256">
        <f>ROUND(I1308*H1308,2)</f>
        <v>0</v>
      </c>
      <c r="BL1308" s="16" t="s">
        <v>252</v>
      </c>
      <c r="BM1308" s="255" t="s">
        <v>1816</v>
      </c>
    </row>
    <row r="1309" spans="1:51" s="14" customFormat="1" ht="12">
      <c r="A1309" s="14"/>
      <c r="B1309" s="268"/>
      <c r="C1309" s="269"/>
      <c r="D1309" s="259" t="s">
        <v>174</v>
      </c>
      <c r="E1309" s="270" t="s">
        <v>1</v>
      </c>
      <c r="F1309" s="271" t="s">
        <v>354</v>
      </c>
      <c r="G1309" s="269"/>
      <c r="H1309" s="272">
        <v>4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174</v>
      </c>
      <c r="AU1309" s="278" t="s">
        <v>86</v>
      </c>
      <c r="AV1309" s="14" t="s">
        <v>86</v>
      </c>
      <c r="AW1309" s="14" t="s">
        <v>30</v>
      </c>
      <c r="AX1309" s="14" t="s">
        <v>73</v>
      </c>
      <c r="AY1309" s="278" t="s">
        <v>166</v>
      </c>
    </row>
    <row r="1310" spans="1:51" s="14" customFormat="1" ht="12">
      <c r="A1310" s="14"/>
      <c r="B1310" s="268"/>
      <c r="C1310" s="269"/>
      <c r="D1310" s="259" t="s">
        <v>174</v>
      </c>
      <c r="E1310" s="270" t="s">
        <v>1</v>
      </c>
      <c r="F1310" s="271" t="s">
        <v>857</v>
      </c>
      <c r="G1310" s="269"/>
      <c r="H1310" s="272">
        <v>4</v>
      </c>
      <c r="I1310" s="273"/>
      <c r="J1310" s="269"/>
      <c r="K1310" s="269"/>
      <c r="L1310" s="274"/>
      <c r="M1310" s="275"/>
      <c r="N1310" s="276"/>
      <c r="O1310" s="276"/>
      <c r="P1310" s="276"/>
      <c r="Q1310" s="276"/>
      <c r="R1310" s="276"/>
      <c r="S1310" s="276"/>
      <c r="T1310" s="277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78" t="s">
        <v>174</v>
      </c>
      <c r="AU1310" s="278" t="s">
        <v>86</v>
      </c>
      <c r="AV1310" s="14" t="s">
        <v>86</v>
      </c>
      <c r="AW1310" s="14" t="s">
        <v>30</v>
      </c>
      <c r="AX1310" s="14" t="s">
        <v>73</v>
      </c>
      <c r="AY1310" s="278" t="s">
        <v>166</v>
      </c>
    </row>
    <row r="1311" spans="1:65" s="2" customFormat="1" ht="21.75" customHeight="1">
      <c r="A1311" s="37"/>
      <c r="B1311" s="38"/>
      <c r="C1311" s="243" t="s">
        <v>1817</v>
      </c>
      <c r="D1311" s="243" t="s">
        <v>168</v>
      </c>
      <c r="E1311" s="244" t="s">
        <v>1818</v>
      </c>
      <c r="F1311" s="245" t="s">
        <v>1819</v>
      </c>
      <c r="G1311" s="246" t="s">
        <v>346</v>
      </c>
      <c r="H1311" s="247">
        <v>4</v>
      </c>
      <c r="I1311" s="248"/>
      <c r="J1311" s="249">
        <f>ROUND(I1311*H1311,2)</f>
        <v>0</v>
      </c>
      <c r="K1311" s="250"/>
      <c r="L1311" s="43"/>
      <c r="M1311" s="251" t="s">
        <v>1</v>
      </c>
      <c r="N1311" s="252" t="s">
        <v>39</v>
      </c>
      <c r="O1311" s="90"/>
      <c r="P1311" s="253">
        <f>O1311*H1311</f>
        <v>0</v>
      </c>
      <c r="Q1311" s="253">
        <v>0</v>
      </c>
      <c r="R1311" s="253">
        <f>Q1311*H1311</f>
        <v>0</v>
      </c>
      <c r="S1311" s="253">
        <v>0</v>
      </c>
      <c r="T1311" s="254">
        <f>S1311*H1311</f>
        <v>0</v>
      </c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R1311" s="255" t="s">
        <v>252</v>
      </c>
      <c r="AT1311" s="255" t="s">
        <v>168</v>
      </c>
      <c r="AU1311" s="255" t="s">
        <v>86</v>
      </c>
      <c r="AY1311" s="16" t="s">
        <v>166</v>
      </c>
      <c r="BE1311" s="256">
        <f>IF(N1311="základní",J1311,0)</f>
        <v>0</v>
      </c>
      <c r="BF1311" s="256">
        <f>IF(N1311="snížená",J1311,0)</f>
        <v>0</v>
      </c>
      <c r="BG1311" s="256">
        <f>IF(N1311="zákl. přenesená",J1311,0)</f>
        <v>0</v>
      </c>
      <c r="BH1311" s="256">
        <f>IF(N1311="sníž. přenesená",J1311,0)</f>
        <v>0</v>
      </c>
      <c r="BI1311" s="256">
        <f>IF(N1311="nulová",J1311,0)</f>
        <v>0</v>
      </c>
      <c r="BJ1311" s="16" t="s">
        <v>86</v>
      </c>
      <c r="BK1311" s="256">
        <f>ROUND(I1311*H1311,2)</f>
        <v>0</v>
      </c>
      <c r="BL1311" s="16" t="s">
        <v>252</v>
      </c>
      <c r="BM1311" s="255" t="s">
        <v>1820</v>
      </c>
    </row>
    <row r="1312" spans="1:51" s="14" customFormat="1" ht="12">
      <c r="A1312" s="14"/>
      <c r="B1312" s="268"/>
      <c r="C1312" s="269"/>
      <c r="D1312" s="259" t="s">
        <v>174</v>
      </c>
      <c r="E1312" s="270" t="s">
        <v>1</v>
      </c>
      <c r="F1312" s="271" t="s">
        <v>354</v>
      </c>
      <c r="G1312" s="269"/>
      <c r="H1312" s="272">
        <v>4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174</v>
      </c>
      <c r="AU1312" s="278" t="s">
        <v>86</v>
      </c>
      <c r="AV1312" s="14" t="s">
        <v>86</v>
      </c>
      <c r="AW1312" s="14" t="s">
        <v>30</v>
      </c>
      <c r="AX1312" s="14" t="s">
        <v>73</v>
      </c>
      <c r="AY1312" s="278" t="s">
        <v>166</v>
      </c>
    </row>
    <row r="1313" spans="1:65" s="2" customFormat="1" ht="21.75" customHeight="1">
      <c r="A1313" s="37"/>
      <c r="B1313" s="38"/>
      <c r="C1313" s="279" t="s">
        <v>1821</v>
      </c>
      <c r="D1313" s="279" t="s">
        <v>243</v>
      </c>
      <c r="E1313" s="280" t="s">
        <v>1822</v>
      </c>
      <c r="F1313" s="281" t="s">
        <v>1823</v>
      </c>
      <c r="G1313" s="282" t="s">
        <v>346</v>
      </c>
      <c r="H1313" s="283">
        <v>4</v>
      </c>
      <c r="I1313" s="284"/>
      <c r="J1313" s="285">
        <f>ROUND(I1313*H1313,2)</f>
        <v>0</v>
      </c>
      <c r="K1313" s="286"/>
      <c r="L1313" s="287"/>
      <c r="M1313" s="288" t="s">
        <v>1</v>
      </c>
      <c r="N1313" s="289" t="s">
        <v>39</v>
      </c>
      <c r="O1313" s="90"/>
      <c r="P1313" s="253">
        <f>O1313*H1313</f>
        <v>0</v>
      </c>
      <c r="Q1313" s="253">
        <v>0.025</v>
      </c>
      <c r="R1313" s="253">
        <f>Q1313*H1313</f>
        <v>0.1</v>
      </c>
      <c r="S1313" s="253">
        <v>0</v>
      </c>
      <c r="T1313" s="254">
        <f>S1313*H1313</f>
        <v>0</v>
      </c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R1313" s="255" t="s">
        <v>338</v>
      </c>
      <c r="AT1313" s="255" t="s">
        <v>243</v>
      </c>
      <c r="AU1313" s="255" t="s">
        <v>86</v>
      </c>
      <c r="AY1313" s="16" t="s">
        <v>166</v>
      </c>
      <c r="BE1313" s="256">
        <f>IF(N1313="základní",J1313,0)</f>
        <v>0</v>
      </c>
      <c r="BF1313" s="256">
        <f>IF(N1313="snížená",J1313,0)</f>
        <v>0</v>
      </c>
      <c r="BG1313" s="256">
        <f>IF(N1313="zákl. přenesená",J1313,0)</f>
        <v>0</v>
      </c>
      <c r="BH1313" s="256">
        <f>IF(N1313="sníž. přenesená",J1313,0)</f>
        <v>0</v>
      </c>
      <c r="BI1313" s="256">
        <f>IF(N1313="nulová",J1313,0)</f>
        <v>0</v>
      </c>
      <c r="BJ1313" s="16" t="s">
        <v>86</v>
      </c>
      <c r="BK1313" s="256">
        <f>ROUND(I1313*H1313,2)</f>
        <v>0</v>
      </c>
      <c r="BL1313" s="16" t="s">
        <v>252</v>
      </c>
      <c r="BM1313" s="255" t="s">
        <v>1824</v>
      </c>
    </row>
    <row r="1314" spans="1:51" s="14" customFormat="1" ht="12">
      <c r="A1314" s="14"/>
      <c r="B1314" s="268"/>
      <c r="C1314" s="269"/>
      <c r="D1314" s="259" t="s">
        <v>174</v>
      </c>
      <c r="E1314" s="270" t="s">
        <v>1</v>
      </c>
      <c r="F1314" s="271" t="s">
        <v>354</v>
      </c>
      <c r="G1314" s="269"/>
      <c r="H1314" s="272">
        <v>4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174</v>
      </c>
      <c r="AU1314" s="278" t="s">
        <v>86</v>
      </c>
      <c r="AV1314" s="14" t="s">
        <v>86</v>
      </c>
      <c r="AW1314" s="14" t="s">
        <v>30</v>
      </c>
      <c r="AX1314" s="14" t="s">
        <v>73</v>
      </c>
      <c r="AY1314" s="278" t="s">
        <v>166</v>
      </c>
    </row>
    <row r="1315" spans="1:65" s="2" customFormat="1" ht="21.75" customHeight="1">
      <c r="A1315" s="37"/>
      <c r="B1315" s="38"/>
      <c r="C1315" s="243" t="s">
        <v>1825</v>
      </c>
      <c r="D1315" s="243" t="s">
        <v>168</v>
      </c>
      <c r="E1315" s="244" t="s">
        <v>1826</v>
      </c>
      <c r="F1315" s="245" t="s">
        <v>1827</v>
      </c>
      <c r="G1315" s="246" t="s">
        <v>346</v>
      </c>
      <c r="H1315" s="247">
        <v>4</v>
      </c>
      <c r="I1315" s="248"/>
      <c r="J1315" s="249">
        <f>ROUND(I1315*H1315,2)</f>
        <v>0</v>
      </c>
      <c r="K1315" s="250"/>
      <c r="L1315" s="43"/>
      <c r="M1315" s="251" t="s">
        <v>1</v>
      </c>
      <c r="N1315" s="252" t="s">
        <v>39</v>
      </c>
      <c r="O1315" s="90"/>
      <c r="P1315" s="253">
        <f>O1315*H1315</f>
        <v>0</v>
      </c>
      <c r="Q1315" s="253">
        <v>0</v>
      </c>
      <c r="R1315" s="253">
        <f>Q1315*H1315</f>
        <v>0</v>
      </c>
      <c r="S1315" s="253">
        <v>0</v>
      </c>
      <c r="T1315" s="254">
        <f>S1315*H1315</f>
        <v>0</v>
      </c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R1315" s="255" t="s">
        <v>252</v>
      </c>
      <c r="AT1315" s="255" t="s">
        <v>168</v>
      </c>
      <c r="AU1315" s="255" t="s">
        <v>86</v>
      </c>
      <c r="AY1315" s="16" t="s">
        <v>166</v>
      </c>
      <c r="BE1315" s="256">
        <f>IF(N1315="základní",J1315,0)</f>
        <v>0</v>
      </c>
      <c r="BF1315" s="256">
        <f>IF(N1315="snížená",J1315,0)</f>
        <v>0</v>
      </c>
      <c r="BG1315" s="256">
        <f>IF(N1315="zákl. přenesená",J1315,0)</f>
        <v>0</v>
      </c>
      <c r="BH1315" s="256">
        <f>IF(N1315="sníž. přenesená",J1315,0)</f>
        <v>0</v>
      </c>
      <c r="BI1315" s="256">
        <f>IF(N1315="nulová",J1315,0)</f>
        <v>0</v>
      </c>
      <c r="BJ1315" s="16" t="s">
        <v>86</v>
      </c>
      <c r="BK1315" s="256">
        <f>ROUND(I1315*H1315,2)</f>
        <v>0</v>
      </c>
      <c r="BL1315" s="16" t="s">
        <v>252</v>
      </c>
      <c r="BM1315" s="255" t="s">
        <v>1828</v>
      </c>
    </row>
    <row r="1316" spans="1:51" s="14" customFormat="1" ht="12">
      <c r="A1316" s="14"/>
      <c r="B1316" s="268"/>
      <c r="C1316" s="269"/>
      <c r="D1316" s="259" t="s">
        <v>174</v>
      </c>
      <c r="E1316" s="270" t="s">
        <v>1</v>
      </c>
      <c r="F1316" s="271" t="s">
        <v>857</v>
      </c>
      <c r="G1316" s="269"/>
      <c r="H1316" s="272">
        <v>4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174</v>
      </c>
      <c r="AU1316" s="278" t="s">
        <v>86</v>
      </c>
      <c r="AV1316" s="14" t="s">
        <v>86</v>
      </c>
      <c r="AW1316" s="14" t="s">
        <v>30</v>
      </c>
      <c r="AX1316" s="14" t="s">
        <v>73</v>
      </c>
      <c r="AY1316" s="278" t="s">
        <v>166</v>
      </c>
    </row>
    <row r="1317" spans="1:65" s="2" customFormat="1" ht="21.75" customHeight="1">
      <c r="A1317" s="37"/>
      <c r="B1317" s="38"/>
      <c r="C1317" s="279" t="s">
        <v>1829</v>
      </c>
      <c r="D1317" s="279" t="s">
        <v>243</v>
      </c>
      <c r="E1317" s="280" t="s">
        <v>1830</v>
      </c>
      <c r="F1317" s="281" t="s">
        <v>1831</v>
      </c>
      <c r="G1317" s="282" t="s">
        <v>346</v>
      </c>
      <c r="H1317" s="283">
        <v>3</v>
      </c>
      <c r="I1317" s="284"/>
      <c r="J1317" s="285">
        <f>ROUND(I1317*H1317,2)</f>
        <v>0</v>
      </c>
      <c r="K1317" s="286"/>
      <c r="L1317" s="287"/>
      <c r="M1317" s="288" t="s">
        <v>1</v>
      </c>
      <c r="N1317" s="289" t="s">
        <v>39</v>
      </c>
      <c r="O1317" s="90"/>
      <c r="P1317" s="253">
        <f>O1317*H1317</f>
        <v>0</v>
      </c>
      <c r="Q1317" s="253">
        <v>0.027</v>
      </c>
      <c r="R1317" s="253">
        <f>Q1317*H1317</f>
        <v>0.081</v>
      </c>
      <c r="S1317" s="253">
        <v>0</v>
      </c>
      <c r="T1317" s="254">
        <f>S1317*H1317</f>
        <v>0</v>
      </c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R1317" s="255" t="s">
        <v>338</v>
      </c>
      <c r="AT1317" s="255" t="s">
        <v>243</v>
      </c>
      <c r="AU1317" s="255" t="s">
        <v>86</v>
      </c>
      <c r="AY1317" s="16" t="s">
        <v>166</v>
      </c>
      <c r="BE1317" s="256">
        <f>IF(N1317="základní",J1317,0)</f>
        <v>0</v>
      </c>
      <c r="BF1317" s="256">
        <f>IF(N1317="snížená",J1317,0)</f>
        <v>0</v>
      </c>
      <c r="BG1317" s="256">
        <f>IF(N1317="zákl. přenesená",J1317,0)</f>
        <v>0</v>
      </c>
      <c r="BH1317" s="256">
        <f>IF(N1317="sníž. přenesená",J1317,0)</f>
        <v>0</v>
      </c>
      <c r="BI1317" s="256">
        <f>IF(N1317="nulová",J1317,0)</f>
        <v>0</v>
      </c>
      <c r="BJ1317" s="16" t="s">
        <v>86</v>
      </c>
      <c r="BK1317" s="256">
        <f>ROUND(I1317*H1317,2)</f>
        <v>0</v>
      </c>
      <c r="BL1317" s="16" t="s">
        <v>252</v>
      </c>
      <c r="BM1317" s="255" t="s">
        <v>1832</v>
      </c>
    </row>
    <row r="1318" spans="1:51" s="14" customFormat="1" ht="12">
      <c r="A1318" s="14"/>
      <c r="B1318" s="268"/>
      <c r="C1318" s="269"/>
      <c r="D1318" s="259" t="s">
        <v>174</v>
      </c>
      <c r="E1318" s="270" t="s">
        <v>1</v>
      </c>
      <c r="F1318" s="271" t="s">
        <v>1833</v>
      </c>
      <c r="G1318" s="269"/>
      <c r="H1318" s="272">
        <v>3</v>
      </c>
      <c r="I1318" s="273"/>
      <c r="J1318" s="269"/>
      <c r="K1318" s="269"/>
      <c r="L1318" s="274"/>
      <c r="M1318" s="275"/>
      <c r="N1318" s="276"/>
      <c r="O1318" s="276"/>
      <c r="P1318" s="276"/>
      <c r="Q1318" s="276"/>
      <c r="R1318" s="276"/>
      <c r="S1318" s="276"/>
      <c r="T1318" s="27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8" t="s">
        <v>174</v>
      </c>
      <c r="AU1318" s="278" t="s">
        <v>86</v>
      </c>
      <c r="AV1318" s="14" t="s">
        <v>86</v>
      </c>
      <c r="AW1318" s="14" t="s">
        <v>30</v>
      </c>
      <c r="AX1318" s="14" t="s">
        <v>73</v>
      </c>
      <c r="AY1318" s="278" t="s">
        <v>166</v>
      </c>
    </row>
    <row r="1319" spans="1:65" s="2" customFormat="1" ht="21.75" customHeight="1">
      <c r="A1319" s="37"/>
      <c r="B1319" s="38"/>
      <c r="C1319" s="279" t="s">
        <v>1834</v>
      </c>
      <c r="D1319" s="279" t="s">
        <v>243</v>
      </c>
      <c r="E1319" s="280" t="s">
        <v>1835</v>
      </c>
      <c r="F1319" s="281" t="s">
        <v>1836</v>
      </c>
      <c r="G1319" s="282" t="s">
        <v>346</v>
      </c>
      <c r="H1319" s="283">
        <v>1</v>
      </c>
      <c r="I1319" s="284"/>
      <c r="J1319" s="285">
        <f>ROUND(I1319*H1319,2)</f>
        <v>0</v>
      </c>
      <c r="K1319" s="286"/>
      <c r="L1319" s="287"/>
      <c r="M1319" s="288" t="s">
        <v>1</v>
      </c>
      <c r="N1319" s="289" t="s">
        <v>39</v>
      </c>
      <c r="O1319" s="90"/>
      <c r="P1319" s="253">
        <f>O1319*H1319</f>
        <v>0</v>
      </c>
      <c r="Q1319" s="253">
        <v>0.027</v>
      </c>
      <c r="R1319" s="253">
        <f>Q1319*H1319</f>
        <v>0.027</v>
      </c>
      <c r="S1319" s="253">
        <v>0</v>
      </c>
      <c r="T1319" s="254">
        <f>S1319*H1319</f>
        <v>0</v>
      </c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R1319" s="255" t="s">
        <v>338</v>
      </c>
      <c r="AT1319" s="255" t="s">
        <v>243</v>
      </c>
      <c r="AU1319" s="255" t="s">
        <v>86</v>
      </c>
      <c r="AY1319" s="16" t="s">
        <v>166</v>
      </c>
      <c r="BE1319" s="256">
        <f>IF(N1319="základní",J1319,0)</f>
        <v>0</v>
      </c>
      <c r="BF1319" s="256">
        <f>IF(N1319="snížená",J1319,0)</f>
        <v>0</v>
      </c>
      <c r="BG1319" s="256">
        <f>IF(N1319="zákl. přenesená",J1319,0)</f>
        <v>0</v>
      </c>
      <c r="BH1319" s="256">
        <f>IF(N1319="sníž. přenesená",J1319,0)</f>
        <v>0</v>
      </c>
      <c r="BI1319" s="256">
        <f>IF(N1319="nulová",J1319,0)</f>
        <v>0</v>
      </c>
      <c r="BJ1319" s="16" t="s">
        <v>86</v>
      </c>
      <c r="BK1319" s="256">
        <f>ROUND(I1319*H1319,2)</f>
        <v>0</v>
      </c>
      <c r="BL1319" s="16" t="s">
        <v>252</v>
      </c>
      <c r="BM1319" s="255" t="s">
        <v>1837</v>
      </c>
    </row>
    <row r="1320" spans="1:51" s="14" customFormat="1" ht="12">
      <c r="A1320" s="14"/>
      <c r="B1320" s="268"/>
      <c r="C1320" s="269"/>
      <c r="D1320" s="259" t="s">
        <v>174</v>
      </c>
      <c r="E1320" s="270" t="s">
        <v>1</v>
      </c>
      <c r="F1320" s="271" t="s">
        <v>355</v>
      </c>
      <c r="G1320" s="269"/>
      <c r="H1320" s="272">
        <v>1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174</v>
      </c>
      <c r="AU1320" s="278" t="s">
        <v>86</v>
      </c>
      <c r="AV1320" s="14" t="s">
        <v>86</v>
      </c>
      <c r="AW1320" s="14" t="s">
        <v>30</v>
      </c>
      <c r="AX1320" s="14" t="s">
        <v>73</v>
      </c>
      <c r="AY1320" s="278" t="s">
        <v>166</v>
      </c>
    </row>
    <row r="1321" spans="1:65" s="2" customFormat="1" ht="21.75" customHeight="1">
      <c r="A1321" s="37"/>
      <c r="B1321" s="38"/>
      <c r="C1321" s="243" t="s">
        <v>1838</v>
      </c>
      <c r="D1321" s="243" t="s">
        <v>168</v>
      </c>
      <c r="E1321" s="244" t="s">
        <v>1839</v>
      </c>
      <c r="F1321" s="245" t="s">
        <v>1840</v>
      </c>
      <c r="G1321" s="246" t="s">
        <v>346</v>
      </c>
      <c r="H1321" s="247">
        <v>6</v>
      </c>
      <c r="I1321" s="248"/>
      <c r="J1321" s="249">
        <f>ROUND(I1321*H1321,2)</f>
        <v>0</v>
      </c>
      <c r="K1321" s="250"/>
      <c r="L1321" s="43"/>
      <c r="M1321" s="251" t="s">
        <v>1</v>
      </c>
      <c r="N1321" s="252" t="s">
        <v>39</v>
      </c>
      <c r="O1321" s="90"/>
      <c r="P1321" s="253">
        <f>O1321*H1321</f>
        <v>0</v>
      </c>
      <c r="Q1321" s="253">
        <v>0.00084</v>
      </c>
      <c r="R1321" s="253">
        <f>Q1321*H1321</f>
        <v>0.00504</v>
      </c>
      <c r="S1321" s="253">
        <v>0</v>
      </c>
      <c r="T1321" s="254">
        <f>S1321*H1321</f>
        <v>0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255" t="s">
        <v>252</v>
      </c>
      <c r="AT1321" s="255" t="s">
        <v>168</v>
      </c>
      <c r="AU1321" s="255" t="s">
        <v>86</v>
      </c>
      <c r="AY1321" s="16" t="s">
        <v>166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6" t="s">
        <v>86</v>
      </c>
      <c r="BK1321" s="256">
        <f>ROUND(I1321*H1321,2)</f>
        <v>0</v>
      </c>
      <c r="BL1321" s="16" t="s">
        <v>252</v>
      </c>
      <c r="BM1321" s="255" t="s">
        <v>1841</v>
      </c>
    </row>
    <row r="1322" spans="1:51" s="14" customFormat="1" ht="12">
      <c r="A1322" s="14"/>
      <c r="B1322" s="268"/>
      <c r="C1322" s="269"/>
      <c r="D1322" s="259" t="s">
        <v>174</v>
      </c>
      <c r="E1322" s="270" t="s">
        <v>1</v>
      </c>
      <c r="F1322" s="271" t="s">
        <v>1842</v>
      </c>
      <c r="G1322" s="269"/>
      <c r="H1322" s="272">
        <v>6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174</v>
      </c>
      <c r="AU1322" s="278" t="s">
        <v>86</v>
      </c>
      <c r="AV1322" s="14" t="s">
        <v>86</v>
      </c>
      <c r="AW1322" s="14" t="s">
        <v>30</v>
      </c>
      <c r="AX1322" s="14" t="s">
        <v>80</v>
      </c>
      <c r="AY1322" s="278" t="s">
        <v>166</v>
      </c>
    </row>
    <row r="1323" spans="1:65" s="2" customFormat="1" ht="21.75" customHeight="1">
      <c r="A1323" s="37"/>
      <c r="B1323" s="38"/>
      <c r="C1323" s="243" t="s">
        <v>1843</v>
      </c>
      <c r="D1323" s="243" t="s">
        <v>168</v>
      </c>
      <c r="E1323" s="244" t="s">
        <v>1844</v>
      </c>
      <c r="F1323" s="245" t="s">
        <v>1845</v>
      </c>
      <c r="G1323" s="246" t="s">
        <v>346</v>
      </c>
      <c r="H1323" s="247">
        <v>8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39</v>
      </c>
      <c r="O1323" s="90"/>
      <c r="P1323" s="253">
        <f>O1323*H1323</f>
        <v>0</v>
      </c>
      <c r="Q1323" s="253">
        <v>0</v>
      </c>
      <c r="R1323" s="253">
        <f>Q1323*H1323</f>
        <v>0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252</v>
      </c>
      <c r="AT1323" s="255" t="s">
        <v>168</v>
      </c>
      <c r="AU1323" s="255" t="s">
        <v>86</v>
      </c>
      <c r="AY1323" s="16" t="s">
        <v>166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86</v>
      </c>
      <c r="BK1323" s="256">
        <f>ROUND(I1323*H1323,2)</f>
        <v>0</v>
      </c>
      <c r="BL1323" s="16" t="s">
        <v>252</v>
      </c>
      <c r="BM1323" s="255" t="s">
        <v>1846</v>
      </c>
    </row>
    <row r="1324" spans="1:51" s="14" customFormat="1" ht="12">
      <c r="A1324" s="14"/>
      <c r="B1324" s="268"/>
      <c r="C1324" s="269"/>
      <c r="D1324" s="259" t="s">
        <v>174</v>
      </c>
      <c r="E1324" s="270" t="s">
        <v>1</v>
      </c>
      <c r="F1324" s="271" t="s">
        <v>354</v>
      </c>
      <c r="G1324" s="269"/>
      <c r="H1324" s="272">
        <v>4</v>
      </c>
      <c r="I1324" s="273"/>
      <c r="J1324" s="269"/>
      <c r="K1324" s="269"/>
      <c r="L1324" s="274"/>
      <c r="M1324" s="275"/>
      <c r="N1324" s="276"/>
      <c r="O1324" s="276"/>
      <c r="P1324" s="276"/>
      <c r="Q1324" s="276"/>
      <c r="R1324" s="276"/>
      <c r="S1324" s="276"/>
      <c r="T1324" s="27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8" t="s">
        <v>174</v>
      </c>
      <c r="AU1324" s="278" t="s">
        <v>86</v>
      </c>
      <c r="AV1324" s="14" t="s">
        <v>86</v>
      </c>
      <c r="AW1324" s="14" t="s">
        <v>30</v>
      </c>
      <c r="AX1324" s="14" t="s">
        <v>73</v>
      </c>
      <c r="AY1324" s="278" t="s">
        <v>166</v>
      </c>
    </row>
    <row r="1325" spans="1:51" s="14" customFormat="1" ht="12">
      <c r="A1325" s="14"/>
      <c r="B1325" s="268"/>
      <c r="C1325" s="269"/>
      <c r="D1325" s="259" t="s">
        <v>174</v>
      </c>
      <c r="E1325" s="270" t="s">
        <v>1</v>
      </c>
      <c r="F1325" s="271" t="s">
        <v>1847</v>
      </c>
      <c r="G1325" s="269"/>
      <c r="H1325" s="272">
        <v>4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174</v>
      </c>
      <c r="AU1325" s="278" t="s">
        <v>86</v>
      </c>
      <c r="AV1325" s="14" t="s">
        <v>86</v>
      </c>
      <c r="AW1325" s="14" t="s">
        <v>30</v>
      </c>
      <c r="AX1325" s="14" t="s">
        <v>73</v>
      </c>
      <c r="AY1325" s="278" t="s">
        <v>166</v>
      </c>
    </row>
    <row r="1326" spans="1:65" s="2" customFormat="1" ht="16.5" customHeight="1">
      <c r="A1326" s="37"/>
      <c r="B1326" s="38"/>
      <c r="C1326" s="279" t="s">
        <v>1848</v>
      </c>
      <c r="D1326" s="279" t="s">
        <v>243</v>
      </c>
      <c r="E1326" s="280" t="s">
        <v>1849</v>
      </c>
      <c r="F1326" s="281" t="s">
        <v>1850</v>
      </c>
      <c r="G1326" s="282" t="s">
        <v>346</v>
      </c>
      <c r="H1326" s="283">
        <v>8</v>
      </c>
      <c r="I1326" s="284"/>
      <c r="J1326" s="285">
        <f>ROUND(I1326*H1326,2)</f>
        <v>0</v>
      </c>
      <c r="K1326" s="286"/>
      <c r="L1326" s="287"/>
      <c r="M1326" s="288" t="s">
        <v>1</v>
      </c>
      <c r="N1326" s="289" t="s">
        <v>39</v>
      </c>
      <c r="O1326" s="90"/>
      <c r="P1326" s="253">
        <f>O1326*H1326</f>
        <v>0</v>
      </c>
      <c r="Q1326" s="253">
        <v>0.0038</v>
      </c>
      <c r="R1326" s="253">
        <f>Q1326*H1326</f>
        <v>0.0304</v>
      </c>
      <c r="S1326" s="253">
        <v>0</v>
      </c>
      <c r="T1326" s="254">
        <f>S1326*H1326</f>
        <v>0</v>
      </c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R1326" s="255" t="s">
        <v>338</v>
      </c>
      <c r="AT1326" s="255" t="s">
        <v>243</v>
      </c>
      <c r="AU1326" s="255" t="s">
        <v>86</v>
      </c>
      <c r="AY1326" s="16" t="s">
        <v>166</v>
      </c>
      <c r="BE1326" s="256">
        <f>IF(N1326="základní",J1326,0)</f>
        <v>0</v>
      </c>
      <c r="BF1326" s="256">
        <f>IF(N1326="snížená",J1326,0)</f>
        <v>0</v>
      </c>
      <c r="BG1326" s="256">
        <f>IF(N1326="zákl. přenesená",J1326,0)</f>
        <v>0</v>
      </c>
      <c r="BH1326" s="256">
        <f>IF(N1326="sníž. přenesená",J1326,0)</f>
        <v>0</v>
      </c>
      <c r="BI1326" s="256">
        <f>IF(N1326="nulová",J1326,0)</f>
        <v>0</v>
      </c>
      <c r="BJ1326" s="16" t="s">
        <v>86</v>
      </c>
      <c r="BK1326" s="256">
        <f>ROUND(I1326*H1326,2)</f>
        <v>0</v>
      </c>
      <c r="BL1326" s="16" t="s">
        <v>252</v>
      </c>
      <c r="BM1326" s="255" t="s">
        <v>1851</v>
      </c>
    </row>
    <row r="1327" spans="1:65" s="2" customFormat="1" ht="16.5" customHeight="1">
      <c r="A1327" s="37"/>
      <c r="B1327" s="38"/>
      <c r="C1327" s="243" t="s">
        <v>1852</v>
      </c>
      <c r="D1327" s="243" t="s">
        <v>168</v>
      </c>
      <c r="E1327" s="244" t="s">
        <v>1853</v>
      </c>
      <c r="F1327" s="245" t="s">
        <v>1854</v>
      </c>
      <c r="G1327" s="246" t="s">
        <v>346</v>
      </c>
      <c r="H1327" s="247">
        <v>8</v>
      </c>
      <c r="I1327" s="248"/>
      <c r="J1327" s="249">
        <f>ROUND(I1327*H1327,2)</f>
        <v>0</v>
      </c>
      <c r="K1327" s="250"/>
      <c r="L1327" s="43"/>
      <c r="M1327" s="251" t="s">
        <v>1</v>
      </c>
      <c r="N1327" s="252" t="s">
        <v>39</v>
      </c>
      <c r="O1327" s="90"/>
      <c r="P1327" s="253">
        <f>O1327*H1327</f>
        <v>0</v>
      </c>
      <c r="Q1327" s="253">
        <v>0</v>
      </c>
      <c r="R1327" s="253">
        <f>Q1327*H1327</f>
        <v>0</v>
      </c>
      <c r="S1327" s="253">
        <v>0</v>
      </c>
      <c r="T1327" s="254">
        <f>S1327*H1327</f>
        <v>0</v>
      </c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R1327" s="255" t="s">
        <v>252</v>
      </c>
      <c r="AT1327" s="255" t="s">
        <v>168</v>
      </c>
      <c r="AU1327" s="255" t="s">
        <v>86</v>
      </c>
      <c r="AY1327" s="16" t="s">
        <v>166</v>
      </c>
      <c r="BE1327" s="256">
        <f>IF(N1327="základní",J1327,0)</f>
        <v>0</v>
      </c>
      <c r="BF1327" s="256">
        <f>IF(N1327="snížená",J1327,0)</f>
        <v>0</v>
      </c>
      <c r="BG1327" s="256">
        <f>IF(N1327="zákl. přenesená",J1327,0)</f>
        <v>0</v>
      </c>
      <c r="BH1327" s="256">
        <f>IF(N1327="sníž. přenesená",J1327,0)</f>
        <v>0</v>
      </c>
      <c r="BI1327" s="256">
        <f>IF(N1327="nulová",J1327,0)</f>
        <v>0</v>
      </c>
      <c r="BJ1327" s="16" t="s">
        <v>86</v>
      </c>
      <c r="BK1327" s="256">
        <f>ROUND(I1327*H1327,2)</f>
        <v>0</v>
      </c>
      <c r="BL1327" s="16" t="s">
        <v>252</v>
      </c>
      <c r="BM1327" s="255" t="s">
        <v>1855</v>
      </c>
    </row>
    <row r="1328" spans="1:51" s="14" customFormat="1" ht="12">
      <c r="A1328" s="14"/>
      <c r="B1328" s="268"/>
      <c r="C1328" s="269"/>
      <c r="D1328" s="259" t="s">
        <v>174</v>
      </c>
      <c r="E1328" s="270" t="s">
        <v>1</v>
      </c>
      <c r="F1328" s="271" t="s">
        <v>354</v>
      </c>
      <c r="G1328" s="269"/>
      <c r="H1328" s="272">
        <v>4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174</v>
      </c>
      <c r="AU1328" s="278" t="s">
        <v>86</v>
      </c>
      <c r="AV1328" s="14" t="s">
        <v>86</v>
      </c>
      <c r="AW1328" s="14" t="s">
        <v>30</v>
      </c>
      <c r="AX1328" s="14" t="s">
        <v>73</v>
      </c>
      <c r="AY1328" s="278" t="s">
        <v>166</v>
      </c>
    </row>
    <row r="1329" spans="1:51" s="14" customFormat="1" ht="12">
      <c r="A1329" s="14"/>
      <c r="B1329" s="268"/>
      <c r="C1329" s="269"/>
      <c r="D1329" s="259" t="s">
        <v>174</v>
      </c>
      <c r="E1329" s="270" t="s">
        <v>1</v>
      </c>
      <c r="F1329" s="271" t="s">
        <v>1847</v>
      </c>
      <c r="G1329" s="269"/>
      <c r="H1329" s="272">
        <v>4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174</v>
      </c>
      <c r="AU1329" s="278" t="s">
        <v>86</v>
      </c>
      <c r="AV1329" s="14" t="s">
        <v>86</v>
      </c>
      <c r="AW1329" s="14" t="s">
        <v>30</v>
      </c>
      <c r="AX1329" s="14" t="s">
        <v>73</v>
      </c>
      <c r="AY1329" s="278" t="s">
        <v>166</v>
      </c>
    </row>
    <row r="1330" spans="1:65" s="2" customFormat="1" ht="16.5" customHeight="1">
      <c r="A1330" s="37"/>
      <c r="B1330" s="38"/>
      <c r="C1330" s="279" t="s">
        <v>1856</v>
      </c>
      <c r="D1330" s="279" t="s">
        <v>243</v>
      </c>
      <c r="E1330" s="280" t="s">
        <v>1857</v>
      </c>
      <c r="F1330" s="281" t="s">
        <v>1858</v>
      </c>
      <c r="G1330" s="282" t="s">
        <v>346</v>
      </c>
      <c r="H1330" s="283">
        <v>8</v>
      </c>
      <c r="I1330" s="284"/>
      <c r="J1330" s="285">
        <f>ROUND(I1330*H1330,2)</f>
        <v>0</v>
      </c>
      <c r="K1330" s="286"/>
      <c r="L1330" s="287"/>
      <c r="M1330" s="288" t="s">
        <v>1</v>
      </c>
      <c r="N1330" s="289" t="s">
        <v>39</v>
      </c>
      <c r="O1330" s="90"/>
      <c r="P1330" s="253">
        <f>O1330*H1330</f>
        <v>0</v>
      </c>
      <c r="Q1330" s="253">
        <v>0.0012</v>
      </c>
      <c r="R1330" s="253">
        <f>Q1330*H1330</f>
        <v>0.0096</v>
      </c>
      <c r="S1330" s="253">
        <v>0</v>
      </c>
      <c r="T1330" s="254">
        <f>S1330*H1330</f>
        <v>0</v>
      </c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R1330" s="255" t="s">
        <v>338</v>
      </c>
      <c r="AT1330" s="255" t="s">
        <v>243</v>
      </c>
      <c r="AU1330" s="255" t="s">
        <v>86</v>
      </c>
      <c r="AY1330" s="16" t="s">
        <v>166</v>
      </c>
      <c r="BE1330" s="256">
        <f>IF(N1330="základní",J1330,0)</f>
        <v>0</v>
      </c>
      <c r="BF1330" s="256">
        <f>IF(N1330="snížená",J1330,0)</f>
        <v>0</v>
      </c>
      <c r="BG1330" s="256">
        <f>IF(N1330="zákl. přenesená",J1330,0)</f>
        <v>0</v>
      </c>
      <c r="BH1330" s="256">
        <f>IF(N1330="sníž. přenesená",J1330,0)</f>
        <v>0</v>
      </c>
      <c r="BI1330" s="256">
        <f>IF(N1330="nulová",J1330,0)</f>
        <v>0</v>
      </c>
      <c r="BJ1330" s="16" t="s">
        <v>86</v>
      </c>
      <c r="BK1330" s="256">
        <f>ROUND(I1330*H1330,2)</f>
        <v>0</v>
      </c>
      <c r="BL1330" s="16" t="s">
        <v>252</v>
      </c>
      <c r="BM1330" s="255" t="s">
        <v>1859</v>
      </c>
    </row>
    <row r="1331" spans="1:47" s="2" customFormat="1" ht="12">
      <c r="A1331" s="37"/>
      <c r="B1331" s="38"/>
      <c r="C1331" s="39"/>
      <c r="D1331" s="259" t="s">
        <v>496</v>
      </c>
      <c r="E1331" s="39"/>
      <c r="F1331" s="290" t="s">
        <v>1860</v>
      </c>
      <c r="G1331" s="39"/>
      <c r="H1331" s="39"/>
      <c r="I1331" s="153"/>
      <c r="J1331" s="39"/>
      <c r="K1331" s="39"/>
      <c r="L1331" s="43"/>
      <c r="M1331" s="291"/>
      <c r="N1331" s="292"/>
      <c r="O1331" s="90"/>
      <c r="P1331" s="90"/>
      <c r="Q1331" s="90"/>
      <c r="R1331" s="90"/>
      <c r="S1331" s="90"/>
      <c r="T1331" s="91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T1331" s="16" t="s">
        <v>496</v>
      </c>
      <c r="AU1331" s="16" t="s">
        <v>86</v>
      </c>
    </row>
    <row r="1332" spans="1:65" s="2" customFormat="1" ht="16.5" customHeight="1">
      <c r="A1332" s="37"/>
      <c r="B1332" s="38"/>
      <c r="C1332" s="243" t="s">
        <v>1861</v>
      </c>
      <c r="D1332" s="243" t="s">
        <v>168</v>
      </c>
      <c r="E1332" s="244" t="s">
        <v>1862</v>
      </c>
      <c r="F1332" s="245" t="s">
        <v>1863</v>
      </c>
      <c r="G1332" s="246" t="s">
        <v>346</v>
      </c>
      <c r="H1332" s="247">
        <v>8</v>
      </c>
      <c r="I1332" s="248"/>
      <c r="J1332" s="249">
        <f>ROUND(I1332*H1332,2)</f>
        <v>0</v>
      </c>
      <c r="K1332" s="250"/>
      <c r="L1332" s="43"/>
      <c r="M1332" s="251" t="s">
        <v>1</v>
      </c>
      <c r="N1332" s="252" t="s">
        <v>39</v>
      </c>
      <c r="O1332" s="90"/>
      <c r="P1332" s="253">
        <f>O1332*H1332</f>
        <v>0</v>
      </c>
      <c r="Q1332" s="253">
        <v>0</v>
      </c>
      <c r="R1332" s="253">
        <f>Q1332*H1332</f>
        <v>0</v>
      </c>
      <c r="S1332" s="253">
        <v>0</v>
      </c>
      <c r="T1332" s="254">
        <f>S1332*H1332</f>
        <v>0</v>
      </c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R1332" s="255" t="s">
        <v>252</v>
      </c>
      <c r="AT1332" s="255" t="s">
        <v>168</v>
      </c>
      <c r="AU1332" s="255" t="s">
        <v>86</v>
      </c>
      <c r="AY1332" s="16" t="s">
        <v>166</v>
      </c>
      <c r="BE1332" s="256">
        <f>IF(N1332="základní",J1332,0)</f>
        <v>0</v>
      </c>
      <c r="BF1332" s="256">
        <f>IF(N1332="snížená",J1332,0)</f>
        <v>0</v>
      </c>
      <c r="BG1332" s="256">
        <f>IF(N1332="zákl. přenesená",J1332,0)</f>
        <v>0</v>
      </c>
      <c r="BH1332" s="256">
        <f>IF(N1332="sníž. přenesená",J1332,0)</f>
        <v>0</v>
      </c>
      <c r="BI1332" s="256">
        <f>IF(N1332="nulová",J1332,0)</f>
        <v>0</v>
      </c>
      <c r="BJ1332" s="16" t="s">
        <v>86</v>
      </c>
      <c r="BK1332" s="256">
        <f>ROUND(I1332*H1332,2)</f>
        <v>0</v>
      </c>
      <c r="BL1332" s="16" t="s">
        <v>252</v>
      </c>
      <c r="BM1332" s="255" t="s">
        <v>1864</v>
      </c>
    </row>
    <row r="1333" spans="1:51" s="14" customFormat="1" ht="12">
      <c r="A1333" s="14"/>
      <c r="B1333" s="268"/>
      <c r="C1333" s="269"/>
      <c r="D1333" s="259" t="s">
        <v>174</v>
      </c>
      <c r="E1333" s="270" t="s">
        <v>1</v>
      </c>
      <c r="F1333" s="271" t="s">
        <v>354</v>
      </c>
      <c r="G1333" s="269"/>
      <c r="H1333" s="272">
        <v>4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174</v>
      </c>
      <c r="AU1333" s="278" t="s">
        <v>86</v>
      </c>
      <c r="AV1333" s="14" t="s">
        <v>86</v>
      </c>
      <c r="AW1333" s="14" t="s">
        <v>30</v>
      </c>
      <c r="AX1333" s="14" t="s">
        <v>73</v>
      </c>
      <c r="AY1333" s="278" t="s">
        <v>166</v>
      </c>
    </row>
    <row r="1334" spans="1:51" s="14" customFormat="1" ht="12">
      <c r="A1334" s="14"/>
      <c r="B1334" s="268"/>
      <c r="C1334" s="269"/>
      <c r="D1334" s="259" t="s">
        <v>174</v>
      </c>
      <c r="E1334" s="270" t="s">
        <v>1</v>
      </c>
      <c r="F1334" s="271" t="s">
        <v>1847</v>
      </c>
      <c r="G1334" s="269"/>
      <c r="H1334" s="272">
        <v>4</v>
      </c>
      <c r="I1334" s="273"/>
      <c r="J1334" s="269"/>
      <c r="K1334" s="269"/>
      <c r="L1334" s="274"/>
      <c r="M1334" s="275"/>
      <c r="N1334" s="276"/>
      <c r="O1334" s="276"/>
      <c r="P1334" s="276"/>
      <c r="Q1334" s="276"/>
      <c r="R1334" s="276"/>
      <c r="S1334" s="276"/>
      <c r="T1334" s="27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78" t="s">
        <v>174</v>
      </c>
      <c r="AU1334" s="278" t="s">
        <v>86</v>
      </c>
      <c r="AV1334" s="14" t="s">
        <v>86</v>
      </c>
      <c r="AW1334" s="14" t="s">
        <v>30</v>
      </c>
      <c r="AX1334" s="14" t="s">
        <v>73</v>
      </c>
      <c r="AY1334" s="278" t="s">
        <v>166</v>
      </c>
    </row>
    <row r="1335" spans="1:65" s="2" customFormat="1" ht="21.75" customHeight="1">
      <c r="A1335" s="37"/>
      <c r="B1335" s="38"/>
      <c r="C1335" s="279" t="s">
        <v>1865</v>
      </c>
      <c r="D1335" s="279" t="s">
        <v>243</v>
      </c>
      <c r="E1335" s="280" t="s">
        <v>1866</v>
      </c>
      <c r="F1335" s="281" t="s">
        <v>1867</v>
      </c>
      <c r="G1335" s="282" t="s">
        <v>346</v>
      </c>
      <c r="H1335" s="283">
        <v>8</v>
      </c>
      <c r="I1335" s="284"/>
      <c r="J1335" s="285">
        <f>ROUND(I1335*H1335,2)</f>
        <v>0</v>
      </c>
      <c r="K1335" s="286"/>
      <c r="L1335" s="287"/>
      <c r="M1335" s="288" t="s">
        <v>1</v>
      </c>
      <c r="N1335" s="289" t="s">
        <v>39</v>
      </c>
      <c r="O1335" s="90"/>
      <c r="P1335" s="253">
        <f>O1335*H1335</f>
        <v>0</v>
      </c>
      <c r="Q1335" s="253">
        <v>0.00015</v>
      </c>
      <c r="R1335" s="253">
        <f>Q1335*H1335</f>
        <v>0.0012</v>
      </c>
      <c r="S1335" s="253">
        <v>0</v>
      </c>
      <c r="T1335" s="254">
        <f>S1335*H1335</f>
        <v>0</v>
      </c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R1335" s="255" t="s">
        <v>338</v>
      </c>
      <c r="AT1335" s="255" t="s">
        <v>243</v>
      </c>
      <c r="AU1335" s="255" t="s">
        <v>86</v>
      </c>
      <c r="AY1335" s="16" t="s">
        <v>166</v>
      </c>
      <c r="BE1335" s="256">
        <f>IF(N1335="základní",J1335,0)</f>
        <v>0</v>
      </c>
      <c r="BF1335" s="256">
        <f>IF(N1335="snížená",J1335,0)</f>
        <v>0</v>
      </c>
      <c r="BG1335" s="256">
        <f>IF(N1335="zákl. přenesená",J1335,0)</f>
        <v>0</v>
      </c>
      <c r="BH1335" s="256">
        <f>IF(N1335="sníž. přenesená",J1335,0)</f>
        <v>0</v>
      </c>
      <c r="BI1335" s="256">
        <f>IF(N1335="nulová",J1335,0)</f>
        <v>0</v>
      </c>
      <c r="BJ1335" s="16" t="s">
        <v>86</v>
      </c>
      <c r="BK1335" s="256">
        <f>ROUND(I1335*H1335,2)</f>
        <v>0</v>
      </c>
      <c r="BL1335" s="16" t="s">
        <v>252</v>
      </c>
      <c r="BM1335" s="255" t="s">
        <v>1868</v>
      </c>
    </row>
    <row r="1336" spans="1:65" s="2" customFormat="1" ht="21.75" customHeight="1">
      <c r="A1336" s="37"/>
      <c r="B1336" s="38"/>
      <c r="C1336" s="243" t="s">
        <v>1869</v>
      </c>
      <c r="D1336" s="243" t="s">
        <v>168</v>
      </c>
      <c r="E1336" s="244" t="s">
        <v>1870</v>
      </c>
      <c r="F1336" s="245" t="s">
        <v>1871</v>
      </c>
      <c r="G1336" s="246" t="s">
        <v>171</v>
      </c>
      <c r="H1336" s="247">
        <v>19.8</v>
      </c>
      <c r="I1336" s="248"/>
      <c r="J1336" s="249">
        <f>ROUND(I1336*H1336,2)</f>
        <v>0</v>
      </c>
      <c r="K1336" s="250"/>
      <c r="L1336" s="43"/>
      <c r="M1336" s="251" t="s">
        <v>1</v>
      </c>
      <c r="N1336" s="252" t="s">
        <v>39</v>
      </c>
      <c r="O1336" s="90"/>
      <c r="P1336" s="253">
        <f>O1336*H1336</f>
        <v>0</v>
      </c>
      <c r="Q1336" s="253">
        <v>0</v>
      </c>
      <c r="R1336" s="253">
        <f>Q1336*H1336</f>
        <v>0</v>
      </c>
      <c r="S1336" s="253">
        <v>0.00848</v>
      </c>
      <c r="T1336" s="254">
        <f>S1336*H1336</f>
        <v>0.167904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255" t="s">
        <v>252</v>
      </c>
      <c r="AT1336" s="255" t="s">
        <v>168</v>
      </c>
      <c r="AU1336" s="255" t="s">
        <v>86</v>
      </c>
      <c r="AY1336" s="16" t="s">
        <v>166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6" t="s">
        <v>86</v>
      </c>
      <c r="BK1336" s="256">
        <f>ROUND(I1336*H1336,2)</f>
        <v>0</v>
      </c>
      <c r="BL1336" s="16" t="s">
        <v>252</v>
      </c>
      <c r="BM1336" s="255" t="s">
        <v>1872</v>
      </c>
    </row>
    <row r="1337" spans="1:51" s="14" customFormat="1" ht="12">
      <c r="A1337" s="14"/>
      <c r="B1337" s="268"/>
      <c r="C1337" s="269"/>
      <c r="D1337" s="259" t="s">
        <v>174</v>
      </c>
      <c r="E1337" s="270" t="s">
        <v>1</v>
      </c>
      <c r="F1337" s="271" t="s">
        <v>1873</v>
      </c>
      <c r="G1337" s="269"/>
      <c r="H1337" s="272">
        <v>19.8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174</v>
      </c>
      <c r="AU1337" s="278" t="s">
        <v>86</v>
      </c>
      <c r="AV1337" s="14" t="s">
        <v>86</v>
      </c>
      <c r="AW1337" s="14" t="s">
        <v>30</v>
      </c>
      <c r="AX1337" s="14" t="s">
        <v>73</v>
      </c>
      <c r="AY1337" s="278" t="s">
        <v>166</v>
      </c>
    </row>
    <row r="1338" spans="1:65" s="2" customFormat="1" ht="21.75" customHeight="1">
      <c r="A1338" s="37"/>
      <c r="B1338" s="38"/>
      <c r="C1338" s="243" t="s">
        <v>1874</v>
      </c>
      <c r="D1338" s="243" t="s">
        <v>168</v>
      </c>
      <c r="E1338" s="244" t="s">
        <v>1875</v>
      </c>
      <c r="F1338" s="245" t="s">
        <v>1876</v>
      </c>
      <c r="G1338" s="246" t="s">
        <v>290</v>
      </c>
      <c r="H1338" s="247">
        <v>65</v>
      </c>
      <c r="I1338" s="248"/>
      <c r="J1338" s="249">
        <f>ROUND(I1338*H1338,2)</f>
        <v>0</v>
      </c>
      <c r="K1338" s="250"/>
      <c r="L1338" s="43"/>
      <c r="M1338" s="251" t="s">
        <v>1</v>
      </c>
      <c r="N1338" s="252" t="s">
        <v>39</v>
      </c>
      <c r="O1338" s="90"/>
      <c r="P1338" s="253">
        <f>O1338*H1338</f>
        <v>0</v>
      </c>
      <c r="Q1338" s="253">
        <v>0</v>
      </c>
      <c r="R1338" s="253">
        <f>Q1338*H1338</f>
        <v>0</v>
      </c>
      <c r="S1338" s="253">
        <v>0</v>
      </c>
      <c r="T1338" s="254">
        <f>S1338*H1338</f>
        <v>0</v>
      </c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R1338" s="255" t="s">
        <v>252</v>
      </c>
      <c r="AT1338" s="255" t="s">
        <v>168</v>
      </c>
      <c r="AU1338" s="255" t="s">
        <v>86</v>
      </c>
      <c r="AY1338" s="16" t="s">
        <v>166</v>
      </c>
      <c r="BE1338" s="256">
        <f>IF(N1338="základní",J1338,0)</f>
        <v>0</v>
      </c>
      <c r="BF1338" s="256">
        <f>IF(N1338="snížená",J1338,0)</f>
        <v>0</v>
      </c>
      <c r="BG1338" s="256">
        <f>IF(N1338="zákl. přenesená",J1338,0)</f>
        <v>0</v>
      </c>
      <c r="BH1338" s="256">
        <f>IF(N1338="sníž. přenesená",J1338,0)</f>
        <v>0</v>
      </c>
      <c r="BI1338" s="256">
        <f>IF(N1338="nulová",J1338,0)</f>
        <v>0</v>
      </c>
      <c r="BJ1338" s="16" t="s">
        <v>86</v>
      </c>
      <c r="BK1338" s="256">
        <f>ROUND(I1338*H1338,2)</f>
        <v>0</v>
      </c>
      <c r="BL1338" s="16" t="s">
        <v>252</v>
      </c>
      <c r="BM1338" s="255" t="s">
        <v>1877</v>
      </c>
    </row>
    <row r="1339" spans="1:51" s="13" customFormat="1" ht="12">
      <c r="A1339" s="13"/>
      <c r="B1339" s="257"/>
      <c r="C1339" s="258"/>
      <c r="D1339" s="259" t="s">
        <v>174</v>
      </c>
      <c r="E1339" s="260" t="s">
        <v>1</v>
      </c>
      <c r="F1339" s="261" t="s">
        <v>1878</v>
      </c>
      <c r="G1339" s="258"/>
      <c r="H1339" s="260" t="s">
        <v>1</v>
      </c>
      <c r="I1339" s="262"/>
      <c r="J1339" s="258"/>
      <c r="K1339" s="258"/>
      <c r="L1339" s="263"/>
      <c r="M1339" s="264"/>
      <c r="N1339" s="265"/>
      <c r="O1339" s="265"/>
      <c r="P1339" s="265"/>
      <c r="Q1339" s="265"/>
      <c r="R1339" s="265"/>
      <c r="S1339" s="265"/>
      <c r="T1339" s="266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67" t="s">
        <v>174</v>
      </c>
      <c r="AU1339" s="267" t="s">
        <v>86</v>
      </c>
      <c r="AV1339" s="13" t="s">
        <v>80</v>
      </c>
      <c r="AW1339" s="13" t="s">
        <v>30</v>
      </c>
      <c r="AX1339" s="13" t="s">
        <v>73</v>
      </c>
      <c r="AY1339" s="267" t="s">
        <v>166</v>
      </c>
    </row>
    <row r="1340" spans="1:51" s="14" customFormat="1" ht="12">
      <c r="A1340" s="14"/>
      <c r="B1340" s="268"/>
      <c r="C1340" s="269"/>
      <c r="D1340" s="259" t="s">
        <v>174</v>
      </c>
      <c r="E1340" s="270" t="s">
        <v>1</v>
      </c>
      <c r="F1340" s="271" t="s">
        <v>1879</v>
      </c>
      <c r="G1340" s="269"/>
      <c r="H1340" s="272">
        <v>65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174</v>
      </c>
      <c r="AU1340" s="278" t="s">
        <v>86</v>
      </c>
      <c r="AV1340" s="14" t="s">
        <v>86</v>
      </c>
      <c r="AW1340" s="14" t="s">
        <v>30</v>
      </c>
      <c r="AX1340" s="14" t="s">
        <v>73</v>
      </c>
      <c r="AY1340" s="278" t="s">
        <v>166</v>
      </c>
    </row>
    <row r="1341" spans="1:65" s="2" customFormat="1" ht="16.5" customHeight="1">
      <c r="A1341" s="37"/>
      <c r="B1341" s="38"/>
      <c r="C1341" s="279" t="s">
        <v>1880</v>
      </c>
      <c r="D1341" s="279" t="s">
        <v>243</v>
      </c>
      <c r="E1341" s="280" t="s">
        <v>1881</v>
      </c>
      <c r="F1341" s="281" t="s">
        <v>1882</v>
      </c>
      <c r="G1341" s="282" t="s">
        <v>290</v>
      </c>
      <c r="H1341" s="283">
        <v>66.3</v>
      </c>
      <c r="I1341" s="284"/>
      <c r="J1341" s="285">
        <f>ROUND(I1341*H1341,2)</f>
        <v>0</v>
      </c>
      <c r="K1341" s="286"/>
      <c r="L1341" s="287"/>
      <c r="M1341" s="288" t="s">
        <v>1</v>
      </c>
      <c r="N1341" s="289" t="s">
        <v>39</v>
      </c>
      <c r="O1341" s="90"/>
      <c r="P1341" s="253">
        <f>O1341*H1341</f>
        <v>0</v>
      </c>
      <c r="Q1341" s="253">
        <v>6E-05</v>
      </c>
      <c r="R1341" s="253">
        <f>Q1341*H1341</f>
        <v>0.003978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338</v>
      </c>
      <c r="AT1341" s="255" t="s">
        <v>243</v>
      </c>
      <c r="AU1341" s="255" t="s">
        <v>86</v>
      </c>
      <c r="AY1341" s="16" t="s">
        <v>166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86</v>
      </c>
      <c r="BK1341" s="256">
        <f>ROUND(I1341*H1341,2)</f>
        <v>0</v>
      </c>
      <c r="BL1341" s="16" t="s">
        <v>252</v>
      </c>
      <c r="BM1341" s="255" t="s">
        <v>1883</v>
      </c>
    </row>
    <row r="1342" spans="1:51" s="14" customFormat="1" ht="12">
      <c r="A1342" s="14"/>
      <c r="B1342" s="268"/>
      <c r="C1342" s="269"/>
      <c r="D1342" s="259" t="s">
        <v>174</v>
      </c>
      <c r="E1342" s="269"/>
      <c r="F1342" s="271" t="s">
        <v>1884</v>
      </c>
      <c r="G1342" s="269"/>
      <c r="H1342" s="272">
        <v>66.3</v>
      </c>
      <c r="I1342" s="273"/>
      <c r="J1342" s="269"/>
      <c r="K1342" s="269"/>
      <c r="L1342" s="274"/>
      <c r="M1342" s="275"/>
      <c r="N1342" s="276"/>
      <c r="O1342" s="276"/>
      <c r="P1342" s="276"/>
      <c r="Q1342" s="276"/>
      <c r="R1342" s="276"/>
      <c r="S1342" s="276"/>
      <c r="T1342" s="27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78" t="s">
        <v>174</v>
      </c>
      <c r="AU1342" s="278" t="s">
        <v>86</v>
      </c>
      <c r="AV1342" s="14" t="s">
        <v>86</v>
      </c>
      <c r="AW1342" s="14" t="s">
        <v>4</v>
      </c>
      <c r="AX1342" s="14" t="s">
        <v>80</v>
      </c>
      <c r="AY1342" s="278" t="s">
        <v>166</v>
      </c>
    </row>
    <row r="1343" spans="1:65" s="2" customFormat="1" ht="21.75" customHeight="1">
      <c r="A1343" s="37"/>
      <c r="B1343" s="38"/>
      <c r="C1343" s="243" t="s">
        <v>1885</v>
      </c>
      <c r="D1343" s="243" t="s">
        <v>168</v>
      </c>
      <c r="E1343" s="244" t="s">
        <v>1886</v>
      </c>
      <c r="F1343" s="245" t="s">
        <v>1887</v>
      </c>
      <c r="G1343" s="246" t="s">
        <v>346</v>
      </c>
      <c r="H1343" s="247">
        <v>5</v>
      </c>
      <c r="I1343" s="248"/>
      <c r="J1343" s="249">
        <f>ROUND(I1343*H1343,2)</f>
        <v>0</v>
      </c>
      <c r="K1343" s="250"/>
      <c r="L1343" s="43"/>
      <c r="M1343" s="251" t="s">
        <v>1</v>
      </c>
      <c r="N1343" s="252" t="s">
        <v>39</v>
      </c>
      <c r="O1343" s="90"/>
      <c r="P1343" s="253">
        <f>O1343*H1343</f>
        <v>0</v>
      </c>
      <c r="Q1343" s="253">
        <v>0</v>
      </c>
      <c r="R1343" s="253">
        <f>Q1343*H1343</f>
        <v>0</v>
      </c>
      <c r="S1343" s="253">
        <v>0.024</v>
      </c>
      <c r="T1343" s="254">
        <f>S1343*H1343</f>
        <v>0.12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55" t="s">
        <v>252</v>
      </c>
      <c r="AT1343" s="255" t="s">
        <v>168</v>
      </c>
      <c r="AU1343" s="255" t="s">
        <v>86</v>
      </c>
      <c r="AY1343" s="16" t="s">
        <v>166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6" t="s">
        <v>86</v>
      </c>
      <c r="BK1343" s="256">
        <f>ROUND(I1343*H1343,2)</f>
        <v>0</v>
      </c>
      <c r="BL1343" s="16" t="s">
        <v>252</v>
      </c>
      <c r="BM1343" s="255" t="s">
        <v>1888</v>
      </c>
    </row>
    <row r="1344" spans="1:51" s="14" customFormat="1" ht="12">
      <c r="A1344" s="14"/>
      <c r="B1344" s="268"/>
      <c r="C1344" s="269"/>
      <c r="D1344" s="259" t="s">
        <v>174</v>
      </c>
      <c r="E1344" s="270" t="s">
        <v>1</v>
      </c>
      <c r="F1344" s="271" t="s">
        <v>354</v>
      </c>
      <c r="G1344" s="269"/>
      <c r="H1344" s="272">
        <v>4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174</v>
      </c>
      <c r="AU1344" s="278" t="s">
        <v>86</v>
      </c>
      <c r="AV1344" s="14" t="s">
        <v>86</v>
      </c>
      <c r="AW1344" s="14" t="s">
        <v>30</v>
      </c>
      <c r="AX1344" s="14" t="s">
        <v>73</v>
      </c>
      <c r="AY1344" s="278" t="s">
        <v>166</v>
      </c>
    </row>
    <row r="1345" spans="1:51" s="14" customFormat="1" ht="12">
      <c r="A1345" s="14"/>
      <c r="B1345" s="268"/>
      <c r="C1345" s="269"/>
      <c r="D1345" s="259" t="s">
        <v>174</v>
      </c>
      <c r="E1345" s="270" t="s">
        <v>1</v>
      </c>
      <c r="F1345" s="271" t="s">
        <v>355</v>
      </c>
      <c r="G1345" s="269"/>
      <c r="H1345" s="272">
        <v>1</v>
      </c>
      <c r="I1345" s="273"/>
      <c r="J1345" s="269"/>
      <c r="K1345" s="269"/>
      <c r="L1345" s="274"/>
      <c r="M1345" s="275"/>
      <c r="N1345" s="276"/>
      <c r="O1345" s="276"/>
      <c r="P1345" s="276"/>
      <c r="Q1345" s="276"/>
      <c r="R1345" s="276"/>
      <c r="S1345" s="276"/>
      <c r="T1345" s="27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8" t="s">
        <v>174</v>
      </c>
      <c r="AU1345" s="278" t="s">
        <v>86</v>
      </c>
      <c r="AV1345" s="14" t="s">
        <v>86</v>
      </c>
      <c r="AW1345" s="14" t="s">
        <v>30</v>
      </c>
      <c r="AX1345" s="14" t="s">
        <v>73</v>
      </c>
      <c r="AY1345" s="278" t="s">
        <v>166</v>
      </c>
    </row>
    <row r="1346" spans="1:65" s="2" customFormat="1" ht="21.75" customHeight="1">
      <c r="A1346" s="37"/>
      <c r="B1346" s="38"/>
      <c r="C1346" s="243" t="s">
        <v>1889</v>
      </c>
      <c r="D1346" s="243" t="s">
        <v>168</v>
      </c>
      <c r="E1346" s="244" t="s">
        <v>1890</v>
      </c>
      <c r="F1346" s="245" t="s">
        <v>1891</v>
      </c>
      <c r="G1346" s="246" t="s">
        <v>223</v>
      </c>
      <c r="H1346" s="247">
        <v>0.525</v>
      </c>
      <c r="I1346" s="248"/>
      <c r="J1346" s="249">
        <f>ROUND(I1346*H1346,2)</f>
        <v>0</v>
      </c>
      <c r="K1346" s="250"/>
      <c r="L1346" s="43"/>
      <c r="M1346" s="251" t="s">
        <v>1</v>
      </c>
      <c r="N1346" s="252" t="s">
        <v>39</v>
      </c>
      <c r="O1346" s="90"/>
      <c r="P1346" s="253">
        <f>O1346*H1346</f>
        <v>0</v>
      </c>
      <c r="Q1346" s="253">
        <v>0</v>
      </c>
      <c r="R1346" s="253">
        <f>Q1346*H1346</f>
        <v>0</v>
      </c>
      <c r="S1346" s="253">
        <v>0</v>
      </c>
      <c r="T1346" s="254">
        <f>S1346*H1346</f>
        <v>0</v>
      </c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R1346" s="255" t="s">
        <v>252</v>
      </c>
      <c r="AT1346" s="255" t="s">
        <v>168</v>
      </c>
      <c r="AU1346" s="255" t="s">
        <v>86</v>
      </c>
      <c r="AY1346" s="16" t="s">
        <v>166</v>
      </c>
      <c r="BE1346" s="256">
        <f>IF(N1346="základní",J1346,0)</f>
        <v>0</v>
      </c>
      <c r="BF1346" s="256">
        <f>IF(N1346="snížená",J1346,0)</f>
        <v>0</v>
      </c>
      <c r="BG1346" s="256">
        <f>IF(N1346="zákl. přenesená",J1346,0)</f>
        <v>0</v>
      </c>
      <c r="BH1346" s="256">
        <f>IF(N1346="sníž. přenesená",J1346,0)</f>
        <v>0</v>
      </c>
      <c r="BI1346" s="256">
        <f>IF(N1346="nulová",J1346,0)</f>
        <v>0</v>
      </c>
      <c r="BJ1346" s="16" t="s">
        <v>86</v>
      </c>
      <c r="BK1346" s="256">
        <f>ROUND(I1346*H1346,2)</f>
        <v>0</v>
      </c>
      <c r="BL1346" s="16" t="s">
        <v>252</v>
      </c>
      <c r="BM1346" s="255" t="s">
        <v>1892</v>
      </c>
    </row>
    <row r="1347" spans="1:63" s="12" customFormat="1" ht="22.8" customHeight="1">
      <c r="A1347" s="12"/>
      <c r="B1347" s="227"/>
      <c r="C1347" s="228"/>
      <c r="D1347" s="229" t="s">
        <v>72</v>
      </c>
      <c r="E1347" s="241" t="s">
        <v>1893</v>
      </c>
      <c r="F1347" s="241" t="s">
        <v>1894</v>
      </c>
      <c r="G1347" s="228"/>
      <c r="H1347" s="228"/>
      <c r="I1347" s="231"/>
      <c r="J1347" s="242">
        <f>BK1347</f>
        <v>0</v>
      </c>
      <c r="K1347" s="228"/>
      <c r="L1347" s="233"/>
      <c r="M1347" s="234"/>
      <c r="N1347" s="235"/>
      <c r="O1347" s="235"/>
      <c r="P1347" s="236">
        <f>SUM(P1348:P1367)</f>
        <v>0</v>
      </c>
      <c r="Q1347" s="235"/>
      <c r="R1347" s="236">
        <f>SUM(R1348:R1367)</f>
        <v>9.31</v>
      </c>
      <c r="S1347" s="235"/>
      <c r="T1347" s="237">
        <f>SUM(T1348:T1367)</f>
        <v>0.96</v>
      </c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R1347" s="238" t="s">
        <v>86</v>
      </c>
      <c r="AT1347" s="239" t="s">
        <v>72</v>
      </c>
      <c r="AU1347" s="239" t="s">
        <v>80</v>
      </c>
      <c r="AY1347" s="238" t="s">
        <v>166</v>
      </c>
      <c r="BK1347" s="240">
        <f>SUM(BK1348:BK1367)</f>
        <v>0</v>
      </c>
    </row>
    <row r="1348" spans="1:65" s="2" customFormat="1" ht="16.5" customHeight="1">
      <c r="A1348" s="37"/>
      <c r="B1348" s="38"/>
      <c r="C1348" s="243" t="s">
        <v>1895</v>
      </c>
      <c r="D1348" s="243" t="s">
        <v>168</v>
      </c>
      <c r="E1348" s="244" t="s">
        <v>1896</v>
      </c>
      <c r="F1348" s="245" t="s">
        <v>1897</v>
      </c>
      <c r="G1348" s="246" t="s">
        <v>1898</v>
      </c>
      <c r="H1348" s="247">
        <v>1</v>
      </c>
      <c r="I1348" s="248"/>
      <c r="J1348" s="249">
        <f>ROUND(I1348*H1348,2)</f>
        <v>0</v>
      </c>
      <c r="K1348" s="250"/>
      <c r="L1348" s="43"/>
      <c r="M1348" s="251" t="s">
        <v>1</v>
      </c>
      <c r="N1348" s="252" t="s">
        <v>39</v>
      </c>
      <c r="O1348" s="90"/>
      <c r="P1348" s="253">
        <f>O1348*H1348</f>
        <v>0</v>
      </c>
      <c r="Q1348" s="253">
        <v>0</v>
      </c>
      <c r="R1348" s="253">
        <f>Q1348*H1348</f>
        <v>0</v>
      </c>
      <c r="S1348" s="253">
        <v>0.016</v>
      </c>
      <c r="T1348" s="254">
        <f>S1348*H1348</f>
        <v>0.016</v>
      </c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R1348" s="255" t="s">
        <v>252</v>
      </c>
      <c r="AT1348" s="255" t="s">
        <v>168</v>
      </c>
      <c r="AU1348" s="255" t="s">
        <v>86</v>
      </c>
      <c r="AY1348" s="16" t="s">
        <v>166</v>
      </c>
      <c r="BE1348" s="256">
        <f>IF(N1348="základní",J1348,0)</f>
        <v>0</v>
      </c>
      <c r="BF1348" s="256">
        <f>IF(N1348="snížená",J1348,0)</f>
        <v>0</v>
      </c>
      <c r="BG1348" s="256">
        <f>IF(N1348="zákl. přenesená",J1348,0)</f>
        <v>0</v>
      </c>
      <c r="BH1348" s="256">
        <f>IF(N1348="sníž. přenesená",J1348,0)</f>
        <v>0</v>
      </c>
      <c r="BI1348" s="256">
        <f>IF(N1348="nulová",J1348,0)</f>
        <v>0</v>
      </c>
      <c r="BJ1348" s="16" t="s">
        <v>86</v>
      </c>
      <c r="BK1348" s="256">
        <f>ROUND(I1348*H1348,2)</f>
        <v>0</v>
      </c>
      <c r="BL1348" s="16" t="s">
        <v>252</v>
      </c>
      <c r="BM1348" s="255" t="s">
        <v>1899</v>
      </c>
    </row>
    <row r="1349" spans="1:65" s="2" customFormat="1" ht="21.75" customHeight="1">
      <c r="A1349" s="37"/>
      <c r="B1349" s="38"/>
      <c r="C1349" s="243" t="s">
        <v>1900</v>
      </c>
      <c r="D1349" s="243" t="s">
        <v>168</v>
      </c>
      <c r="E1349" s="244" t="s">
        <v>1901</v>
      </c>
      <c r="F1349" s="245" t="s">
        <v>1902</v>
      </c>
      <c r="G1349" s="246" t="s">
        <v>290</v>
      </c>
      <c r="H1349" s="247">
        <v>6</v>
      </c>
      <c r="I1349" s="248"/>
      <c r="J1349" s="249">
        <f>ROUND(I1349*H1349,2)</f>
        <v>0</v>
      </c>
      <c r="K1349" s="250"/>
      <c r="L1349" s="43"/>
      <c r="M1349" s="251" t="s">
        <v>1</v>
      </c>
      <c r="N1349" s="252" t="s">
        <v>39</v>
      </c>
      <c r="O1349" s="90"/>
      <c r="P1349" s="253">
        <f>O1349*H1349</f>
        <v>0</v>
      </c>
      <c r="Q1349" s="253">
        <v>0</v>
      </c>
      <c r="R1349" s="253">
        <f>Q1349*H1349</f>
        <v>0</v>
      </c>
      <c r="S1349" s="253">
        <v>0.016</v>
      </c>
      <c r="T1349" s="254">
        <f>S1349*H1349</f>
        <v>0.096</v>
      </c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R1349" s="255" t="s">
        <v>252</v>
      </c>
      <c r="AT1349" s="255" t="s">
        <v>168</v>
      </c>
      <c r="AU1349" s="255" t="s">
        <v>86</v>
      </c>
      <c r="AY1349" s="16" t="s">
        <v>166</v>
      </c>
      <c r="BE1349" s="256">
        <f>IF(N1349="základní",J1349,0)</f>
        <v>0</v>
      </c>
      <c r="BF1349" s="256">
        <f>IF(N1349="snížená",J1349,0)</f>
        <v>0</v>
      </c>
      <c r="BG1349" s="256">
        <f>IF(N1349="zákl. přenesená",J1349,0)</f>
        <v>0</v>
      </c>
      <c r="BH1349" s="256">
        <f>IF(N1349="sníž. přenesená",J1349,0)</f>
        <v>0</v>
      </c>
      <c r="BI1349" s="256">
        <f>IF(N1349="nulová",J1349,0)</f>
        <v>0</v>
      </c>
      <c r="BJ1349" s="16" t="s">
        <v>86</v>
      </c>
      <c r="BK1349" s="256">
        <f>ROUND(I1349*H1349,2)</f>
        <v>0</v>
      </c>
      <c r="BL1349" s="16" t="s">
        <v>252</v>
      </c>
      <c r="BM1349" s="255" t="s">
        <v>1903</v>
      </c>
    </row>
    <row r="1350" spans="1:51" s="13" customFormat="1" ht="12">
      <c r="A1350" s="13"/>
      <c r="B1350" s="257"/>
      <c r="C1350" s="258"/>
      <c r="D1350" s="259" t="s">
        <v>174</v>
      </c>
      <c r="E1350" s="260" t="s">
        <v>1</v>
      </c>
      <c r="F1350" s="261" t="s">
        <v>1878</v>
      </c>
      <c r="G1350" s="258"/>
      <c r="H1350" s="260" t="s">
        <v>1</v>
      </c>
      <c r="I1350" s="262"/>
      <c r="J1350" s="258"/>
      <c r="K1350" s="258"/>
      <c r="L1350" s="263"/>
      <c r="M1350" s="264"/>
      <c r="N1350" s="265"/>
      <c r="O1350" s="265"/>
      <c r="P1350" s="265"/>
      <c r="Q1350" s="265"/>
      <c r="R1350" s="265"/>
      <c r="S1350" s="265"/>
      <c r="T1350" s="266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67" t="s">
        <v>174</v>
      </c>
      <c r="AU1350" s="267" t="s">
        <v>86</v>
      </c>
      <c r="AV1350" s="13" t="s">
        <v>80</v>
      </c>
      <c r="AW1350" s="13" t="s">
        <v>30</v>
      </c>
      <c r="AX1350" s="13" t="s">
        <v>73</v>
      </c>
      <c r="AY1350" s="267" t="s">
        <v>166</v>
      </c>
    </row>
    <row r="1351" spans="1:51" s="14" customFormat="1" ht="12">
      <c r="A1351" s="14"/>
      <c r="B1351" s="268"/>
      <c r="C1351" s="269"/>
      <c r="D1351" s="259" t="s">
        <v>174</v>
      </c>
      <c r="E1351" s="270" t="s">
        <v>1</v>
      </c>
      <c r="F1351" s="271" t="s">
        <v>1904</v>
      </c>
      <c r="G1351" s="269"/>
      <c r="H1351" s="272">
        <v>6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174</v>
      </c>
      <c r="AU1351" s="278" t="s">
        <v>86</v>
      </c>
      <c r="AV1351" s="14" t="s">
        <v>86</v>
      </c>
      <c r="AW1351" s="14" t="s">
        <v>30</v>
      </c>
      <c r="AX1351" s="14" t="s">
        <v>73</v>
      </c>
      <c r="AY1351" s="278" t="s">
        <v>166</v>
      </c>
    </row>
    <row r="1352" spans="1:65" s="2" customFormat="1" ht="21.75" customHeight="1">
      <c r="A1352" s="37"/>
      <c r="B1352" s="38"/>
      <c r="C1352" s="243" t="s">
        <v>1905</v>
      </c>
      <c r="D1352" s="243" t="s">
        <v>168</v>
      </c>
      <c r="E1352" s="244" t="s">
        <v>1906</v>
      </c>
      <c r="F1352" s="245" t="s">
        <v>1907</v>
      </c>
      <c r="G1352" s="246" t="s">
        <v>346</v>
      </c>
      <c r="H1352" s="247">
        <v>5</v>
      </c>
      <c r="I1352" s="248"/>
      <c r="J1352" s="249">
        <f>ROUND(I1352*H1352,2)</f>
        <v>0</v>
      </c>
      <c r="K1352" s="250"/>
      <c r="L1352" s="43"/>
      <c r="M1352" s="251" t="s">
        <v>1</v>
      </c>
      <c r="N1352" s="252" t="s">
        <v>39</v>
      </c>
      <c r="O1352" s="90"/>
      <c r="P1352" s="253">
        <f>O1352*H1352</f>
        <v>0</v>
      </c>
      <c r="Q1352" s="253">
        <v>0</v>
      </c>
      <c r="R1352" s="253">
        <f>Q1352*H1352</f>
        <v>0</v>
      </c>
      <c r="S1352" s="253">
        <v>0.016</v>
      </c>
      <c r="T1352" s="254">
        <f>S1352*H1352</f>
        <v>0.08</v>
      </c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R1352" s="255" t="s">
        <v>252</v>
      </c>
      <c r="AT1352" s="255" t="s">
        <v>168</v>
      </c>
      <c r="AU1352" s="255" t="s">
        <v>86</v>
      </c>
      <c r="AY1352" s="16" t="s">
        <v>166</v>
      </c>
      <c r="BE1352" s="256">
        <f>IF(N1352="základní",J1352,0)</f>
        <v>0</v>
      </c>
      <c r="BF1352" s="256">
        <f>IF(N1352="snížená",J1352,0)</f>
        <v>0</v>
      </c>
      <c r="BG1352" s="256">
        <f>IF(N1352="zákl. přenesená",J1352,0)</f>
        <v>0</v>
      </c>
      <c r="BH1352" s="256">
        <f>IF(N1352="sníž. přenesená",J1352,0)</f>
        <v>0</v>
      </c>
      <c r="BI1352" s="256">
        <f>IF(N1352="nulová",J1352,0)</f>
        <v>0</v>
      </c>
      <c r="BJ1352" s="16" t="s">
        <v>86</v>
      </c>
      <c r="BK1352" s="256">
        <f>ROUND(I1352*H1352,2)</f>
        <v>0</v>
      </c>
      <c r="BL1352" s="16" t="s">
        <v>252</v>
      </c>
      <c r="BM1352" s="255" t="s">
        <v>1908</v>
      </c>
    </row>
    <row r="1353" spans="1:65" s="2" customFormat="1" ht="21.75" customHeight="1">
      <c r="A1353" s="37"/>
      <c r="B1353" s="38"/>
      <c r="C1353" s="243" t="s">
        <v>1909</v>
      </c>
      <c r="D1353" s="243" t="s">
        <v>168</v>
      </c>
      <c r="E1353" s="244" t="s">
        <v>1910</v>
      </c>
      <c r="F1353" s="245" t="s">
        <v>1911</v>
      </c>
      <c r="G1353" s="246" t="s">
        <v>346</v>
      </c>
      <c r="H1353" s="247">
        <v>20</v>
      </c>
      <c r="I1353" s="248"/>
      <c r="J1353" s="249">
        <f>ROUND(I1353*H1353,2)</f>
        <v>0</v>
      </c>
      <c r="K1353" s="250"/>
      <c r="L1353" s="43"/>
      <c r="M1353" s="251" t="s">
        <v>1</v>
      </c>
      <c r="N1353" s="252" t="s">
        <v>39</v>
      </c>
      <c r="O1353" s="90"/>
      <c r="P1353" s="253">
        <f>O1353*H1353</f>
        <v>0</v>
      </c>
      <c r="Q1353" s="253">
        <v>0</v>
      </c>
      <c r="R1353" s="253">
        <f>Q1353*H1353</f>
        <v>0</v>
      </c>
      <c r="S1353" s="253">
        <v>0.016</v>
      </c>
      <c r="T1353" s="254">
        <f>S1353*H1353</f>
        <v>0.32</v>
      </c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R1353" s="255" t="s">
        <v>252</v>
      </c>
      <c r="AT1353" s="255" t="s">
        <v>168</v>
      </c>
      <c r="AU1353" s="255" t="s">
        <v>86</v>
      </c>
      <c r="AY1353" s="16" t="s">
        <v>166</v>
      </c>
      <c r="BE1353" s="256">
        <f>IF(N1353="základní",J1353,0)</f>
        <v>0</v>
      </c>
      <c r="BF1353" s="256">
        <f>IF(N1353="snížená",J1353,0)</f>
        <v>0</v>
      </c>
      <c r="BG1353" s="256">
        <f>IF(N1353="zákl. přenesená",J1353,0)</f>
        <v>0</v>
      </c>
      <c r="BH1353" s="256">
        <f>IF(N1353="sníž. přenesená",J1353,0)</f>
        <v>0</v>
      </c>
      <c r="BI1353" s="256">
        <f>IF(N1353="nulová",J1353,0)</f>
        <v>0</v>
      </c>
      <c r="BJ1353" s="16" t="s">
        <v>86</v>
      </c>
      <c r="BK1353" s="256">
        <f>ROUND(I1353*H1353,2)</f>
        <v>0</v>
      </c>
      <c r="BL1353" s="16" t="s">
        <v>252</v>
      </c>
      <c r="BM1353" s="255" t="s">
        <v>1912</v>
      </c>
    </row>
    <row r="1354" spans="1:65" s="2" customFormat="1" ht="21.75" customHeight="1">
      <c r="A1354" s="37"/>
      <c r="B1354" s="38"/>
      <c r="C1354" s="243" t="s">
        <v>1913</v>
      </c>
      <c r="D1354" s="243" t="s">
        <v>168</v>
      </c>
      <c r="E1354" s="244" t="s">
        <v>1914</v>
      </c>
      <c r="F1354" s="245" t="s">
        <v>1915</v>
      </c>
      <c r="G1354" s="246" t="s">
        <v>346</v>
      </c>
      <c r="H1354" s="247">
        <v>10</v>
      </c>
      <c r="I1354" s="248"/>
      <c r="J1354" s="249">
        <f>ROUND(I1354*H1354,2)</f>
        <v>0</v>
      </c>
      <c r="K1354" s="250"/>
      <c r="L1354" s="43"/>
      <c r="M1354" s="251" t="s">
        <v>1</v>
      </c>
      <c r="N1354" s="252" t="s">
        <v>39</v>
      </c>
      <c r="O1354" s="90"/>
      <c r="P1354" s="253">
        <f>O1354*H1354</f>
        <v>0</v>
      </c>
      <c r="Q1354" s="253">
        <v>0</v>
      </c>
      <c r="R1354" s="253">
        <f>Q1354*H1354</f>
        <v>0</v>
      </c>
      <c r="S1354" s="253">
        <v>0.016</v>
      </c>
      <c r="T1354" s="254">
        <f>S1354*H1354</f>
        <v>0.16</v>
      </c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R1354" s="255" t="s">
        <v>252</v>
      </c>
      <c r="AT1354" s="255" t="s">
        <v>168</v>
      </c>
      <c r="AU1354" s="255" t="s">
        <v>86</v>
      </c>
      <c r="AY1354" s="16" t="s">
        <v>166</v>
      </c>
      <c r="BE1354" s="256">
        <f>IF(N1354="základní",J1354,0)</f>
        <v>0</v>
      </c>
      <c r="BF1354" s="256">
        <f>IF(N1354="snížená",J1354,0)</f>
        <v>0</v>
      </c>
      <c r="BG1354" s="256">
        <f>IF(N1354="zákl. přenesená",J1354,0)</f>
        <v>0</v>
      </c>
      <c r="BH1354" s="256">
        <f>IF(N1354="sníž. přenesená",J1354,0)</f>
        <v>0</v>
      </c>
      <c r="BI1354" s="256">
        <f>IF(N1354="nulová",J1354,0)</f>
        <v>0</v>
      </c>
      <c r="BJ1354" s="16" t="s">
        <v>86</v>
      </c>
      <c r="BK1354" s="256">
        <f>ROUND(I1354*H1354,2)</f>
        <v>0</v>
      </c>
      <c r="BL1354" s="16" t="s">
        <v>252</v>
      </c>
      <c r="BM1354" s="255" t="s">
        <v>1916</v>
      </c>
    </row>
    <row r="1355" spans="1:65" s="2" customFormat="1" ht="33" customHeight="1">
      <c r="A1355" s="37"/>
      <c r="B1355" s="38"/>
      <c r="C1355" s="243" t="s">
        <v>1917</v>
      </c>
      <c r="D1355" s="243" t="s">
        <v>168</v>
      </c>
      <c r="E1355" s="244" t="s">
        <v>1918</v>
      </c>
      <c r="F1355" s="245" t="s">
        <v>1919</v>
      </c>
      <c r="G1355" s="246" t="s">
        <v>346</v>
      </c>
      <c r="H1355" s="247">
        <v>6</v>
      </c>
      <c r="I1355" s="248"/>
      <c r="J1355" s="249">
        <f>ROUND(I1355*H1355,2)</f>
        <v>0</v>
      </c>
      <c r="K1355" s="250"/>
      <c r="L1355" s="43"/>
      <c r="M1355" s="251" t="s">
        <v>1</v>
      </c>
      <c r="N1355" s="252" t="s">
        <v>39</v>
      </c>
      <c r="O1355" s="90"/>
      <c r="P1355" s="253">
        <f>O1355*H1355</f>
        <v>0</v>
      </c>
      <c r="Q1355" s="253">
        <v>0</v>
      </c>
      <c r="R1355" s="253">
        <f>Q1355*H1355</f>
        <v>0</v>
      </c>
      <c r="S1355" s="253">
        <v>0.016</v>
      </c>
      <c r="T1355" s="254">
        <f>S1355*H1355</f>
        <v>0.096</v>
      </c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R1355" s="255" t="s">
        <v>252</v>
      </c>
      <c r="AT1355" s="255" t="s">
        <v>168</v>
      </c>
      <c r="AU1355" s="255" t="s">
        <v>86</v>
      </c>
      <c r="AY1355" s="16" t="s">
        <v>166</v>
      </c>
      <c r="BE1355" s="256">
        <f>IF(N1355="základní",J1355,0)</f>
        <v>0</v>
      </c>
      <c r="BF1355" s="256">
        <f>IF(N1355="snížená",J1355,0)</f>
        <v>0</v>
      </c>
      <c r="BG1355" s="256">
        <f>IF(N1355="zákl. přenesená",J1355,0)</f>
        <v>0</v>
      </c>
      <c r="BH1355" s="256">
        <f>IF(N1355="sníž. přenesená",J1355,0)</f>
        <v>0</v>
      </c>
      <c r="BI1355" s="256">
        <f>IF(N1355="nulová",J1355,0)</f>
        <v>0</v>
      </c>
      <c r="BJ1355" s="16" t="s">
        <v>86</v>
      </c>
      <c r="BK1355" s="256">
        <f>ROUND(I1355*H1355,2)</f>
        <v>0</v>
      </c>
      <c r="BL1355" s="16" t="s">
        <v>252</v>
      </c>
      <c r="BM1355" s="255" t="s">
        <v>1920</v>
      </c>
    </row>
    <row r="1356" spans="1:65" s="2" customFormat="1" ht="21.75" customHeight="1">
      <c r="A1356" s="37"/>
      <c r="B1356" s="38"/>
      <c r="C1356" s="243" t="s">
        <v>1921</v>
      </c>
      <c r="D1356" s="243" t="s">
        <v>168</v>
      </c>
      <c r="E1356" s="244" t="s">
        <v>1922</v>
      </c>
      <c r="F1356" s="245" t="s">
        <v>1923</v>
      </c>
      <c r="G1356" s="246" t="s">
        <v>346</v>
      </c>
      <c r="H1356" s="247">
        <v>12</v>
      </c>
      <c r="I1356" s="248"/>
      <c r="J1356" s="249">
        <f>ROUND(I1356*H1356,2)</f>
        <v>0</v>
      </c>
      <c r="K1356" s="250"/>
      <c r="L1356" s="43"/>
      <c r="M1356" s="251" t="s">
        <v>1</v>
      </c>
      <c r="N1356" s="252" t="s">
        <v>39</v>
      </c>
      <c r="O1356" s="90"/>
      <c r="P1356" s="253">
        <f>O1356*H1356</f>
        <v>0</v>
      </c>
      <c r="Q1356" s="253">
        <v>0</v>
      </c>
      <c r="R1356" s="253">
        <f>Q1356*H1356</f>
        <v>0</v>
      </c>
      <c r="S1356" s="253">
        <v>0.016</v>
      </c>
      <c r="T1356" s="254">
        <f>S1356*H1356</f>
        <v>0.192</v>
      </c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R1356" s="255" t="s">
        <v>252</v>
      </c>
      <c r="AT1356" s="255" t="s">
        <v>168</v>
      </c>
      <c r="AU1356" s="255" t="s">
        <v>86</v>
      </c>
      <c r="AY1356" s="16" t="s">
        <v>166</v>
      </c>
      <c r="BE1356" s="256">
        <f>IF(N1356="základní",J1356,0)</f>
        <v>0</v>
      </c>
      <c r="BF1356" s="256">
        <f>IF(N1356="snížená",J1356,0)</f>
        <v>0</v>
      </c>
      <c r="BG1356" s="256">
        <f>IF(N1356="zákl. přenesená",J1356,0)</f>
        <v>0</v>
      </c>
      <c r="BH1356" s="256">
        <f>IF(N1356="sníž. přenesená",J1356,0)</f>
        <v>0</v>
      </c>
      <c r="BI1356" s="256">
        <f>IF(N1356="nulová",J1356,0)</f>
        <v>0</v>
      </c>
      <c r="BJ1356" s="16" t="s">
        <v>86</v>
      </c>
      <c r="BK1356" s="256">
        <f>ROUND(I1356*H1356,2)</f>
        <v>0</v>
      </c>
      <c r="BL1356" s="16" t="s">
        <v>252</v>
      </c>
      <c r="BM1356" s="255" t="s">
        <v>1924</v>
      </c>
    </row>
    <row r="1357" spans="1:47" s="2" customFormat="1" ht="12">
      <c r="A1357" s="37"/>
      <c r="B1357" s="38"/>
      <c r="C1357" s="39"/>
      <c r="D1357" s="259" t="s">
        <v>496</v>
      </c>
      <c r="E1357" s="39"/>
      <c r="F1357" s="290" t="s">
        <v>1925</v>
      </c>
      <c r="G1357" s="39"/>
      <c r="H1357" s="39"/>
      <c r="I1357" s="153"/>
      <c r="J1357" s="39"/>
      <c r="K1357" s="39"/>
      <c r="L1357" s="43"/>
      <c r="M1357" s="291"/>
      <c r="N1357" s="292"/>
      <c r="O1357" s="90"/>
      <c r="P1357" s="90"/>
      <c r="Q1357" s="90"/>
      <c r="R1357" s="90"/>
      <c r="S1357" s="90"/>
      <c r="T1357" s="91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T1357" s="16" t="s">
        <v>496</v>
      </c>
      <c r="AU1357" s="16" t="s">
        <v>86</v>
      </c>
    </row>
    <row r="1358" spans="1:65" s="2" customFormat="1" ht="55.5" customHeight="1">
      <c r="A1358" s="37"/>
      <c r="B1358" s="38"/>
      <c r="C1358" s="243" t="s">
        <v>1926</v>
      </c>
      <c r="D1358" s="243" t="s">
        <v>168</v>
      </c>
      <c r="E1358" s="244" t="s">
        <v>1927</v>
      </c>
      <c r="F1358" s="245" t="s">
        <v>1928</v>
      </c>
      <c r="G1358" s="246" t="s">
        <v>346</v>
      </c>
      <c r="H1358" s="247">
        <v>2</v>
      </c>
      <c r="I1358" s="248"/>
      <c r="J1358" s="249">
        <f>ROUND(I1358*H1358,2)</f>
        <v>0</v>
      </c>
      <c r="K1358" s="250"/>
      <c r="L1358" s="43"/>
      <c r="M1358" s="251" t="s">
        <v>1</v>
      </c>
      <c r="N1358" s="252" t="s">
        <v>39</v>
      </c>
      <c r="O1358" s="90"/>
      <c r="P1358" s="253">
        <f>O1358*H1358</f>
        <v>0</v>
      </c>
      <c r="Q1358" s="253">
        <v>1.15</v>
      </c>
      <c r="R1358" s="253">
        <f>Q1358*H1358</f>
        <v>2.3</v>
      </c>
      <c r="S1358" s="253">
        <v>0</v>
      </c>
      <c r="T1358" s="254">
        <f>S1358*H1358</f>
        <v>0</v>
      </c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R1358" s="255" t="s">
        <v>252</v>
      </c>
      <c r="AT1358" s="255" t="s">
        <v>168</v>
      </c>
      <c r="AU1358" s="255" t="s">
        <v>86</v>
      </c>
      <c r="AY1358" s="16" t="s">
        <v>166</v>
      </c>
      <c r="BE1358" s="256">
        <f>IF(N1358="základní",J1358,0)</f>
        <v>0</v>
      </c>
      <c r="BF1358" s="256">
        <f>IF(N1358="snížená",J1358,0)</f>
        <v>0</v>
      </c>
      <c r="BG1358" s="256">
        <f>IF(N1358="zákl. přenesená",J1358,0)</f>
        <v>0</v>
      </c>
      <c r="BH1358" s="256">
        <f>IF(N1358="sníž. přenesená",J1358,0)</f>
        <v>0</v>
      </c>
      <c r="BI1358" s="256">
        <f>IF(N1358="nulová",J1358,0)</f>
        <v>0</v>
      </c>
      <c r="BJ1358" s="16" t="s">
        <v>86</v>
      </c>
      <c r="BK1358" s="256">
        <f>ROUND(I1358*H1358,2)</f>
        <v>0</v>
      </c>
      <c r="BL1358" s="16" t="s">
        <v>252</v>
      </c>
      <c r="BM1358" s="255" t="s">
        <v>1929</v>
      </c>
    </row>
    <row r="1359" spans="1:65" s="2" customFormat="1" ht="44.25" customHeight="1">
      <c r="A1359" s="37"/>
      <c r="B1359" s="38"/>
      <c r="C1359" s="243" t="s">
        <v>1930</v>
      </c>
      <c r="D1359" s="243" t="s">
        <v>168</v>
      </c>
      <c r="E1359" s="244" t="s">
        <v>1931</v>
      </c>
      <c r="F1359" s="245" t="s">
        <v>1932</v>
      </c>
      <c r="G1359" s="246" t="s">
        <v>346</v>
      </c>
      <c r="H1359" s="247">
        <v>6</v>
      </c>
      <c r="I1359" s="248"/>
      <c r="J1359" s="249">
        <f>ROUND(I1359*H1359,2)</f>
        <v>0</v>
      </c>
      <c r="K1359" s="250"/>
      <c r="L1359" s="43"/>
      <c r="M1359" s="251" t="s">
        <v>1</v>
      </c>
      <c r="N1359" s="252" t="s">
        <v>39</v>
      </c>
      <c r="O1359" s="90"/>
      <c r="P1359" s="253">
        <f>O1359*H1359</f>
        <v>0</v>
      </c>
      <c r="Q1359" s="253">
        <v>0.05</v>
      </c>
      <c r="R1359" s="253">
        <f>Q1359*H1359</f>
        <v>0.30000000000000004</v>
      </c>
      <c r="S1359" s="253">
        <v>0</v>
      </c>
      <c r="T1359" s="254">
        <f>S1359*H1359</f>
        <v>0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255" t="s">
        <v>252</v>
      </c>
      <c r="AT1359" s="255" t="s">
        <v>168</v>
      </c>
      <c r="AU1359" s="255" t="s">
        <v>86</v>
      </c>
      <c r="AY1359" s="16" t="s">
        <v>166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6" t="s">
        <v>86</v>
      </c>
      <c r="BK1359" s="256">
        <f>ROUND(I1359*H1359,2)</f>
        <v>0</v>
      </c>
      <c r="BL1359" s="16" t="s">
        <v>252</v>
      </c>
      <c r="BM1359" s="255" t="s">
        <v>1933</v>
      </c>
    </row>
    <row r="1360" spans="1:65" s="2" customFormat="1" ht="66.75" customHeight="1">
      <c r="A1360" s="37"/>
      <c r="B1360" s="38"/>
      <c r="C1360" s="243" t="s">
        <v>1934</v>
      </c>
      <c r="D1360" s="243" t="s">
        <v>168</v>
      </c>
      <c r="E1360" s="244" t="s">
        <v>1935</v>
      </c>
      <c r="F1360" s="245" t="s">
        <v>1936</v>
      </c>
      <c r="G1360" s="246" t="s">
        <v>346</v>
      </c>
      <c r="H1360" s="247">
        <v>1</v>
      </c>
      <c r="I1360" s="248"/>
      <c r="J1360" s="249">
        <f>ROUND(I1360*H1360,2)</f>
        <v>0</v>
      </c>
      <c r="K1360" s="250"/>
      <c r="L1360" s="43"/>
      <c r="M1360" s="251" t="s">
        <v>1</v>
      </c>
      <c r="N1360" s="252" t="s">
        <v>39</v>
      </c>
      <c r="O1360" s="90"/>
      <c r="P1360" s="253">
        <f>O1360*H1360</f>
        <v>0</v>
      </c>
      <c r="Q1360" s="253">
        <v>1.15</v>
      </c>
      <c r="R1360" s="253">
        <f>Q1360*H1360</f>
        <v>1.15</v>
      </c>
      <c r="S1360" s="253">
        <v>0</v>
      </c>
      <c r="T1360" s="254">
        <f>S1360*H1360</f>
        <v>0</v>
      </c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R1360" s="255" t="s">
        <v>252</v>
      </c>
      <c r="AT1360" s="255" t="s">
        <v>168</v>
      </c>
      <c r="AU1360" s="255" t="s">
        <v>86</v>
      </c>
      <c r="AY1360" s="16" t="s">
        <v>166</v>
      </c>
      <c r="BE1360" s="256">
        <f>IF(N1360="základní",J1360,0)</f>
        <v>0</v>
      </c>
      <c r="BF1360" s="256">
        <f>IF(N1360="snížená",J1360,0)</f>
        <v>0</v>
      </c>
      <c r="BG1360" s="256">
        <f>IF(N1360="zákl. přenesená",J1360,0)</f>
        <v>0</v>
      </c>
      <c r="BH1360" s="256">
        <f>IF(N1360="sníž. přenesená",J1360,0)</f>
        <v>0</v>
      </c>
      <c r="BI1360" s="256">
        <f>IF(N1360="nulová",J1360,0)</f>
        <v>0</v>
      </c>
      <c r="BJ1360" s="16" t="s">
        <v>86</v>
      </c>
      <c r="BK1360" s="256">
        <f>ROUND(I1360*H1360,2)</f>
        <v>0</v>
      </c>
      <c r="BL1360" s="16" t="s">
        <v>252</v>
      </c>
      <c r="BM1360" s="255" t="s">
        <v>1937</v>
      </c>
    </row>
    <row r="1361" spans="1:65" s="2" customFormat="1" ht="55.5" customHeight="1">
      <c r="A1361" s="37"/>
      <c r="B1361" s="38"/>
      <c r="C1361" s="243" t="s">
        <v>1938</v>
      </c>
      <c r="D1361" s="243" t="s">
        <v>168</v>
      </c>
      <c r="E1361" s="244" t="s">
        <v>1939</v>
      </c>
      <c r="F1361" s="245" t="s">
        <v>1940</v>
      </c>
      <c r="G1361" s="246" t="s">
        <v>346</v>
      </c>
      <c r="H1361" s="247">
        <v>4</v>
      </c>
      <c r="I1361" s="248"/>
      <c r="J1361" s="249">
        <f>ROUND(I1361*H1361,2)</f>
        <v>0</v>
      </c>
      <c r="K1361" s="250"/>
      <c r="L1361" s="43"/>
      <c r="M1361" s="251" t="s">
        <v>1</v>
      </c>
      <c r="N1361" s="252" t="s">
        <v>39</v>
      </c>
      <c r="O1361" s="90"/>
      <c r="P1361" s="253">
        <f>O1361*H1361</f>
        <v>0</v>
      </c>
      <c r="Q1361" s="253">
        <v>0.15</v>
      </c>
      <c r="R1361" s="253">
        <f>Q1361*H1361</f>
        <v>0.6</v>
      </c>
      <c r="S1361" s="253">
        <v>0</v>
      </c>
      <c r="T1361" s="254">
        <f>S1361*H1361</f>
        <v>0</v>
      </c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R1361" s="255" t="s">
        <v>252</v>
      </c>
      <c r="AT1361" s="255" t="s">
        <v>168</v>
      </c>
      <c r="AU1361" s="255" t="s">
        <v>86</v>
      </c>
      <c r="AY1361" s="16" t="s">
        <v>166</v>
      </c>
      <c r="BE1361" s="256">
        <f>IF(N1361="základní",J1361,0)</f>
        <v>0</v>
      </c>
      <c r="BF1361" s="256">
        <f>IF(N1361="snížená",J1361,0)</f>
        <v>0</v>
      </c>
      <c r="BG1361" s="256">
        <f>IF(N1361="zákl. přenesená",J1361,0)</f>
        <v>0</v>
      </c>
      <c r="BH1361" s="256">
        <f>IF(N1361="sníž. přenesená",J1361,0)</f>
        <v>0</v>
      </c>
      <c r="BI1361" s="256">
        <f>IF(N1361="nulová",J1361,0)</f>
        <v>0</v>
      </c>
      <c r="BJ1361" s="16" t="s">
        <v>86</v>
      </c>
      <c r="BK1361" s="256">
        <f>ROUND(I1361*H1361,2)</f>
        <v>0</v>
      </c>
      <c r="BL1361" s="16" t="s">
        <v>252</v>
      </c>
      <c r="BM1361" s="255" t="s">
        <v>1941</v>
      </c>
    </row>
    <row r="1362" spans="1:65" s="2" customFormat="1" ht="44.25" customHeight="1">
      <c r="A1362" s="37"/>
      <c r="B1362" s="38"/>
      <c r="C1362" s="243" t="s">
        <v>1942</v>
      </c>
      <c r="D1362" s="243" t="s">
        <v>168</v>
      </c>
      <c r="E1362" s="244" t="s">
        <v>1943</v>
      </c>
      <c r="F1362" s="245" t="s">
        <v>1944</v>
      </c>
      <c r="G1362" s="246" t="s">
        <v>346</v>
      </c>
      <c r="H1362" s="247">
        <v>70</v>
      </c>
      <c r="I1362" s="248"/>
      <c r="J1362" s="249">
        <f>ROUND(I1362*H1362,2)</f>
        <v>0</v>
      </c>
      <c r="K1362" s="250"/>
      <c r="L1362" s="43"/>
      <c r="M1362" s="251" t="s">
        <v>1</v>
      </c>
      <c r="N1362" s="252" t="s">
        <v>39</v>
      </c>
      <c r="O1362" s="90"/>
      <c r="P1362" s="253">
        <f>O1362*H1362</f>
        <v>0</v>
      </c>
      <c r="Q1362" s="253">
        <v>0.035</v>
      </c>
      <c r="R1362" s="253">
        <f>Q1362*H1362</f>
        <v>2.45</v>
      </c>
      <c r="S1362" s="253">
        <v>0</v>
      </c>
      <c r="T1362" s="254">
        <f>S1362*H1362</f>
        <v>0</v>
      </c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R1362" s="255" t="s">
        <v>252</v>
      </c>
      <c r="AT1362" s="255" t="s">
        <v>168</v>
      </c>
      <c r="AU1362" s="255" t="s">
        <v>86</v>
      </c>
      <c r="AY1362" s="16" t="s">
        <v>166</v>
      </c>
      <c r="BE1362" s="256">
        <f>IF(N1362="základní",J1362,0)</f>
        <v>0</v>
      </c>
      <c r="BF1362" s="256">
        <f>IF(N1362="snížená",J1362,0)</f>
        <v>0</v>
      </c>
      <c r="BG1362" s="256">
        <f>IF(N1362="zákl. přenesená",J1362,0)</f>
        <v>0</v>
      </c>
      <c r="BH1362" s="256">
        <f>IF(N1362="sníž. přenesená",J1362,0)</f>
        <v>0</v>
      </c>
      <c r="BI1362" s="256">
        <f>IF(N1362="nulová",J1362,0)</f>
        <v>0</v>
      </c>
      <c r="BJ1362" s="16" t="s">
        <v>86</v>
      </c>
      <c r="BK1362" s="256">
        <f>ROUND(I1362*H1362,2)</f>
        <v>0</v>
      </c>
      <c r="BL1362" s="16" t="s">
        <v>252</v>
      </c>
      <c r="BM1362" s="255" t="s">
        <v>1945</v>
      </c>
    </row>
    <row r="1363" spans="1:47" s="2" customFormat="1" ht="12">
      <c r="A1363" s="37"/>
      <c r="B1363" s="38"/>
      <c r="C1363" s="39"/>
      <c r="D1363" s="259" t="s">
        <v>496</v>
      </c>
      <c r="E1363" s="39"/>
      <c r="F1363" s="290" t="s">
        <v>1946</v>
      </c>
      <c r="G1363" s="39"/>
      <c r="H1363" s="39"/>
      <c r="I1363" s="153"/>
      <c r="J1363" s="39"/>
      <c r="K1363" s="39"/>
      <c r="L1363" s="43"/>
      <c r="M1363" s="291"/>
      <c r="N1363" s="292"/>
      <c r="O1363" s="90"/>
      <c r="P1363" s="90"/>
      <c r="Q1363" s="90"/>
      <c r="R1363" s="90"/>
      <c r="S1363" s="90"/>
      <c r="T1363" s="91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T1363" s="16" t="s">
        <v>496</v>
      </c>
      <c r="AU1363" s="16" t="s">
        <v>86</v>
      </c>
    </row>
    <row r="1364" spans="1:65" s="2" customFormat="1" ht="21.75" customHeight="1">
      <c r="A1364" s="37"/>
      <c r="B1364" s="38"/>
      <c r="C1364" s="243" t="s">
        <v>1947</v>
      </c>
      <c r="D1364" s="243" t="s">
        <v>168</v>
      </c>
      <c r="E1364" s="244" t="s">
        <v>1948</v>
      </c>
      <c r="F1364" s="245" t="s">
        <v>1949</v>
      </c>
      <c r="G1364" s="246" t="s">
        <v>346</v>
      </c>
      <c r="H1364" s="247">
        <v>6</v>
      </c>
      <c r="I1364" s="248"/>
      <c r="J1364" s="249">
        <f>ROUND(I1364*H1364,2)</f>
        <v>0</v>
      </c>
      <c r="K1364" s="250"/>
      <c r="L1364" s="43"/>
      <c r="M1364" s="251" t="s">
        <v>1</v>
      </c>
      <c r="N1364" s="252" t="s">
        <v>39</v>
      </c>
      <c r="O1364" s="90"/>
      <c r="P1364" s="253">
        <f>O1364*H1364</f>
        <v>0</v>
      </c>
      <c r="Q1364" s="253">
        <v>0.035</v>
      </c>
      <c r="R1364" s="253">
        <f>Q1364*H1364</f>
        <v>0.21000000000000002</v>
      </c>
      <c r="S1364" s="253">
        <v>0</v>
      </c>
      <c r="T1364" s="254">
        <f>S1364*H1364</f>
        <v>0</v>
      </c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R1364" s="255" t="s">
        <v>252</v>
      </c>
      <c r="AT1364" s="255" t="s">
        <v>168</v>
      </c>
      <c r="AU1364" s="255" t="s">
        <v>86</v>
      </c>
      <c r="AY1364" s="16" t="s">
        <v>166</v>
      </c>
      <c r="BE1364" s="256">
        <f>IF(N1364="základní",J1364,0)</f>
        <v>0</v>
      </c>
      <c r="BF1364" s="256">
        <f>IF(N1364="snížená",J1364,0)</f>
        <v>0</v>
      </c>
      <c r="BG1364" s="256">
        <f>IF(N1364="zákl. přenesená",J1364,0)</f>
        <v>0</v>
      </c>
      <c r="BH1364" s="256">
        <f>IF(N1364="sníž. přenesená",J1364,0)</f>
        <v>0</v>
      </c>
      <c r="BI1364" s="256">
        <f>IF(N1364="nulová",J1364,0)</f>
        <v>0</v>
      </c>
      <c r="BJ1364" s="16" t="s">
        <v>86</v>
      </c>
      <c r="BK1364" s="256">
        <f>ROUND(I1364*H1364,2)</f>
        <v>0</v>
      </c>
      <c r="BL1364" s="16" t="s">
        <v>252</v>
      </c>
      <c r="BM1364" s="255" t="s">
        <v>1950</v>
      </c>
    </row>
    <row r="1365" spans="1:65" s="2" customFormat="1" ht="55.5" customHeight="1">
      <c r="A1365" s="37"/>
      <c r="B1365" s="38"/>
      <c r="C1365" s="243" t="s">
        <v>1951</v>
      </c>
      <c r="D1365" s="243" t="s">
        <v>168</v>
      </c>
      <c r="E1365" s="244" t="s">
        <v>1952</v>
      </c>
      <c r="F1365" s="245" t="s">
        <v>1953</v>
      </c>
      <c r="G1365" s="246" t="s">
        <v>346</v>
      </c>
      <c r="H1365" s="247">
        <v>1</v>
      </c>
      <c r="I1365" s="248"/>
      <c r="J1365" s="249">
        <f>ROUND(I1365*H1365,2)</f>
        <v>0</v>
      </c>
      <c r="K1365" s="250"/>
      <c r="L1365" s="43"/>
      <c r="M1365" s="251" t="s">
        <v>1</v>
      </c>
      <c r="N1365" s="252" t="s">
        <v>39</v>
      </c>
      <c r="O1365" s="90"/>
      <c r="P1365" s="253">
        <f>O1365*H1365</f>
        <v>0</v>
      </c>
      <c r="Q1365" s="253">
        <v>1.15</v>
      </c>
      <c r="R1365" s="253">
        <f>Q1365*H1365</f>
        <v>1.15</v>
      </c>
      <c r="S1365" s="253">
        <v>0</v>
      </c>
      <c r="T1365" s="254">
        <f>S1365*H1365</f>
        <v>0</v>
      </c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R1365" s="255" t="s">
        <v>252</v>
      </c>
      <c r="AT1365" s="255" t="s">
        <v>168</v>
      </c>
      <c r="AU1365" s="255" t="s">
        <v>86</v>
      </c>
      <c r="AY1365" s="16" t="s">
        <v>166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6" t="s">
        <v>86</v>
      </c>
      <c r="BK1365" s="256">
        <f>ROUND(I1365*H1365,2)</f>
        <v>0</v>
      </c>
      <c r="BL1365" s="16" t="s">
        <v>252</v>
      </c>
      <c r="BM1365" s="255" t="s">
        <v>1954</v>
      </c>
    </row>
    <row r="1366" spans="1:65" s="2" customFormat="1" ht="55.5" customHeight="1">
      <c r="A1366" s="37"/>
      <c r="B1366" s="38"/>
      <c r="C1366" s="243" t="s">
        <v>1955</v>
      </c>
      <c r="D1366" s="243" t="s">
        <v>168</v>
      </c>
      <c r="E1366" s="244" t="s">
        <v>1956</v>
      </c>
      <c r="F1366" s="245" t="s">
        <v>1957</v>
      </c>
      <c r="G1366" s="246" t="s">
        <v>346</v>
      </c>
      <c r="H1366" s="247">
        <v>1</v>
      </c>
      <c r="I1366" s="248"/>
      <c r="J1366" s="249">
        <f>ROUND(I1366*H1366,2)</f>
        <v>0</v>
      </c>
      <c r="K1366" s="250"/>
      <c r="L1366" s="43"/>
      <c r="M1366" s="251" t="s">
        <v>1</v>
      </c>
      <c r="N1366" s="252" t="s">
        <v>39</v>
      </c>
      <c r="O1366" s="90"/>
      <c r="P1366" s="253">
        <f>O1366*H1366</f>
        <v>0</v>
      </c>
      <c r="Q1366" s="253">
        <v>1.15</v>
      </c>
      <c r="R1366" s="253">
        <f>Q1366*H1366</f>
        <v>1.15</v>
      </c>
      <c r="S1366" s="253">
        <v>0</v>
      </c>
      <c r="T1366" s="254">
        <f>S1366*H1366</f>
        <v>0</v>
      </c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R1366" s="255" t="s">
        <v>252</v>
      </c>
      <c r="AT1366" s="255" t="s">
        <v>168</v>
      </c>
      <c r="AU1366" s="255" t="s">
        <v>86</v>
      </c>
      <c r="AY1366" s="16" t="s">
        <v>166</v>
      </c>
      <c r="BE1366" s="256">
        <f>IF(N1366="základní",J1366,0)</f>
        <v>0</v>
      </c>
      <c r="BF1366" s="256">
        <f>IF(N1366="snížená",J1366,0)</f>
        <v>0</v>
      </c>
      <c r="BG1366" s="256">
        <f>IF(N1366="zákl. přenesená",J1366,0)</f>
        <v>0</v>
      </c>
      <c r="BH1366" s="256">
        <f>IF(N1366="sníž. přenesená",J1366,0)</f>
        <v>0</v>
      </c>
      <c r="BI1366" s="256">
        <f>IF(N1366="nulová",J1366,0)</f>
        <v>0</v>
      </c>
      <c r="BJ1366" s="16" t="s">
        <v>86</v>
      </c>
      <c r="BK1366" s="256">
        <f>ROUND(I1366*H1366,2)</f>
        <v>0</v>
      </c>
      <c r="BL1366" s="16" t="s">
        <v>252</v>
      </c>
      <c r="BM1366" s="255" t="s">
        <v>1958</v>
      </c>
    </row>
    <row r="1367" spans="1:65" s="2" customFormat="1" ht="21.75" customHeight="1">
      <c r="A1367" s="37"/>
      <c r="B1367" s="38"/>
      <c r="C1367" s="243" t="s">
        <v>1959</v>
      </c>
      <c r="D1367" s="243" t="s">
        <v>168</v>
      </c>
      <c r="E1367" s="244" t="s">
        <v>1960</v>
      </c>
      <c r="F1367" s="245" t="s">
        <v>1961</v>
      </c>
      <c r="G1367" s="246" t="s">
        <v>223</v>
      </c>
      <c r="H1367" s="247">
        <v>9.31</v>
      </c>
      <c r="I1367" s="248"/>
      <c r="J1367" s="249">
        <f>ROUND(I1367*H1367,2)</f>
        <v>0</v>
      </c>
      <c r="K1367" s="250"/>
      <c r="L1367" s="43"/>
      <c r="M1367" s="251" t="s">
        <v>1</v>
      </c>
      <c r="N1367" s="252" t="s">
        <v>39</v>
      </c>
      <c r="O1367" s="90"/>
      <c r="P1367" s="253">
        <f>O1367*H1367</f>
        <v>0</v>
      </c>
      <c r="Q1367" s="253">
        <v>0</v>
      </c>
      <c r="R1367" s="253">
        <f>Q1367*H1367</f>
        <v>0</v>
      </c>
      <c r="S1367" s="253">
        <v>0</v>
      </c>
      <c r="T1367" s="254">
        <f>S1367*H1367</f>
        <v>0</v>
      </c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R1367" s="255" t="s">
        <v>252</v>
      </c>
      <c r="AT1367" s="255" t="s">
        <v>168</v>
      </c>
      <c r="AU1367" s="255" t="s">
        <v>86</v>
      </c>
      <c r="AY1367" s="16" t="s">
        <v>166</v>
      </c>
      <c r="BE1367" s="256">
        <f>IF(N1367="základní",J1367,0)</f>
        <v>0</v>
      </c>
      <c r="BF1367" s="256">
        <f>IF(N1367="snížená",J1367,0)</f>
        <v>0</v>
      </c>
      <c r="BG1367" s="256">
        <f>IF(N1367="zákl. přenesená",J1367,0)</f>
        <v>0</v>
      </c>
      <c r="BH1367" s="256">
        <f>IF(N1367="sníž. přenesená",J1367,0)</f>
        <v>0</v>
      </c>
      <c r="BI1367" s="256">
        <f>IF(N1367="nulová",J1367,0)</f>
        <v>0</v>
      </c>
      <c r="BJ1367" s="16" t="s">
        <v>86</v>
      </c>
      <c r="BK1367" s="256">
        <f>ROUND(I1367*H1367,2)</f>
        <v>0</v>
      </c>
      <c r="BL1367" s="16" t="s">
        <v>252</v>
      </c>
      <c r="BM1367" s="255" t="s">
        <v>1962</v>
      </c>
    </row>
    <row r="1368" spans="1:63" s="12" customFormat="1" ht="22.8" customHeight="1">
      <c r="A1368" s="12"/>
      <c r="B1368" s="227"/>
      <c r="C1368" s="228"/>
      <c r="D1368" s="229" t="s">
        <v>72</v>
      </c>
      <c r="E1368" s="241" t="s">
        <v>1963</v>
      </c>
      <c r="F1368" s="241" t="s">
        <v>1964</v>
      </c>
      <c r="G1368" s="228"/>
      <c r="H1368" s="228"/>
      <c r="I1368" s="231"/>
      <c r="J1368" s="242">
        <f>BK1368</f>
        <v>0</v>
      </c>
      <c r="K1368" s="228"/>
      <c r="L1368" s="233"/>
      <c r="M1368" s="234"/>
      <c r="N1368" s="235"/>
      <c r="O1368" s="235"/>
      <c r="P1368" s="236">
        <f>SUM(P1369:P1382)</f>
        <v>0</v>
      </c>
      <c r="Q1368" s="235"/>
      <c r="R1368" s="236">
        <f>SUM(R1369:R1382)</f>
        <v>0.13580398</v>
      </c>
      <c r="S1368" s="235"/>
      <c r="T1368" s="237">
        <f>SUM(T1369:T1382)</f>
        <v>0</v>
      </c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R1368" s="238" t="s">
        <v>86</v>
      </c>
      <c r="AT1368" s="239" t="s">
        <v>72</v>
      </c>
      <c r="AU1368" s="239" t="s">
        <v>80</v>
      </c>
      <c r="AY1368" s="238" t="s">
        <v>166</v>
      </c>
      <c r="BK1368" s="240">
        <f>SUM(BK1369:BK1382)</f>
        <v>0</v>
      </c>
    </row>
    <row r="1369" spans="1:65" s="2" customFormat="1" ht="21.75" customHeight="1">
      <c r="A1369" s="37"/>
      <c r="B1369" s="38"/>
      <c r="C1369" s="243" t="s">
        <v>1965</v>
      </c>
      <c r="D1369" s="243" t="s">
        <v>168</v>
      </c>
      <c r="E1369" s="244" t="s">
        <v>1966</v>
      </c>
      <c r="F1369" s="245" t="s">
        <v>1967</v>
      </c>
      <c r="G1369" s="246" t="s">
        <v>290</v>
      </c>
      <c r="H1369" s="247">
        <v>4.51</v>
      </c>
      <c r="I1369" s="248"/>
      <c r="J1369" s="249">
        <f>ROUND(I1369*H1369,2)</f>
        <v>0</v>
      </c>
      <c r="K1369" s="250"/>
      <c r="L1369" s="43"/>
      <c r="M1369" s="251" t="s">
        <v>1</v>
      </c>
      <c r="N1369" s="252" t="s">
        <v>39</v>
      </c>
      <c r="O1369" s="90"/>
      <c r="P1369" s="253">
        <f>O1369*H1369</f>
        <v>0</v>
      </c>
      <c r="Q1369" s="253">
        <v>0.00062</v>
      </c>
      <c r="R1369" s="253">
        <f>Q1369*H1369</f>
        <v>0.0027962</v>
      </c>
      <c r="S1369" s="253">
        <v>0</v>
      </c>
      <c r="T1369" s="254">
        <f>S1369*H1369</f>
        <v>0</v>
      </c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R1369" s="255" t="s">
        <v>252</v>
      </c>
      <c r="AT1369" s="255" t="s">
        <v>168</v>
      </c>
      <c r="AU1369" s="255" t="s">
        <v>86</v>
      </c>
      <c r="AY1369" s="16" t="s">
        <v>166</v>
      </c>
      <c r="BE1369" s="256">
        <f>IF(N1369="základní",J1369,0)</f>
        <v>0</v>
      </c>
      <c r="BF1369" s="256">
        <f>IF(N1369="snížená",J1369,0)</f>
        <v>0</v>
      </c>
      <c r="BG1369" s="256">
        <f>IF(N1369="zákl. přenesená",J1369,0)</f>
        <v>0</v>
      </c>
      <c r="BH1369" s="256">
        <f>IF(N1369="sníž. přenesená",J1369,0)</f>
        <v>0</v>
      </c>
      <c r="BI1369" s="256">
        <f>IF(N1369="nulová",J1369,0)</f>
        <v>0</v>
      </c>
      <c r="BJ1369" s="16" t="s">
        <v>86</v>
      </c>
      <c r="BK1369" s="256">
        <f>ROUND(I1369*H1369,2)</f>
        <v>0</v>
      </c>
      <c r="BL1369" s="16" t="s">
        <v>252</v>
      </c>
      <c r="BM1369" s="255" t="s">
        <v>1968</v>
      </c>
    </row>
    <row r="1370" spans="1:51" s="14" customFormat="1" ht="12">
      <c r="A1370" s="14"/>
      <c r="B1370" s="268"/>
      <c r="C1370" s="269"/>
      <c r="D1370" s="259" t="s">
        <v>174</v>
      </c>
      <c r="E1370" s="270" t="s">
        <v>1</v>
      </c>
      <c r="F1370" s="271" t="s">
        <v>1969</v>
      </c>
      <c r="G1370" s="269"/>
      <c r="H1370" s="272">
        <v>4.51</v>
      </c>
      <c r="I1370" s="273"/>
      <c r="J1370" s="269"/>
      <c r="K1370" s="269"/>
      <c r="L1370" s="274"/>
      <c r="M1370" s="275"/>
      <c r="N1370" s="276"/>
      <c r="O1370" s="276"/>
      <c r="P1370" s="276"/>
      <c r="Q1370" s="276"/>
      <c r="R1370" s="276"/>
      <c r="S1370" s="276"/>
      <c r="T1370" s="277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8" t="s">
        <v>174</v>
      </c>
      <c r="AU1370" s="278" t="s">
        <v>86</v>
      </c>
      <c r="AV1370" s="14" t="s">
        <v>86</v>
      </c>
      <c r="AW1370" s="14" t="s">
        <v>30</v>
      </c>
      <c r="AX1370" s="14" t="s">
        <v>73</v>
      </c>
      <c r="AY1370" s="278" t="s">
        <v>166</v>
      </c>
    </row>
    <row r="1371" spans="1:65" s="2" customFormat="1" ht="21.75" customHeight="1">
      <c r="A1371" s="37"/>
      <c r="B1371" s="38"/>
      <c r="C1371" s="243" t="s">
        <v>1970</v>
      </c>
      <c r="D1371" s="243" t="s">
        <v>168</v>
      </c>
      <c r="E1371" s="244" t="s">
        <v>1971</v>
      </c>
      <c r="F1371" s="245" t="s">
        <v>1972</v>
      </c>
      <c r="G1371" s="246" t="s">
        <v>171</v>
      </c>
      <c r="H1371" s="247">
        <v>4.634</v>
      </c>
      <c r="I1371" s="248"/>
      <c r="J1371" s="249">
        <f>ROUND(I1371*H1371,2)</f>
        <v>0</v>
      </c>
      <c r="K1371" s="250"/>
      <c r="L1371" s="43"/>
      <c r="M1371" s="251" t="s">
        <v>1</v>
      </c>
      <c r="N1371" s="252" t="s">
        <v>39</v>
      </c>
      <c r="O1371" s="90"/>
      <c r="P1371" s="253">
        <f>O1371*H1371</f>
        <v>0</v>
      </c>
      <c r="Q1371" s="253">
        <v>0.00367</v>
      </c>
      <c r="R1371" s="253">
        <f>Q1371*H1371</f>
        <v>0.017006780000000003</v>
      </c>
      <c r="S1371" s="253">
        <v>0</v>
      </c>
      <c r="T1371" s="254">
        <f>S1371*H1371</f>
        <v>0</v>
      </c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R1371" s="255" t="s">
        <v>252</v>
      </c>
      <c r="AT1371" s="255" t="s">
        <v>168</v>
      </c>
      <c r="AU1371" s="255" t="s">
        <v>86</v>
      </c>
      <c r="AY1371" s="16" t="s">
        <v>166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6" t="s">
        <v>86</v>
      </c>
      <c r="BK1371" s="256">
        <f>ROUND(I1371*H1371,2)</f>
        <v>0</v>
      </c>
      <c r="BL1371" s="16" t="s">
        <v>252</v>
      </c>
      <c r="BM1371" s="255" t="s">
        <v>1973</v>
      </c>
    </row>
    <row r="1372" spans="1:51" s="14" customFormat="1" ht="12">
      <c r="A1372" s="14"/>
      <c r="B1372" s="268"/>
      <c r="C1372" s="269"/>
      <c r="D1372" s="259" t="s">
        <v>174</v>
      </c>
      <c r="E1372" s="270" t="s">
        <v>1</v>
      </c>
      <c r="F1372" s="271" t="s">
        <v>1974</v>
      </c>
      <c r="G1372" s="269"/>
      <c r="H1372" s="272">
        <v>4.634</v>
      </c>
      <c r="I1372" s="273"/>
      <c r="J1372" s="269"/>
      <c r="K1372" s="269"/>
      <c r="L1372" s="274"/>
      <c r="M1372" s="275"/>
      <c r="N1372" s="276"/>
      <c r="O1372" s="276"/>
      <c r="P1372" s="276"/>
      <c r="Q1372" s="276"/>
      <c r="R1372" s="276"/>
      <c r="S1372" s="276"/>
      <c r="T1372" s="277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78" t="s">
        <v>174</v>
      </c>
      <c r="AU1372" s="278" t="s">
        <v>86</v>
      </c>
      <c r="AV1372" s="14" t="s">
        <v>86</v>
      </c>
      <c r="AW1372" s="14" t="s">
        <v>30</v>
      </c>
      <c r="AX1372" s="14" t="s">
        <v>73</v>
      </c>
      <c r="AY1372" s="278" t="s">
        <v>166</v>
      </c>
    </row>
    <row r="1373" spans="1:65" s="2" customFormat="1" ht="21.75" customHeight="1">
      <c r="A1373" s="37"/>
      <c r="B1373" s="38"/>
      <c r="C1373" s="279" t="s">
        <v>1975</v>
      </c>
      <c r="D1373" s="279" t="s">
        <v>243</v>
      </c>
      <c r="E1373" s="280" t="s">
        <v>1976</v>
      </c>
      <c r="F1373" s="281" t="s">
        <v>1977</v>
      </c>
      <c r="G1373" s="282" t="s">
        <v>171</v>
      </c>
      <c r="H1373" s="283">
        <v>5.951</v>
      </c>
      <c r="I1373" s="284"/>
      <c r="J1373" s="285">
        <f>ROUND(I1373*H1373,2)</f>
        <v>0</v>
      </c>
      <c r="K1373" s="286"/>
      <c r="L1373" s="287"/>
      <c r="M1373" s="288" t="s">
        <v>1</v>
      </c>
      <c r="N1373" s="289" t="s">
        <v>39</v>
      </c>
      <c r="O1373" s="90"/>
      <c r="P1373" s="253">
        <f>O1373*H1373</f>
        <v>0</v>
      </c>
      <c r="Q1373" s="253">
        <v>0.0192</v>
      </c>
      <c r="R1373" s="253">
        <f>Q1373*H1373</f>
        <v>0.11425919999999998</v>
      </c>
      <c r="S1373" s="253">
        <v>0</v>
      </c>
      <c r="T1373" s="254">
        <f>S1373*H1373</f>
        <v>0</v>
      </c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R1373" s="255" t="s">
        <v>338</v>
      </c>
      <c r="AT1373" s="255" t="s">
        <v>243</v>
      </c>
      <c r="AU1373" s="255" t="s">
        <v>86</v>
      </c>
      <c r="AY1373" s="16" t="s">
        <v>166</v>
      </c>
      <c r="BE1373" s="256">
        <f>IF(N1373="základní",J1373,0)</f>
        <v>0</v>
      </c>
      <c r="BF1373" s="256">
        <f>IF(N1373="snížená",J1373,0)</f>
        <v>0</v>
      </c>
      <c r="BG1373" s="256">
        <f>IF(N1373="zákl. přenesená",J1373,0)</f>
        <v>0</v>
      </c>
      <c r="BH1373" s="256">
        <f>IF(N1373="sníž. přenesená",J1373,0)</f>
        <v>0</v>
      </c>
      <c r="BI1373" s="256">
        <f>IF(N1373="nulová",J1373,0)</f>
        <v>0</v>
      </c>
      <c r="BJ1373" s="16" t="s">
        <v>86</v>
      </c>
      <c r="BK1373" s="256">
        <f>ROUND(I1373*H1373,2)</f>
        <v>0</v>
      </c>
      <c r="BL1373" s="16" t="s">
        <v>252</v>
      </c>
      <c r="BM1373" s="255" t="s">
        <v>1978</v>
      </c>
    </row>
    <row r="1374" spans="1:51" s="14" customFormat="1" ht="12">
      <c r="A1374" s="14"/>
      <c r="B1374" s="268"/>
      <c r="C1374" s="269"/>
      <c r="D1374" s="259" t="s">
        <v>174</v>
      </c>
      <c r="E1374" s="270" t="s">
        <v>1</v>
      </c>
      <c r="F1374" s="271" t="s">
        <v>1979</v>
      </c>
      <c r="G1374" s="269"/>
      <c r="H1374" s="272">
        <v>0.541</v>
      </c>
      <c r="I1374" s="273"/>
      <c r="J1374" s="269"/>
      <c r="K1374" s="269"/>
      <c r="L1374" s="274"/>
      <c r="M1374" s="275"/>
      <c r="N1374" s="276"/>
      <c r="O1374" s="276"/>
      <c r="P1374" s="276"/>
      <c r="Q1374" s="276"/>
      <c r="R1374" s="276"/>
      <c r="S1374" s="276"/>
      <c r="T1374" s="27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78" t="s">
        <v>174</v>
      </c>
      <c r="AU1374" s="278" t="s">
        <v>86</v>
      </c>
      <c r="AV1374" s="14" t="s">
        <v>86</v>
      </c>
      <c r="AW1374" s="14" t="s">
        <v>30</v>
      </c>
      <c r="AX1374" s="14" t="s">
        <v>73</v>
      </c>
      <c r="AY1374" s="278" t="s">
        <v>166</v>
      </c>
    </row>
    <row r="1375" spans="1:51" s="14" customFormat="1" ht="12">
      <c r="A1375" s="14"/>
      <c r="B1375" s="268"/>
      <c r="C1375" s="269"/>
      <c r="D1375" s="259" t="s">
        <v>174</v>
      </c>
      <c r="E1375" s="270" t="s">
        <v>1</v>
      </c>
      <c r="F1375" s="271" t="s">
        <v>1980</v>
      </c>
      <c r="G1375" s="269"/>
      <c r="H1375" s="272">
        <v>4.634</v>
      </c>
      <c r="I1375" s="273"/>
      <c r="J1375" s="269"/>
      <c r="K1375" s="269"/>
      <c r="L1375" s="274"/>
      <c r="M1375" s="275"/>
      <c r="N1375" s="276"/>
      <c r="O1375" s="276"/>
      <c r="P1375" s="276"/>
      <c r="Q1375" s="276"/>
      <c r="R1375" s="276"/>
      <c r="S1375" s="276"/>
      <c r="T1375" s="27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78" t="s">
        <v>174</v>
      </c>
      <c r="AU1375" s="278" t="s">
        <v>86</v>
      </c>
      <c r="AV1375" s="14" t="s">
        <v>86</v>
      </c>
      <c r="AW1375" s="14" t="s">
        <v>30</v>
      </c>
      <c r="AX1375" s="14" t="s">
        <v>73</v>
      </c>
      <c r="AY1375" s="278" t="s">
        <v>166</v>
      </c>
    </row>
    <row r="1376" spans="1:51" s="14" customFormat="1" ht="12">
      <c r="A1376" s="14"/>
      <c r="B1376" s="268"/>
      <c r="C1376" s="269"/>
      <c r="D1376" s="259" t="s">
        <v>174</v>
      </c>
      <c r="E1376" s="269"/>
      <c r="F1376" s="271" t="s">
        <v>1981</v>
      </c>
      <c r="G1376" s="269"/>
      <c r="H1376" s="272">
        <v>5.951</v>
      </c>
      <c r="I1376" s="273"/>
      <c r="J1376" s="269"/>
      <c r="K1376" s="269"/>
      <c r="L1376" s="274"/>
      <c r="M1376" s="275"/>
      <c r="N1376" s="276"/>
      <c r="O1376" s="276"/>
      <c r="P1376" s="276"/>
      <c r="Q1376" s="276"/>
      <c r="R1376" s="276"/>
      <c r="S1376" s="276"/>
      <c r="T1376" s="277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78" t="s">
        <v>174</v>
      </c>
      <c r="AU1376" s="278" t="s">
        <v>86</v>
      </c>
      <c r="AV1376" s="14" t="s">
        <v>86</v>
      </c>
      <c r="AW1376" s="14" t="s">
        <v>4</v>
      </c>
      <c r="AX1376" s="14" t="s">
        <v>80</v>
      </c>
      <c r="AY1376" s="278" t="s">
        <v>166</v>
      </c>
    </row>
    <row r="1377" spans="1:65" s="2" customFormat="1" ht="16.5" customHeight="1">
      <c r="A1377" s="37"/>
      <c r="B1377" s="38"/>
      <c r="C1377" s="243" t="s">
        <v>1982</v>
      </c>
      <c r="D1377" s="243" t="s">
        <v>168</v>
      </c>
      <c r="E1377" s="244" t="s">
        <v>1983</v>
      </c>
      <c r="F1377" s="245" t="s">
        <v>1984</v>
      </c>
      <c r="G1377" s="246" t="s">
        <v>171</v>
      </c>
      <c r="H1377" s="247">
        <v>5.085</v>
      </c>
      <c r="I1377" s="248"/>
      <c r="J1377" s="249">
        <f>ROUND(I1377*H1377,2)</f>
        <v>0</v>
      </c>
      <c r="K1377" s="250"/>
      <c r="L1377" s="43"/>
      <c r="M1377" s="251" t="s">
        <v>1</v>
      </c>
      <c r="N1377" s="252" t="s">
        <v>39</v>
      </c>
      <c r="O1377" s="90"/>
      <c r="P1377" s="253">
        <f>O1377*H1377</f>
        <v>0</v>
      </c>
      <c r="Q1377" s="253">
        <v>0.0003</v>
      </c>
      <c r="R1377" s="253">
        <f>Q1377*H1377</f>
        <v>0.0015255</v>
      </c>
      <c r="S1377" s="253">
        <v>0</v>
      </c>
      <c r="T1377" s="254">
        <f>S1377*H1377</f>
        <v>0</v>
      </c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R1377" s="255" t="s">
        <v>252</v>
      </c>
      <c r="AT1377" s="255" t="s">
        <v>168</v>
      </c>
      <c r="AU1377" s="255" t="s">
        <v>86</v>
      </c>
      <c r="AY1377" s="16" t="s">
        <v>166</v>
      </c>
      <c r="BE1377" s="256">
        <f>IF(N1377="základní",J1377,0)</f>
        <v>0</v>
      </c>
      <c r="BF1377" s="256">
        <f>IF(N1377="snížená",J1377,0)</f>
        <v>0</v>
      </c>
      <c r="BG1377" s="256">
        <f>IF(N1377="zákl. přenesená",J1377,0)</f>
        <v>0</v>
      </c>
      <c r="BH1377" s="256">
        <f>IF(N1377="sníž. přenesená",J1377,0)</f>
        <v>0</v>
      </c>
      <c r="BI1377" s="256">
        <f>IF(N1377="nulová",J1377,0)</f>
        <v>0</v>
      </c>
      <c r="BJ1377" s="16" t="s">
        <v>86</v>
      </c>
      <c r="BK1377" s="256">
        <f>ROUND(I1377*H1377,2)</f>
        <v>0</v>
      </c>
      <c r="BL1377" s="16" t="s">
        <v>252</v>
      </c>
      <c r="BM1377" s="255" t="s">
        <v>1985</v>
      </c>
    </row>
    <row r="1378" spans="1:51" s="14" customFormat="1" ht="12">
      <c r="A1378" s="14"/>
      <c r="B1378" s="268"/>
      <c r="C1378" s="269"/>
      <c r="D1378" s="259" t="s">
        <v>174</v>
      </c>
      <c r="E1378" s="270" t="s">
        <v>1</v>
      </c>
      <c r="F1378" s="271" t="s">
        <v>1986</v>
      </c>
      <c r="G1378" s="269"/>
      <c r="H1378" s="272">
        <v>0.451</v>
      </c>
      <c r="I1378" s="273"/>
      <c r="J1378" s="269"/>
      <c r="K1378" s="269"/>
      <c r="L1378" s="274"/>
      <c r="M1378" s="275"/>
      <c r="N1378" s="276"/>
      <c r="O1378" s="276"/>
      <c r="P1378" s="276"/>
      <c r="Q1378" s="276"/>
      <c r="R1378" s="276"/>
      <c r="S1378" s="276"/>
      <c r="T1378" s="277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8" t="s">
        <v>174</v>
      </c>
      <c r="AU1378" s="278" t="s">
        <v>86</v>
      </c>
      <c r="AV1378" s="14" t="s">
        <v>86</v>
      </c>
      <c r="AW1378" s="14" t="s">
        <v>30</v>
      </c>
      <c r="AX1378" s="14" t="s">
        <v>73</v>
      </c>
      <c r="AY1378" s="278" t="s">
        <v>166</v>
      </c>
    </row>
    <row r="1379" spans="1:51" s="14" customFormat="1" ht="12">
      <c r="A1379" s="14"/>
      <c r="B1379" s="268"/>
      <c r="C1379" s="269"/>
      <c r="D1379" s="259" t="s">
        <v>174</v>
      </c>
      <c r="E1379" s="270" t="s">
        <v>1</v>
      </c>
      <c r="F1379" s="271" t="s">
        <v>1980</v>
      </c>
      <c r="G1379" s="269"/>
      <c r="H1379" s="272">
        <v>4.634</v>
      </c>
      <c r="I1379" s="273"/>
      <c r="J1379" s="269"/>
      <c r="K1379" s="269"/>
      <c r="L1379" s="274"/>
      <c r="M1379" s="275"/>
      <c r="N1379" s="276"/>
      <c r="O1379" s="276"/>
      <c r="P1379" s="276"/>
      <c r="Q1379" s="276"/>
      <c r="R1379" s="276"/>
      <c r="S1379" s="276"/>
      <c r="T1379" s="27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78" t="s">
        <v>174</v>
      </c>
      <c r="AU1379" s="278" t="s">
        <v>86</v>
      </c>
      <c r="AV1379" s="14" t="s">
        <v>86</v>
      </c>
      <c r="AW1379" s="14" t="s">
        <v>30</v>
      </c>
      <c r="AX1379" s="14" t="s">
        <v>73</v>
      </c>
      <c r="AY1379" s="278" t="s">
        <v>166</v>
      </c>
    </row>
    <row r="1380" spans="1:65" s="2" customFormat="1" ht="16.5" customHeight="1">
      <c r="A1380" s="37"/>
      <c r="B1380" s="38"/>
      <c r="C1380" s="243" t="s">
        <v>1987</v>
      </c>
      <c r="D1380" s="243" t="s">
        <v>168</v>
      </c>
      <c r="E1380" s="244" t="s">
        <v>1988</v>
      </c>
      <c r="F1380" s="245" t="s">
        <v>1989</v>
      </c>
      <c r="G1380" s="246" t="s">
        <v>290</v>
      </c>
      <c r="H1380" s="247">
        <v>7.21</v>
      </c>
      <c r="I1380" s="248"/>
      <c r="J1380" s="249">
        <f>ROUND(I1380*H1380,2)</f>
        <v>0</v>
      </c>
      <c r="K1380" s="250"/>
      <c r="L1380" s="43"/>
      <c r="M1380" s="251" t="s">
        <v>1</v>
      </c>
      <c r="N1380" s="252" t="s">
        <v>39</v>
      </c>
      <c r="O1380" s="90"/>
      <c r="P1380" s="253">
        <f>O1380*H1380</f>
        <v>0</v>
      </c>
      <c r="Q1380" s="253">
        <v>3E-05</v>
      </c>
      <c r="R1380" s="253">
        <f>Q1380*H1380</f>
        <v>0.0002163</v>
      </c>
      <c r="S1380" s="253">
        <v>0</v>
      </c>
      <c r="T1380" s="254">
        <f>S1380*H1380</f>
        <v>0</v>
      </c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R1380" s="255" t="s">
        <v>252</v>
      </c>
      <c r="AT1380" s="255" t="s">
        <v>168</v>
      </c>
      <c r="AU1380" s="255" t="s">
        <v>86</v>
      </c>
      <c r="AY1380" s="16" t="s">
        <v>166</v>
      </c>
      <c r="BE1380" s="256">
        <f>IF(N1380="základní",J1380,0)</f>
        <v>0</v>
      </c>
      <c r="BF1380" s="256">
        <f>IF(N1380="snížená",J1380,0)</f>
        <v>0</v>
      </c>
      <c r="BG1380" s="256">
        <f>IF(N1380="zákl. přenesená",J1380,0)</f>
        <v>0</v>
      </c>
      <c r="BH1380" s="256">
        <f>IF(N1380="sníž. přenesená",J1380,0)</f>
        <v>0</v>
      </c>
      <c r="BI1380" s="256">
        <f>IF(N1380="nulová",J1380,0)</f>
        <v>0</v>
      </c>
      <c r="BJ1380" s="16" t="s">
        <v>86</v>
      </c>
      <c r="BK1380" s="256">
        <f>ROUND(I1380*H1380,2)</f>
        <v>0</v>
      </c>
      <c r="BL1380" s="16" t="s">
        <v>252</v>
      </c>
      <c r="BM1380" s="255" t="s">
        <v>1990</v>
      </c>
    </row>
    <row r="1381" spans="1:51" s="14" customFormat="1" ht="12">
      <c r="A1381" s="14"/>
      <c r="B1381" s="268"/>
      <c r="C1381" s="269"/>
      <c r="D1381" s="259" t="s">
        <v>174</v>
      </c>
      <c r="E1381" s="270" t="s">
        <v>1</v>
      </c>
      <c r="F1381" s="271" t="s">
        <v>1991</v>
      </c>
      <c r="G1381" s="269"/>
      <c r="H1381" s="272">
        <v>7.21</v>
      </c>
      <c r="I1381" s="273"/>
      <c r="J1381" s="269"/>
      <c r="K1381" s="269"/>
      <c r="L1381" s="274"/>
      <c r="M1381" s="275"/>
      <c r="N1381" s="276"/>
      <c r="O1381" s="276"/>
      <c r="P1381" s="276"/>
      <c r="Q1381" s="276"/>
      <c r="R1381" s="276"/>
      <c r="S1381" s="276"/>
      <c r="T1381" s="27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8" t="s">
        <v>174</v>
      </c>
      <c r="AU1381" s="278" t="s">
        <v>86</v>
      </c>
      <c r="AV1381" s="14" t="s">
        <v>86</v>
      </c>
      <c r="AW1381" s="14" t="s">
        <v>30</v>
      </c>
      <c r="AX1381" s="14" t="s">
        <v>73</v>
      </c>
      <c r="AY1381" s="278" t="s">
        <v>166</v>
      </c>
    </row>
    <row r="1382" spans="1:65" s="2" customFormat="1" ht="21.75" customHeight="1">
      <c r="A1382" s="37"/>
      <c r="B1382" s="38"/>
      <c r="C1382" s="243" t="s">
        <v>1992</v>
      </c>
      <c r="D1382" s="243" t="s">
        <v>168</v>
      </c>
      <c r="E1382" s="244" t="s">
        <v>1993</v>
      </c>
      <c r="F1382" s="245" t="s">
        <v>1994</v>
      </c>
      <c r="G1382" s="246" t="s">
        <v>223</v>
      </c>
      <c r="H1382" s="247">
        <v>0.136</v>
      </c>
      <c r="I1382" s="248"/>
      <c r="J1382" s="249">
        <f>ROUND(I1382*H1382,2)</f>
        <v>0</v>
      </c>
      <c r="K1382" s="250"/>
      <c r="L1382" s="43"/>
      <c r="M1382" s="251" t="s">
        <v>1</v>
      </c>
      <c r="N1382" s="252" t="s">
        <v>39</v>
      </c>
      <c r="O1382" s="90"/>
      <c r="P1382" s="253">
        <f>O1382*H1382</f>
        <v>0</v>
      </c>
      <c r="Q1382" s="253">
        <v>0</v>
      </c>
      <c r="R1382" s="253">
        <f>Q1382*H1382</f>
        <v>0</v>
      </c>
      <c r="S1382" s="253">
        <v>0</v>
      </c>
      <c r="T1382" s="254">
        <f>S1382*H1382</f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255" t="s">
        <v>252</v>
      </c>
      <c r="AT1382" s="255" t="s">
        <v>168</v>
      </c>
      <c r="AU1382" s="255" t="s">
        <v>86</v>
      </c>
      <c r="AY1382" s="16" t="s">
        <v>166</v>
      </c>
      <c r="BE1382" s="256">
        <f>IF(N1382="základní",J1382,0)</f>
        <v>0</v>
      </c>
      <c r="BF1382" s="256">
        <f>IF(N1382="snížená",J1382,0)</f>
        <v>0</v>
      </c>
      <c r="BG1382" s="256">
        <f>IF(N1382="zákl. přenesená",J1382,0)</f>
        <v>0</v>
      </c>
      <c r="BH1382" s="256">
        <f>IF(N1382="sníž. přenesená",J1382,0)</f>
        <v>0</v>
      </c>
      <c r="BI1382" s="256">
        <f>IF(N1382="nulová",J1382,0)</f>
        <v>0</v>
      </c>
      <c r="BJ1382" s="16" t="s">
        <v>86</v>
      </c>
      <c r="BK1382" s="256">
        <f>ROUND(I1382*H1382,2)</f>
        <v>0</v>
      </c>
      <c r="BL1382" s="16" t="s">
        <v>252</v>
      </c>
      <c r="BM1382" s="255" t="s">
        <v>1995</v>
      </c>
    </row>
    <row r="1383" spans="1:63" s="12" customFormat="1" ht="22.8" customHeight="1">
      <c r="A1383" s="12"/>
      <c r="B1383" s="227"/>
      <c r="C1383" s="228"/>
      <c r="D1383" s="229" t="s">
        <v>72</v>
      </c>
      <c r="E1383" s="241" t="s">
        <v>1996</v>
      </c>
      <c r="F1383" s="241" t="s">
        <v>1997</v>
      </c>
      <c r="G1383" s="228"/>
      <c r="H1383" s="228"/>
      <c r="I1383" s="231"/>
      <c r="J1383" s="242">
        <f>BK1383</f>
        <v>0</v>
      </c>
      <c r="K1383" s="228"/>
      <c r="L1383" s="233"/>
      <c r="M1383" s="234"/>
      <c r="N1383" s="235"/>
      <c r="O1383" s="235"/>
      <c r="P1383" s="236">
        <f>SUM(P1384:P1408)</f>
        <v>0</v>
      </c>
      <c r="Q1383" s="235"/>
      <c r="R1383" s="236">
        <f>SUM(R1384:R1408)</f>
        <v>0.08591100000000002</v>
      </c>
      <c r="S1383" s="235"/>
      <c r="T1383" s="237">
        <f>SUM(T1384:T1408)</f>
        <v>0</v>
      </c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R1383" s="238" t="s">
        <v>86</v>
      </c>
      <c r="AT1383" s="239" t="s">
        <v>72</v>
      </c>
      <c r="AU1383" s="239" t="s">
        <v>80</v>
      </c>
      <c r="AY1383" s="238" t="s">
        <v>166</v>
      </c>
      <c r="BK1383" s="240">
        <f>SUM(BK1384:BK1408)</f>
        <v>0</v>
      </c>
    </row>
    <row r="1384" spans="1:65" s="2" customFormat="1" ht="21.75" customHeight="1">
      <c r="A1384" s="37"/>
      <c r="B1384" s="38"/>
      <c r="C1384" s="243" t="s">
        <v>1998</v>
      </c>
      <c r="D1384" s="243" t="s">
        <v>168</v>
      </c>
      <c r="E1384" s="244" t="s">
        <v>1999</v>
      </c>
      <c r="F1384" s="245" t="s">
        <v>2000</v>
      </c>
      <c r="G1384" s="246" t="s">
        <v>171</v>
      </c>
      <c r="H1384" s="247">
        <v>339</v>
      </c>
      <c r="I1384" s="248"/>
      <c r="J1384" s="249">
        <f>ROUND(I1384*H1384,2)</f>
        <v>0</v>
      </c>
      <c r="K1384" s="250"/>
      <c r="L1384" s="43"/>
      <c r="M1384" s="251" t="s">
        <v>1</v>
      </c>
      <c r="N1384" s="252" t="s">
        <v>39</v>
      </c>
      <c r="O1384" s="90"/>
      <c r="P1384" s="253">
        <f>O1384*H1384</f>
        <v>0</v>
      </c>
      <c r="Q1384" s="253">
        <v>0</v>
      </c>
      <c r="R1384" s="253">
        <f>Q1384*H1384</f>
        <v>0</v>
      </c>
      <c r="S1384" s="253">
        <v>0</v>
      </c>
      <c r="T1384" s="254">
        <f>S1384*H1384</f>
        <v>0</v>
      </c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R1384" s="255" t="s">
        <v>252</v>
      </c>
      <c r="AT1384" s="255" t="s">
        <v>168</v>
      </c>
      <c r="AU1384" s="255" t="s">
        <v>86</v>
      </c>
      <c r="AY1384" s="16" t="s">
        <v>166</v>
      </c>
      <c r="BE1384" s="256">
        <f>IF(N1384="základní",J1384,0)</f>
        <v>0</v>
      </c>
      <c r="BF1384" s="256">
        <f>IF(N1384="snížená",J1384,0)</f>
        <v>0</v>
      </c>
      <c r="BG1384" s="256">
        <f>IF(N1384="zákl. přenesená",J1384,0)</f>
        <v>0</v>
      </c>
      <c r="BH1384" s="256">
        <f>IF(N1384="sníž. přenesená",J1384,0)</f>
        <v>0</v>
      </c>
      <c r="BI1384" s="256">
        <f>IF(N1384="nulová",J1384,0)</f>
        <v>0</v>
      </c>
      <c r="BJ1384" s="16" t="s">
        <v>86</v>
      </c>
      <c r="BK1384" s="256">
        <f>ROUND(I1384*H1384,2)</f>
        <v>0</v>
      </c>
      <c r="BL1384" s="16" t="s">
        <v>252</v>
      </c>
      <c r="BM1384" s="255" t="s">
        <v>2001</v>
      </c>
    </row>
    <row r="1385" spans="1:51" s="14" customFormat="1" ht="12">
      <c r="A1385" s="14"/>
      <c r="B1385" s="268"/>
      <c r="C1385" s="269"/>
      <c r="D1385" s="259" t="s">
        <v>174</v>
      </c>
      <c r="E1385" s="270" t="s">
        <v>1</v>
      </c>
      <c r="F1385" s="271" t="s">
        <v>2002</v>
      </c>
      <c r="G1385" s="269"/>
      <c r="H1385" s="272">
        <v>339</v>
      </c>
      <c r="I1385" s="273"/>
      <c r="J1385" s="269"/>
      <c r="K1385" s="269"/>
      <c r="L1385" s="274"/>
      <c r="M1385" s="275"/>
      <c r="N1385" s="276"/>
      <c r="O1385" s="276"/>
      <c r="P1385" s="276"/>
      <c r="Q1385" s="276"/>
      <c r="R1385" s="276"/>
      <c r="S1385" s="276"/>
      <c r="T1385" s="27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78" t="s">
        <v>174</v>
      </c>
      <c r="AU1385" s="278" t="s">
        <v>86</v>
      </c>
      <c r="AV1385" s="14" t="s">
        <v>86</v>
      </c>
      <c r="AW1385" s="14" t="s">
        <v>30</v>
      </c>
      <c r="AX1385" s="14" t="s">
        <v>73</v>
      </c>
      <c r="AY1385" s="278" t="s">
        <v>166</v>
      </c>
    </row>
    <row r="1386" spans="1:65" s="2" customFormat="1" ht="21.75" customHeight="1">
      <c r="A1386" s="37"/>
      <c r="B1386" s="38"/>
      <c r="C1386" s="243" t="s">
        <v>2003</v>
      </c>
      <c r="D1386" s="243" t="s">
        <v>168</v>
      </c>
      <c r="E1386" s="244" t="s">
        <v>2004</v>
      </c>
      <c r="F1386" s="245" t="s">
        <v>2005</v>
      </c>
      <c r="G1386" s="246" t="s">
        <v>171</v>
      </c>
      <c r="H1386" s="247">
        <v>339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39</v>
      </c>
      <c r="O1386" s="90"/>
      <c r="P1386" s="253">
        <f>O1386*H1386</f>
        <v>0</v>
      </c>
      <c r="Q1386" s="253">
        <v>0.00022</v>
      </c>
      <c r="R1386" s="253">
        <f>Q1386*H1386</f>
        <v>0.07458000000000001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252</v>
      </c>
      <c r="AT1386" s="255" t="s">
        <v>168</v>
      </c>
      <c r="AU1386" s="255" t="s">
        <v>86</v>
      </c>
      <c r="AY1386" s="16" t="s">
        <v>166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86</v>
      </c>
      <c r="BK1386" s="256">
        <f>ROUND(I1386*H1386,2)</f>
        <v>0</v>
      </c>
      <c r="BL1386" s="16" t="s">
        <v>252</v>
      </c>
      <c r="BM1386" s="255" t="s">
        <v>2006</v>
      </c>
    </row>
    <row r="1387" spans="1:51" s="14" customFormat="1" ht="12">
      <c r="A1387" s="14"/>
      <c r="B1387" s="268"/>
      <c r="C1387" s="269"/>
      <c r="D1387" s="259" t="s">
        <v>174</v>
      </c>
      <c r="E1387" s="270" t="s">
        <v>1</v>
      </c>
      <c r="F1387" s="271" t="s">
        <v>2002</v>
      </c>
      <c r="G1387" s="269"/>
      <c r="H1387" s="272">
        <v>339</v>
      </c>
      <c r="I1387" s="273"/>
      <c r="J1387" s="269"/>
      <c r="K1387" s="269"/>
      <c r="L1387" s="274"/>
      <c r="M1387" s="275"/>
      <c r="N1387" s="276"/>
      <c r="O1387" s="276"/>
      <c r="P1387" s="276"/>
      <c r="Q1387" s="276"/>
      <c r="R1387" s="276"/>
      <c r="S1387" s="276"/>
      <c r="T1387" s="277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78" t="s">
        <v>174</v>
      </c>
      <c r="AU1387" s="278" t="s">
        <v>86</v>
      </c>
      <c r="AV1387" s="14" t="s">
        <v>86</v>
      </c>
      <c r="AW1387" s="14" t="s">
        <v>30</v>
      </c>
      <c r="AX1387" s="14" t="s">
        <v>73</v>
      </c>
      <c r="AY1387" s="278" t="s">
        <v>166</v>
      </c>
    </row>
    <row r="1388" spans="1:65" s="2" customFormat="1" ht="21.75" customHeight="1">
      <c r="A1388" s="37"/>
      <c r="B1388" s="38"/>
      <c r="C1388" s="243" t="s">
        <v>2007</v>
      </c>
      <c r="D1388" s="243" t="s">
        <v>168</v>
      </c>
      <c r="E1388" s="244" t="s">
        <v>2008</v>
      </c>
      <c r="F1388" s="245" t="s">
        <v>2009</v>
      </c>
      <c r="G1388" s="246" t="s">
        <v>171</v>
      </c>
      <c r="H1388" s="247">
        <v>13.555</v>
      </c>
      <c r="I1388" s="248"/>
      <c r="J1388" s="249">
        <f>ROUND(I1388*H1388,2)</f>
        <v>0</v>
      </c>
      <c r="K1388" s="250"/>
      <c r="L1388" s="43"/>
      <c r="M1388" s="251" t="s">
        <v>1</v>
      </c>
      <c r="N1388" s="252" t="s">
        <v>39</v>
      </c>
      <c r="O1388" s="90"/>
      <c r="P1388" s="253">
        <f>O1388*H1388</f>
        <v>0</v>
      </c>
      <c r="Q1388" s="253">
        <v>8E-05</v>
      </c>
      <c r="R1388" s="253">
        <f>Q1388*H1388</f>
        <v>0.0010844000000000001</v>
      </c>
      <c r="S1388" s="253">
        <v>0</v>
      </c>
      <c r="T1388" s="254">
        <f>S1388*H1388</f>
        <v>0</v>
      </c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R1388" s="255" t="s">
        <v>252</v>
      </c>
      <c r="AT1388" s="255" t="s">
        <v>168</v>
      </c>
      <c r="AU1388" s="255" t="s">
        <v>86</v>
      </c>
      <c r="AY1388" s="16" t="s">
        <v>166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6" t="s">
        <v>86</v>
      </c>
      <c r="BK1388" s="256">
        <f>ROUND(I1388*H1388,2)</f>
        <v>0</v>
      </c>
      <c r="BL1388" s="16" t="s">
        <v>252</v>
      </c>
      <c r="BM1388" s="255" t="s">
        <v>2010</v>
      </c>
    </row>
    <row r="1389" spans="1:51" s="13" customFormat="1" ht="12">
      <c r="A1389" s="13"/>
      <c r="B1389" s="257"/>
      <c r="C1389" s="258"/>
      <c r="D1389" s="259" t="s">
        <v>174</v>
      </c>
      <c r="E1389" s="260" t="s">
        <v>1</v>
      </c>
      <c r="F1389" s="261" t="s">
        <v>2011</v>
      </c>
      <c r="G1389" s="258"/>
      <c r="H1389" s="260" t="s">
        <v>1</v>
      </c>
      <c r="I1389" s="262"/>
      <c r="J1389" s="258"/>
      <c r="K1389" s="258"/>
      <c r="L1389" s="263"/>
      <c r="M1389" s="264"/>
      <c r="N1389" s="265"/>
      <c r="O1389" s="265"/>
      <c r="P1389" s="265"/>
      <c r="Q1389" s="265"/>
      <c r="R1389" s="265"/>
      <c r="S1389" s="265"/>
      <c r="T1389" s="266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67" t="s">
        <v>174</v>
      </c>
      <c r="AU1389" s="267" t="s">
        <v>86</v>
      </c>
      <c r="AV1389" s="13" t="s">
        <v>80</v>
      </c>
      <c r="AW1389" s="13" t="s">
        <v>30</v>
      </c>
      <c r="AX1389" s="13" t="s">
        <v>73</v>
      </c>
      <c r="AY1389" s="267" t="s">
        <v>166</v>
      </c>
    </row>
    <row r="1390" spans="1:51" s="14" customFormat="1" ht="12">
      <c r="A1390" s="14"/>
      <c r="B1390" s="268"/>
      <c r="C1390" s="269"/>
      <c r="D1390" s="259" t="s">
        <v>174</v>
      </c>
      <c r="E1390" s="270" t="s">
        <v>1</v>
      </c>
      <c r="F1390" s="271" t="s">
        <v>2012</v>
      </c>
      <c r="G1390" s="269"/>
      <c r="H1390" s="272">
        <v>5</v>
      </c>
      <c r="I1390" s="273"/>
      <c r="J1390" s="269"/>
      <c r="K1390" s="269"/>
      <c r="L1390" s="274"/>
      <c r="M1390" s="275"/>
      <c r="N1390" s="276"/>
      <c r="O1390" s="276"/>
      <c r="P1390" s="276"/>
      <c r="Q1390" s="276"/>
      <c r="R1390" s="276"/>
      <c r="S1390" s="276"/>
      <c r="T1390" s="27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8" t="s">
        <v>174</v>
      </c>
      <c r="AU1390" s="278" t="s">
        <v>86</v>
      </c>
      <c r="AV1390" s="14" t="s">
        <v>86</v>
      </c>
      <c r="AW1390" s="14" t="s">
        <v>30</v>
      </c>
      <c r="AX1390" s="14" t="s">
        <v>73</v>
      </c>
      <c r="AY1390" s="278" t="s">
        <v>166</v>
      </c>
    </row>
    <row r="1391" spans="1:51" s="14" customFormat="1" ht="12">
      <c r="A1391" s="14"/>
      <c r="B1391" s="268"/>
      <c r="C1391" s="269"/>
      <c r="D1391" s="259" t="s">
        <v>174</v>
      </c>
      <c r="E1391" s="270" t="s">
        <v>1</v>
      </c>
      <c r="F1391" s="271" t="s">
        <v>2013</v>
      </c>
      <c r="G1391" s="269"/>
      <c r="H1391" s="272">
        <v>5</v>
      </c>
      <c r="I1391" s="273"/>
      <c r="J1391" s="269"/>
      <c r="K1391" s="269"/>
      <c r="L1391" s="274"/>
      <c r="M1391" s="275"/>
      <c r="N1391" s="276"/>
      <c r="O1391" s="276"/>
      <c r="P1391" s="276"/>
      <c r="Q1391" s="276"/>
      <c r="R1391" s="276"/>
      <c r="S1391" s="276"/>
      <c r="T1391" s="27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8" t="s">
        <v>174</v>
      </c>
      <c r="AU1391" s="278" t="s">
        <v>86</v>
      </c>
      <c r="AV1391" s="14" t="s">
        <v>86</v>
      </c>
      <c r="AW1391" s="14" t="s">
        <v>30</v>
      </c>
      <c r="AX1391" s="14" t="s">
        <v>73</v>
      </c>
      <c r="AY1391" s="278" t="s">
        <v>166</v>
      </c>
    </row>
    <row r="1392" spans="1:51" s="14" customFormat="1" ht="12">
      <c r="A1392" s="14"/>
      <c r="B1392" s="268"/>
      <c r="C1392" s="269"/>
      <c r="D1392" s="259" t="s">
        <v>174</v>
      </c>
      <c r="E1392" s="270" t="s">
        <v>1</v>
      </c>
      <c r="F1392" s="271" t="s">
        <v>2014</v>
      </c>
      <c r="G1392" s="269"/>
      <c r="H1392" s="272">
        <v>3.555</v>
      </c>
      <c r="I1392" s="273"/>
      <c r="J1392" s="269"/>
      <c r="K1392" s="269"/>
      <c r="L1392" s="274"/>
      <c r="M1392" s="275"/>
      <c r="N1392" s="276"/>
      <c r="O1392" s="276"/>
      <c r="P1392" s="276"/>
      <c r="Q1392" s="276"/>
      <c r="R1392" s="276"/>
      <c r="S1392" s="276"/>
      <c r="T1392" s="27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78" t="s">
        <v>174</v>
      </c>
      <c r="AU1392" s="278" t="s">
        <v>86</v>
      </c>
      <c r="AV1392" s="14" t="s">
        <v>86</v>
      </c>
      <c r="AW1392" s="14" t="s">
        <v>30</v>
      </c>
      <c r="AX1392" s="14" t="s">
        <v>73</v>
      </c>
      <c r="AY1392" s="278" t="s">
        <v>166</v>
      </c>
    </row>
    <row r="1393" spans="1:65" s="2" customFormat="1" ht="21.75" customHeight="1">
      <c r="A1393" s="37"/>
      <c r="B1393" s="38"/>
      <c r="C1393" s="243" t="s">
        <v>2015</v>
      </c>
      <c r="D1393" s="243" t="s">
        <v>168</v>
      </c>
      <c r="E1393" s="244" t="s">
        <v>2016</v>
      </c>
      <c r="F1393" s="245" t="s">
        <v>2017</v>
      </c>
      <c r="G1393" s="246" t="s">
        <v>171</v>
      </c>
      <c r="H1393" s="247">
        <v>3.555</v>
      </c>
      <c r="I1393" s="248"/>
      <c r="J1393" s="249">
        <f>ROUND(I1393*H1393,2)</f>
        <v>0</v>
      </c>
      <c r="K1393" s="250"/>
      <c r="L1393" s="43"/>
      <c r="M1393" s="251" t="s">
        <v>1</v>
      </c>
      <c r="N1393" s="252" t="s">
        <v>39</v>
      </c>
      <c r="O1393" s="90"/>
      <c r="P1393" s="253">
        <f>O1393*H1393</f>
        <v>0</v>
      </c>
      <c r="Q1393" s="253">
        <v>0</v>
      </c>
      <c r="R1393" s="253">
        <f>Q1393*H1393</f>
        <v>0</v>
      </c>
      <c r="S1393" s="253">
        <v>0</v>
      </c>
      <c r="T1393" s="254">
        <f>S1393*H1393</f>
        <v>0</v>
      </c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R1393" s="255" t="s">
        <v>252</v>
      </c>
      <c r="AT1393" s="255" t="s">
        <v>168</v>
      </c>
      <c r="AU1393" s="255" t="s">
        <v>86</v>
      </c>
      <c r="AY1393" s="16" t="s">
        <v>166</v>
      </c>
      <c r="BE1393" s="256">
        <f>IF(N1393="základní",J1393,0)</f>
        <v>0</v>
      </c>
      <c r="BF1393" s="256">
        <f>IF(N1393="snížená",J1393,0)</f>
        <v>0</v>
      </c>
      <c r="BG1393" s="256">
        <f>IF(N1393="zákl. přenesená",J1393,0)</f>
        <v>0</v>
      </c>
      <c r="BH1393" s="256">
        <f>IF(N1393="sníž. přenesená",J1393,0)</f>
        <v>0</v>
      </c>
      <c r="BI1393" s="256">
        <f>IF(N1393="nulová",J1393,0)</f>
        <v>0</v>
      </c>
      <c r="BJ1393" s="16" t="s">
        <v>86</v>
      </c>
      <c r="BK1393" s="256">
        <f>ROUND(I1393*H1393,2)</f>
        <v>0</v>
      </c>
      <c r="BL1393" s="16" t="s">
        <v>252</v>
      </c>
      <c r="BM1393" s="255" t="s">
        <v>2018</v>
      </c>
    </row>
    <row r="1394" spans="1:51" s="14" customFormat="1" ht="12">
      <c r="A1394" s="14"/>
      <c r="B1394" s="268"/>
      <c r="C1394" s="269"/>
      <c r="D1394" s="259" t="s">
        <v>174</v>
      </c>
      <c r="E1394" s="270" t="s">
        <v>1</v>
      </c>
      <c r="F1394" s="271" t="s">
        <v>2014</v>
      </c>
      <c r="G1394" s="269"/>
      <c r="H1394" s="272">
        <v>3.555</v>
      </c>
      <c r="I1394" s="273"/>
      <c r="J1394" s="269"/>
      <c r="K1394" s="269"/>
      <c r="L1394" s="274"/>
      <c r="M1394" s="275"/>
      <c r="N1394" s="276"/>
      <c r="O1394" s="276"/>
      <c r="P1394" s="276"/>
      <c r="Q1394" s="276"/>
      <c r="R1394" s="276"/>
      <c r="S1394" s="276"/>
      <c r="T1394" s="277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78" t="s">
        <v>174</v>
      </c>
      <c r="AU1394" s="278" t="s">
        <v>86</v>
      </c>
      <c r="AV1394" s="14" t="s">
        <v>86</v>
      </c>
      <c r="AW1394" s="14" t="s">
        <v>30</v>
      </c>
      <c r="AX1394" s="14" t="s">
        <v>73</v>
      </c>
      <c r="AY1394" s="278" t="s">
        <v>166</v>
      </c>
    </row>
    <row r="1395" spans="1:65" s="2" customFormat="1" ht="21.75" customHeight="1">
      <c r="A1395" s="37"/>
      <c r="B1395" s="38"/>
      <c r="C1395" s="243" t="s">
        <v>2019</v>
      </c>
      <c r="D1395" s="243" t="s">
        <v>168</v>
      </c>
      <c r="E1395" s="244" t="s">
        <v>2020</v>
      </c>
      <c r="F1395" s="245" t="s">
        <v>2021</v>
      </c>
      <c r="G1395" s="246" t="s">
        <v>171</v>
      </c>
      <c r="H1395" s="247">
        <v>13.555</v>
      </c>
      <c r="I1395" s="248"/>
      <c r="J1395" s="249">
        <f>ROUND(I1395*H1395,2)</f>
        <v>0</v>
      </c>
      <c r="K1395" s="250"/>
      <c r="L1395" s="43"/>
      <c r="M1395" s="251" t="s">
        <v>1</v>
      </c>
      <c r="N1395" s="252" t="s">
        <v>39</v>
      </c>
      <c r="O1395" s="90"/>
      <c r="P1395" s="253">
        <f>O1395*H1395</f>
        <v>0</v>
      </c>
      <c r="Q1395" s="253">
        <v>0.00014</v>
      </c>
      <c r="R1395" s="253">
        <f>Q1395*H1395</f>
        <v>0.0018976999999999998</v>
      </c>
      <c r="S1395" s="253">
        <v>0</v>
      </c>
      <c r="T1395" s="254">
        <f>S1395*H1395</f>
        <v>0</v>
      </c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R1395" s="255" t="s">
        <v>252</v>
      </c>
      <c r="AT1395" s="255" t="s">
        <v>168</v>
      </c>
      <c r="AU1395" s="255" t="s">
        <v>86</v>
      </c>
      <c r="AY1395" s="16" t="s">
        <v>166</v>
      </c>
      <c r="BE1395" s="256">
        <f>IF(N1395="základní",J1395,0)</f>
        <v>0</v>
      </c>
      <c r="BF1395" s="256">
        <f>IF(N1395="snížená",J1395,0)</f>
        <v>0</v>
      </c>
      <c r="BG1395" s="256">
        <f>IF(N1395="zákl. přenesená",J1395,0)</f>
        <v>0</v>
      </c>
      <c r="BH1395" s="256">
        <f>IF(N1395="sníž. přenesená",J1395,0)</f>
        <v>0</v>
      </c>
      <c r="BI1395" s="256">
        <f>IF(N1395="nulová",J1395,0)</f>
        <v>0</v>
      </c>
      <c r="BJ1395" s="16" t="s">
        <v>86</v>
      </c>
      <c r="BK1395" s="256">
        <f>ROUND(I1395*H1395,2)</f>
        <v>0</v>
      </c>
      <c r="BL1395" s="16" t="s">
        <v>252</v>
      </c>
      <c r="BM1395" s="255" t="s">
        <v>2022</v>
      </c>
    </row>
    <row r="1396" spans="1:51" s="13" customFormat="1" ht="12">
      <c r="A1396" s="13"/>
      <c r="B1396" s="257"/>
      <c r="C1396" s="258"/>
      <c r="D1396" s="259" t="s">
        <v>174</v>
      </c>
      <c r="E1396" s="260" t="s">
        <v>1</v>
      </c>
      <c r="F1396" s="261" t="s">
        <v>2011</v>
      </c>
      <c r="G1396" s="258"/>
      <c r="H1396" s="260" t="s">
        <v>1</v>
      </c>
      <c r="I1396" s="262"/>
      <c r="J1396" s="258"/>
      <c r="K1396" s="258"/>
      <c r="L1396" s="263"/>
      <c r="M1396" s="264"/>
      <c r="N1396" s="265"/>
      <c r="O1396" s="265"/>
      <c r="P1396" s="265"/>
      <c r="Q1396" s="265"/>
      <c r="R1396" s="265"/>
      <c r="S1396" s="265"/>
      <c r="T1396" s="266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67" t="s">
        <v>174</v>
      </c>
      <c r="AU1396" s="267" t="s">
        <v>86</v>
      </c>
      <c r="AV1396" s="13" t="s">
        <v>80</v>
      </c>
      <c r="AW1396" s="13" t="s">
        <v>30</v>
      </c>
      <c r="AX1396" s="13" t="s">
        <v>73</v>
      </c>
      <c r="AY1396" s="267" t="s">
        <v>166</v>
      </c>
    </row>
    <row r="1397" spans="1:51" s="14" customFormat="1" ht="12">
      <c r="A1397" s="14"/>
      <c r="B1397" s="268"/>
      <c r="C1397" s="269"/>
      <c r="D1397" s="259" t="s">
        <v>174</v>
      </c>
      <c r="E1397" s="270" t="s">
        <v>1</v>
      </c>
      <c r="F1397" s="271" t="s">
        <v>2012</v>
      </c>
      <c r="G1397" s="269"/>
      <c r="H1397" s="272">
        <v>5</v>
      </c>
      <c r="I1397" s="273"/>
      <c r="J1397" s="269"/>
      <c r="K1397" s="269"/>
      <c r="L1397" s="274"/>
      <c r="M1397" s="275"/>
      <c r="N1397" s="276"/>
      <c r="O1397" s="276"/>
      <c r="P1397" s="276"/>
      <c r="Q1397" s="276"/>
      <c r="R1397" s="276"/>
      <c r="S1397" s="276"/>
      <c r="T1397" s="27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78" t="s">
        <v>174</v>
      </c>
      <c r="AU1397" s="278" t="s">
        <v>86</v>
      </c>
      <c r="AV1397" s="14" t="s">
        <v>86</v>
      </c>
      <c r="AW1397" s="14" t="s">
        <v>30</v>
      </c>
      <c r="AX1397" s="14" t="s">
        <v>73</v>
      </c>
      <c r="AY1397" s="278" t="s">
        <v>166</v>
      </c>
    </row>
    <row r="1398" spans="1:51" s="14" customFormat="1" ht="12">
      <c r="A1398" s="14"/>
      <c r="B1398" s="268"/>
      <c r="C1398" s="269"/>
      <c r="D1398" s="259" t="s">
        <v>174</v>
      </c>
      <c r="E1398" s="270" t="s">
        <v>1</v>
      </c>
      <c r="F1398" s="271" t="s">
        <v>2013</v>
      </c>
      <c r="G1398" s="269"/>
      <c r="H1398" s="272">
        <v>5</v>
      </c>
      <c r="I1398" s="273"/>
      <c r="J1398" s="269"/>
      <c r="K1398" s="269"/>
      <c r="L1398" s="274"/>
      <c r="M1398" s="275"/>
      <c r="N1398" s="276"/>
      <c r="O1398" s="276"/>
      <c r="P1398" s="276"/>
      <c r="Q1398" s="276"/>
      <c r="R1398" s="276"/>
      <c r="S1398" s="276"/>
      <c r="T1398" s="277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78" t="s">
        <v>174</v>
      </c>
      <c r="AU1398" s="278" t="s">
        <v>86</v>
      </c>
      <c r="AV1398" s="14" t="s">
        <v>86</v>
      </c>
      <c r="AW1398" s="14" t="s">
        <v>30</v>
      </c>
      <c r="AX1398" s="14" t="s">
        <v>73</v>
      </c>
      <c r="AY1398" s="278" t="s">
        <v>166</v>
      </c>
    </row>
    <row r="1399" spans="1:51" s="14" customFormat="1" ht="12">
      <c r="A1399" s="14"/>
      <c r="B1399" s="268"/>
      <c r="C1399" s="269"/>
      <c r="D1399" s="259" t="s">
        <v>174</v>
      </c>
      <c r="E1399" s="270" t="s">
        <v>1</v>
      </c>
      <c r="F1399" s="271" t="s">
        <v>2014</v>
      </c>
      <c r="G1399" s="269"/>
      <c r="H1399" s="272">
        <v>3.555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174</v>
      </c>
      <c r="AU1399" s="278" t="s">
        <v>86</v>
      </c>
      <c r="AV1399" s="14" t="s">
        <v>86</v>
      </c>
      <c r="AW1399" s="14" t="s">
        <v>30</v>
      </c>
      <c r="AX1399" s="14" t="s">
        <v>73</v>
      </c>
      <c r="AY1399" s="278" t="s">
        <v>166</v>
      </c>
    </row>
    <row r="1400" spans="1:65" s="2" customFormat="1" ht="21.75" customHeight="1">
      <c r="A1400" s="37"/>
      <c r="B1400" s="38"/>
      <c r="C1400" s="243" t="s">
        <v>2023</v>
      </c>
      <c r="D1400" s="243" t="s">
        <v>168</v>
      </c>
      <c r="E1400" s="244" t="s">
        <v>2024</v>
      </c>
      <c r="F1400" s="245" t="s">
        <v>2025</v>
      </c>
      <c r="G1400" s="246" t="s">
        <v>171</v>
      </c>
      <c r="H1400" s="247">
        <v>13.555</v>
      </c>
      <c r="I1400" s="248"/>
      <c r="J1400" s="249">
        <f>ROUND(I1400*H1400,2)</f>
        <v>0</v>
      </c>
      <c r="K1400" s="250"/>
      <c r="L1400" s="43"/>
      <c r="M1400" s="251" t="s">
        <v>1</v>
      </c>
      <c r="N1400" s="252" t="s">
        <v>39</v>
      </c>
      <c r="O1400" s="90"/>
      <c r="P1400" s="253">
        <f>O1400*H1400</f>
        <v>0</v>
      </c>
      <c r="Q1400" s="253">
        <v>0.00014</v>
      </c>
      <c r="R1400" s="253">
        <f>Q1400*H1400</f>
        <v>0.0018976999999999998</v>
      </c>
      <c r="S1400" s="253">
        <v>0</v>
      </c>
      <c r="T1400" s="254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255" t="s">
        <v>252</v>
      </c>
      <c r="AT1400" s="255" t="s">
        <v>168</v>
      </c>
      <c r="AU1400" s="255" t="s">
        <v>86</v>
      </c>
      <c r="AY1400" s="16" t="s">
        <v>166</v>
      </c>
      <c r="BE1400" s="256">
        <f>IF(N1400="základní",J1400,0)</f>
        <v>0</v>
      </c>
      <c r="BF1400" s="256">
        <f>IF(N1400="snížená",J1400,0)</f>
        <v>0</v>
      </c>
      <c r="BG1400" s="256">
        <f>IF(N1400="zákl. přenesená",J1400,0)</f>
        <v>0</v>
      </c>
      <c r="BH1400" s="256">
        <f>IF(N1400="sníž. přenesená",J1400,0)</f>
        <v>0</v>
      </c>
      <c r="BI1400" s="256">
        <f>IF(N1400="nulová",J1400,0)</f>
        <v>0</v>
      </c>
      <c r="BJ1400" s="16" t="s">
        <v>86</v>
      </c>
      <c r="BK1400" s="256">
        <f>ROUND(I1400*H1400,2)</f>
        <v>0</v>
      </c>
      <c r="BL1400" s="16" t="s">
        <v>252</v>
      </c>
      <c r="BM1400" s="255" t="s">
        <v>2026</v>
      </c>
    </row>
    <row r="1401" spans="1:51" s="13" customFormat="1" ht="12">
      <c r="A1401" s="13"/>
      <c r="B1401" s="257"/>
      <c r="C1401" s="258"/>
      <c r="D1401" s="259" t="s">
        <v>174</v>
      </c>
      <c r="E1401" s="260" t="s">
        <v>1</v>
      </c>
      <c r="F1401" s="261" t="s">
        <v>2011</v>
      </c>
      <c r="G1401" s="258"/>
      <c r="H1401" s="260" t="s">
        <v>1</v>
      </c>
      <c r="I1401" s="262"/>
      <c r="J1401" s="258"/>
      <c r="K1401" s="258"/>
      <c r="L1401" s="263"/>
      <c r="M1401" s="264"/>
      <c r="N1401" s="265"/>
      <c r="O1401" s="265"/>
      <c r="P1401" s="265"/>
      <c r="Q1401" s="265"/>
      <c r="R1401" s="265"/>
      <c r="S1401" s="265"/>
      <c r="T1401" s="266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7" t="s">
        <v>174</v>
      </c>
      <c r="AU1401" s="267" t="s">
        <v>86</v>
      </c>
      <c r="AV1401" s="13" t="s">
        <v>80</v>
      </c>
      <c r="AW1401" s="13" t="s">
        <v>30</v>
      </c>
      <c r="AX1401" s="13" t="s">
        <v>73</v>
      </c>
      <c r="AY1401" s="267" t="s">
        <v>166</v>
      </c>
    </row>
    <row r="1402" spans="1:51" s="14" customFormat="1" ht="12">
      <c r="A1402" s="14"/>
      <c r="B1402" s="268"/>
      <c r="C1402" s="269"/>
      <c r="D1402" s="259" t="s">
        <v>174</v>
      </c>
      <c r="E1402" s="270" t="s">
        <v>1</v>
      </c>
      <c r="F1402" s="271" t="s">
        <v>2012</v>
      </c>
      <c r="G1402" s="269"/>
      <c r="H1402" s="272">
        <v>5</v>
      </c>
      <c r="I1402" s="273"/>
      <c r="J1402" s="269"/>
      <c r="K1402" s="269"/>
      <c r="L1402" s="274"/>
      <c r="M1402" s="275"/>
      <c r="N1402" s="276"/>
      <c r="O1402" s="276"/>
      <c r="P1402" s="276"/>
      <c r="Q1402" s="276"/>
      <c r="R1402" s="276"/>
      <c r="S1402" s="276"/>
      <c r="T1402" s="277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8" t="s">
        <v>174</v>
      </c>
      <c r="AU1402" s="278" t="s">
        <v>86</v>
      </c>
      <c r="AV1402" s="14" t="s">
        <v>86</v>
      </c>
      <c r="AW1402" s="14" t="s">
        <v>30</v>
      </c>
      <c r="AX1402" s="14" t="s">
        <v>73</v>
      </c>
      <c r="AY1402" s="278" t="s">
        <v>166</v>
      </c>
    </row>
    <row r="1403" spans="1:51" s="14" customFormat="1" ht="12">
      <c r="A1403" s="14"/>
      <c r="B1403" s="268"/>
      <c r="C1403" s="269"/>
      <c r="D1403" s="259" t="s">
        <v>174</v>
      </c>
      <c r="E1403" s="270" t="s">
        <v>1</v>
      </c>
      <c r="F1403" s="271" t="s">
        <v>2013</v>
      </c>
      <c r="G1403" s="269"/>
      <c r="H1403" s="272">
        <v>5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174</v>
      </c>
      <c r="AU1403" s="278" t="s">
        <v>86</v>
      </c>
      <c r="AV1403" s="14" t="s">
        <v>86</v>
      </c>
      <c r="AW1403" s="14" t="s">
        <v>30</v>
      </c>
      <c r="AX1403" s="14" t="s">
        <v>73</v>
      </c>
      <c r="AY1403" s="278" t="s">
        <v>166</v>
      </c>
    </row>
    <row r="1404" spans="1:51" s="14" customFormat="1" ht="12">
      <c r="A1404" s="14"/>
      <c r="B1404" s="268"/>
      <c r="C1404" s="269"/>
      <c r="D1404" s="259" t="s">
        <v>174</v>
      </c>
      <c r="E1404" s="270" t="s">
        <v>1</v>
      </c>
      <c r="F1404" s="271" t="s">
        <v>2014</v>
      </c>
      <c r="G1404" s="269"/>
      <c r="H1404" s="272">
        <v>3.555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78" t="s">
        <v>174</v>
      </c>
      <c r="AU1404" s="278" t="s">
        <v>86</v>
      </c>
      <c r="AV1404" s="14" t="s">
        <v>86</v>
      </c>
      <c r="AW1404" s="14" t="s">
        <v>30</v>
      </c>
      <c r="AX1404" s="14" t="s">
        <v>73</v>
      </c>
      <c r="AY1404" s="278" t="s">
        <v>166</v>
      </c>
    </row>
    <row r="1405" spans="1:65" s="2" customFormat="1" ht="21.75" customHeight="1">
      <c r="A1405" s="37"/>
      <c r="B1405" s="38"/>
      <c r="C1405" s="243" t="s">
        <v>2027</v>
      </c>
      <c r="D1405" s="243" t="s">
        <v>168</v>
      </c>
      <c r="E1405" s="244" t="s">
        <v>2028</v>
      </c>
      <c r="F1405" s="245" t="s">
        <v>2029</v>
      </c>
      <c r="G1405" s="246" t="s">
        <v>171</v>
      </c>
      <c r="H1405" s="247">
        <v>11.52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39</v>
      </c>
      <c r="O1405" s="90"/>
      <c r="P1405" s="253">
        <f>O1405*H1405</f>
        <v>0</v>
      </c>
      <c r="Q1405" s="253">
        <v>0.00023</v>
      </c>
      <c r="R1405" s="253">
        <f>Q1405*H1405</f>
        <v>0.0026496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252</v>
      </c>
      <c r="AT1405" s="255" t="s">
        <v>168</v>
      </c>
      <c r="AU1405" s="255" t="s">
        <v>86</v>
      </c>
      <c r="AY1405" s="16" t="s">
        <v>166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86</v>
      </c>
      <c r="BK1405" s="256">
        <f>ROUND(I1405*H1405,2)</f>
        <v>0</v>
      </c>
      <c r="BL1405" s="16" t="s">
        <v>252</v>
      </c>
      <c r="BM1405" s="255" t="s">
        <v>2030</v>
      </c>
    </row>
    <row r="1406" spans="1:51" s="14" customFormat="1" ht="12">
      <c r="A1406" s="14"/>
      <c r="B1406" s="268"/>
      <c r="C1406" s="269"/>
      <c r="D1406" s="259" t="s">
        <v>174</v>
      </c>
      <c r="E1406" s="270" t="s">
        <v>1</v>
      </c>
      <c r="F1406" s="271" t="s">
        <v>1391</v>
      </c>
      <c r="G1406" s="269"/>
      <c r="H1406" s="272">
        <v>11.52</v>
      </c>
      <c r="I1406" s="273"/>
      <c r="J1406" s="269"/>
      <c r="K1406" s="269"/>
      <c r="L1406" s="274"/>
      <c r="M1406" s="275"/>
      <c r="N1406" s="276"/>
      <c r="O1406" s="276"/>
      <c r="P1406" s="276"/>
      <c r="Q1406" s="276"/>
      <c r="R1406" s="276"/>
      <c r="S1406" s="276"/>
      <c r="T1406" s="27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8" t="s">
        <v>174</v>
      </c>
      <c r="AU1406" s="278" t="s">
        <v>86</v>
      </c>
      <c r="AV1406" s="14" t="s">
        <v>86</v>
      </c>
      <c r="AW1406" s="14" t="s">
        <v>30</v>
      </c>
      <c r="AX1406" s="14" t="s">
        <v>73</v>
      </c>
      <c r="AY1406" s="278" t="s">
        <v>166</v>
      </c>
    </row>
    <row r="1407" spans="1:65" s="2" customFormat="1" ht="21.75" customHeight="1">
      <c r="A1407" s="37"/>
      <c r="B1407" s="38"/>
      <c r="C1407" s="243" t="s">
        <v>2031</v>
      </c>
      <c r="D1407" s="243" t="s">
        <v>168</v>
      </c>
      <c r="E1407" s="244" t="s">
        <v>2032</v>
      </c>
      <c r="F1407" s="245" t="s">
        <v>2033</v>
      </c>
      <c r="G1407" s="246" t="s">
        <v>171</v>
      </c>
      <c r="H1407" s="247">
        <v>11.52</v>
      </c>
      <c r="I1407" s="248"/>
      <c r="J1407" s="249">
        <f>ROUND(I1407*H1407,2)</f>
        <v>0</v>
      </c>
      <c r="K1407" s="250"/>
      <c r="L1407" s="43"/>
      <c r="M1407" s="251" t="s">
        <v>1</v>
      </c>
      <c r="N1407" s="252" t="s">
        <v>39</v>
      </c>
      <c r="O1407" s="90"/>
      <c r="P1407" s="253">
        <f>O1407*H1407</f>
        <v>0</v>
      </c>
      <c r="Q1407" s="253">
        <v>0.00033</v>
      </c>
      <c r="R1407" s="253">
        <f>Q1407*H1407</f>
        <v>0.0038016</v>
      </c>
      <c r="S1407" s="253">
        <v>0</v>
      </c>
      <c r="T1407" s="254">
        <f>S1407*H1407</f>
        <v>0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255" t="s">
        <v>252</v>
      </c>
      <c r="AT1407" s="255" t="s">
        <v>168</v>
      </c>
      <c r="AU1407" s="255" t="s">
        <v>86</v>
      </c>
      <c r="AY1407" s="16" t="s">
        <v>166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6" t="s">
        <v>86</v>
      </c>
      <c r="BK1407" s="256">
        <f>ROUND(I1407*H1407,2)</f>
        <v>0</v>
      </c>
      <c r="BL1407" s="16" t="s">
        <v>252</v>
      </c>
      <c r="BM1407" s="255" t="s">
        <v>2034</v>
      </c>
    </row>
    <row r="1408" spans="1:51" s="14" customFormat="1" ht="12">
      <c r="A1408" s="14"/>
      <c r="B1408" s="268"/>
      <c r="C1408" s="269"/>
      <c r="D1408" s="259" t="s">
        <v>174</v>
      </c>
      <c r="E1408" s="270" t="s">
        <v>1</v>
      </c>
      <c r="F1408" s="271" t="s">
        <v>1391</v>
      </c>
      <c r="G1408" s="269"/>
      <c r="H1408" s="272">
        <v>11.52</v>
      </c>
      <c r="I1408" s="273"/>
      <c r="J1408" s="269"/>
      <c r="K1408" s="269"/>
      <c r="L1408" s="274"/>
      <c r="M1408" s="275"/>
      <c r="N1408" s="276"/>
      <c r="O1408" s="276"/>
      <c r="P1408" s="276"/>
      <c r="Q1408" s="276"/>
      <c r="R1408" s="276"/>
      <c r="S1408" s="276"/>
      <c r="T1408" s="277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8" t="s">
        <v>174</v>
      </c>
      <c r="AU1408" s="278" t="s">
        <v>86</v>
      </c>
      <c r="AV1408" s="14" t="s">
        <v>86</v>
      </c>
      <c r="AW1408" s="14" t="s">
        <v>30</v>
      </c>
      <c r="AX1408" s="14" t="s">
        <v>73</v>
      </c>
      <c r="AY1408" s="278" t="s">
        <v>166</v>
      </c>
    </row>
    <row r="1409" spans="1:63" s="12" customFormat="1" ht="22.8" customHeight="1">
      <c r="A1409" s="12"/>
      <c r="B1409" s="227"/>
      <c r="C1409" s="228"/>
      <c r="D1409" s="229" t="s">
        <v>72</v>
      </c>
      <c r="E1409" s="241" t="s">
        <v>2035</v>
      </c>
      <c r="F1409" s="241" t="s">
        <v>2036</v>
      </c>
      <c r="G1409" s="228"/>
      <c r="H1409" s="228"/>
      <c r="I1409" s="231"/>
      <c r="J1409" s="242">
        <f>BK1409</f>
        <v>0</v>
      </c>
      <c r="K1409" s="228"/>
      <c r="L1409" s="233"/>
      <c r="M1409" s="234"/>
      <c r="N1409" s="235"/>
      <c r="O1409" s="235"/>
      <c r="P1409" s="236">
        <f>SUM(P1410:P1413)</f>
        <v>0</v>
      </c>
      <c r="Q1409" s="235"/>
      <c r="R1409" s="236">
        <f>SUM(R1410:R1413)</f>
        <v>0.588</v>
      </c>
      <c r="S1409" s="235"/>
      <c r="T1409" s="237">
        <f>SUM(T1410:T1413)</f>
        <v>0</v>
      </c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R1409" s="238" t="s">
        <v>86</v>
      </c>
      <c r="AT1409" s="239" t="s">
        <v>72</v>
      </c>
      <c r="AU1409" s="239" t="s">
        <v>80</v>
      </c>
      <c r="AY1409" s="238" t="s">
        <v>166</v>
      </c>
      <c r="BK1409" s="240">
        <f>SUM(BK1410:BK1413)</f>
        <v>0</v>
      </c>
    </row>
    <row r="1410" spans="1:65" s="2" customFormat="1" ht="21.75" customHeight="1">
      <c r="A1410" s="37"/>
      <c r="B1410" s="38"/>
      <c r="C1410" s="243" t="s">
        <v>2037</v>
      </c>
      <c r="D1410" s="243" t="s">
        <v>168</v>
      </c>
      <c r="E1410" s="244" t="s">
        <v>2038</v>
      </c>
      <c r="F1410" s="245" t="s">
        <v>2039</v>
      </c>
      <c r="G1410" s="246" t="s">
        <v>171</v>
      </c>
      <c r="H1410" s="247">
        <v>1200</v>
      </c>
      <c r="I1410" s="248"/>
      <c r="J1410" s="249">
        <f>ROUND(I1410*H1410,2)</f>
        <v>0</v>
      </c>
      <c r="K1410" s="250"/>
      <c r="L1410" s="43"/>
      <c r="M1410" s="251" t="s">
        <v>1</v>
      </c>
      <c r="N1410" s="252" t="s">
        <v>39</v>
      </c>
      <c r="O1410" s="90"/>
      <c r="P1410" s="253">
        <f>O1410*H1410</f>
        <v>0</v>
      </c>
      <c r="Q1410" s="253">
        <v>0.0002</v>
      </c>
      <c r="R1410" s="253">
        <f>Q1410*H1410</f>
        <v>0.24000000000000002</v>
      </c>
      <c r="S1410" s="253">
        <v>0</v>
      </c>
      <c r="T1410" s="254">
        <f>S1410*H1410</f>
        <v>0</v>
      </c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R1410" s="255" t="s">
        <v>252</v>
      </c>
      <c r="AT1410" s="255" t="s">
        <v>168</v>
      </c>
      <c r="AU1410" s="255" t="s">
        <v>86</v>
      </c>
      <c r="AY1410" s="16" t="s">
        <v>166</v>
      </c>
      <c r="BE1410" s="256">
        <f>IF(N1410="základní",J1410,0)</f>
        <v>0</v>
      </c>
      <c r="BF1410" s="256">
        <f>IF(N1410="snížená",J1410,0)</f>
        <v>0</v>
      </c>
      <c r="BG1410" s="256">
        <f>IF(N1410="zákl. přenesená",J1410,0)</f>
        <v>0</v>
      </c>
      <c r="BH1410" s="256">
        <f>IF(N1410="sníž. přenesená",J1410,0)</f>
        <v>0</v>
      </c>
      <c r="BI1410" s="256">
        <f>IF(N1410="nulová",J1410,0)</f>
        <v>0</v>
      </c>
      <c r="BJ1410" s="16" t="s">
        <v>86</v>
      </c>
      <c r="BK1410" s="256">
        <f>ROUND(I1410*H1410,2)</f>
        <v>0</v>
      </c>
      <c r="BL1410" s="16" t="s">
        <v>252</v>
      </c>
      <c r="BM1410" s="255" t="s">
        <v>2040</v>
      </c>
    </row>
    <row r="1411" spans="1:51" s="14" customFormat="1" ht="12">
      <c r="A1411" s="14"/>
      <c r="B1411" s="268"/>
      <c r="C1411" s="269"/>
      <c r="D1411" s="259" t="s">
        <v>174</v>
      </c>
      <c r="E1411" s="270" t="s">
        <v>1</v>
      </c>
      <c r="F1411" s="271" t="s">
        <v>2041</v>
      </c>
      <c r="G1411" s="269"/>
      <c r="H1411" s="272">
        <v>1200</v>
      </c>
      <c r="I1411" s="273"/>
      <c r="J1411" s="269"/>
      <c r="K1411" s="269"/>
      <c r="L1411" s="274"/>
      <c r="M1411" s="275"/>
      <c r="N1411" s="276"/>
      <c r="O1411" s="276"/>
      <c r="P1411" s="276"/>
      <c r="Q1411" s="276"/>
      <c r="R1411" s="276"/>
      <c r="S1411" s="276"/>
      <c r="T1411" s="277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78" t="s">
        <v>174</v>
      </c>
      <c r="AU1411" s="278" t="s">
        <v>86</v>
      </c>
      <c r="AV1411" s="14" t="s">
        <v>86</v>
      </c>
      <c r="AW1411" s="14" t="s">
        <v>30</v>
      </c>
      <c r="AX1411" s="14" t="s">
        <v>73</v>
      </c>
      <c r="AY1411" s="278" t="s">
        <v>166</v>
      </c>
    </row>
    <row r="1412" spans="1:65" s="2" customFormat="1" ht="21.75" customHeight="1">
      <c r="A1412" s="37"/>
      <c r="B1412" s="38"/>
      <c r="C1412" s="243" t="s">
        <v>2042</v>
      </c>
      <c r="D1412" s="243" t="s">
        <v>168</v>
      </c>
      <c r="E1412" s="244" t="s">
        <v>2043</v>
      </c>
      <c r="F1412" s="245" t="s">
        <v>2044</v>
      </c>
      <c r="G1412" s="246" t="s">
        <v>171</v>
      </c>
      <c r="H1412" s="247">
        <v>1200</v>
      </c>
      <c r="I1412" s="248"/>
      <c r="J1412" s="249">
        <f>ROUND(I1412*H1412,2)</f>
        <v>0</v>
      </c>
      <c r="K1412" s="250"/>
      <c r="L1412" s="43"/>
      <c r="M1412" s="251" t="s">
        <v>1</v>
      </c>
      <c r="N1412" s="252" t="s">
        <v>39</v>
      </c>
      <c r="O1412" s="90"/>
      <c r="P1412" s="253">
        <f>O1412*H1412</f>
        <v>0</v>
      </c>
      <c r="Q1412" s="253">
        <v>0.00029</v>
      </c>
      <c r="R1412" s="253">
        <f>Q1412*H1412</f>
        <v>0.348</v>
      </c>
      <c r="S1412" s="253">
        <v>0</v>
      </c>
      <c r="T1412" s="254">
        <f>S1412*H1412</f>
        <v>0</v>
      </c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R1412" s="255" t="s">
        <v>252</v>
      </c>
      <c r="AT1412" s="255" t="s">
        <v>168</v>
      </c>
      <c r="AU1412" s="255" t="s">
        <v>86</v>
      </c>
      <c r="AY1412" s="16" t="s">
        <v>166</v>
      </c>
      <c r="BE1412" s="256">
        <f>IF(N1412="základní",J1412,0)</f>
        <v>0</v>
      </c>
      <c r="BF1412" s="256">
        <f>IF(N1412="snížená",J1412,0)</f>
        <v>0</v>
      </c>
      <c r="BG1412" s="256">
        <f>IF(N1412="zákl. přenesená",J1412,0)</f>
        <v>0</v>
      </c>
      <c r="BH1412" s="256">
        <f>IF(N1412="sníž. přenesená",J1412,0)</f>
        <v>0</v>
      </c>
      <c r="BI1412" s="256">
        <f>IF(N1412="nulová",J1412,0)</f>
        <v>0</v>
      </c>
      <c r="BJ1412" s="16" t="s">
        <v>86</v>
      </c>
      <c r="BK1412" s="256">
        <f>ROUND(I1412*H1412,2)</f>
        <v>0</v>
      </c>
      <c r="BL1412" s="16" t="s">
        <v>252</v>
      </c>
      <c r="BM1412" s="255" t="s">
        <v>2045</v>
      </c>
    </row>
    <row r="1413" spans="1:51" s="14" customFormat="1" ht="12">
      <c r="A1413" s="14"/>
      <c r="B1413" s="268"/>
      <c r="C1413" s="269"/>
      <c r="D1413" s="259" t="s">
        <v>174</v>
      </c>
      <c r="E1413" s="270" t="s">
        <v>1</v>
      </c>
      <c r="F1413" s="271" t="s">
        <v>2041</v>
      </c>
      <c r="G1413" s="269"/>
      <c r="H1413" s="272">
        <v>1200</v>
      </c>
      <c r="I1413" s="273"/>
      <c r="J1413" s="269"/>
      <c r="K1413" s="269"/>
      <c r="L1413" s="274"/>
      <c r="M1413" s="293"/>
      <c r="N1413" s="294"/>
      <c r="O1413" s="294"/>
      <c r="P1413" s="294"/>
      <c r="Q1413" s="294"/>
      <c r="R1413" s="294"/>
      <c r="S1413" s="294"/>
      <c r="T1413" s="295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8" t="s">
        <v>174</v>
      </c>
      <c r="AU1413" s="278" t="s">
        <v>86</v>
      </c>
      <c r="AV1413" s="14" t="s">
        <v>86</v>
      </c>
      <c r="AW1413" s="14" t="s">
        <v>30</v>
      </c>
      <c r="AX1413" s="14" t="s">
        <v>73</v>
      </c>
      <c r="AY1413" s="278" t="s">
        <v>166</v>
      </c>
    </row>
    <row r="1414" spans="1:31" s="2" customFormat="1" ht="6.95" customHeight="1">
      <c r="A1414" s="37"/>
      <c r="B1414" s="65"/>
      <c r="C1414" s="66"/>
      <c r="D1414" s="66"/>
      <c r="E1414" s="66"/>
      <c r="F1414" s="66"/>
      <c r="G1414" s="66"/>
      <c r="H1414" s="66"/>
      <c r="I1414" s="191"/>
      <c r="J1414" s="66"/>
      <c r="K1414" s="66"/>
      <c r="L1414" s="43"/>
      <c r="M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</row>
  </sheetData>
  <sheetProtection password="CC35" sheet="1" objects="1" scenarios="1" formatColumns="0" formatRows="0" autoFilter="0"/>
  <autoFilter ref="C148:K14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2046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U..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2047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2048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2049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2050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151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U, Y, Z - 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114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U..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152</v>
      </c>
      <c r="D123" s="217" t="s">
        <v>58</v>
      </c>
      <c r="E123" s="217" t="s">
        <v>54</v>
      </c>
      <c r="F123" s="217" t="s">
        <v>55</v>
      </c>
      <c r="G123" s="217" t="s">
        <v>153</v>
      </c>
      <c r="H123" s="217" t="s">
        <v>154</v>
      </c>
      <c r="I123" s="218" t="s">
        <v>155</v>
      </c>
      <c r="J123" s="219" t="s">
        <v>119</v>
      </c>
      <c r="K123" s="220" t="s">
        <v>156</v>
      </c>
      <c r="L123" s="221"/>
      <c r="M123" s="99" t="s">
        <v>1</v>
      </c>
      <c r="N123" s="100" t="s">
        <v>37</v>
      </c>
      <c r="O123" s="100" t="s">
        <v>157</v>
      </c>
      <c r="P123" s="100" t="s">
        <v>158</v>
      </c>
      <c r="Q123" s="100" t="s">
        <v>159</v>
      </c>
      <c r="R123" s="100" t="s">
        <v>160</v>
      </c>
      <c r="S123" s="100" t="s">
        <v>161</v>
      </c>
      <c r="T123" s="101" t="s">
        <v>162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163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2051</v>
      </c>
      <c r="F125" s="230" t="s">
        <v>2052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172</v>
      </c>
      <c r="AT125" s="239" t="s">
        <v>72</v>
      </c>
      <c r="AU125" s="239" t="s">
        <v>73</v>
      </c>
      <c r="AY125" s="238" t="s">
        <v>166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168</v>
      </c>
      <c r="E126" s="244" t="s">
        <v>2053</v>
      </c>
      <c r="F126" s="245" t="s">
        <v>2054</v>
      </c>
      <c r="G126" s="246" t="s">
        <v>2055</v>
      </c>
      <c r="H126" s="247">
        <v>10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39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2056</v>
      </c>
      <c r="AT126" s="255" t="s">
        <v>168</v>
      </c>
      <c r="AU126" s="255" t="s">
        <v>80</v>
      </c>
      <c r="AY126" s="16" t="s">
        <v>166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86</v>
      </c>
      <c r="BK126" s="256">
        <f>ROUND(I126*H126,2)</f>
        <v>0</v>
      </c>
      <c r="BL126" s="16" t="s">
        <v>2056</v>
      </c>
      <c r="BM126" s="255" t="s">
        <v>2057</v>
      </c>
    </row>
    <row r="127" spans="1:51" s="14" customFormat="1" ht="12">
      <c r="A127" s="14"/>
      <c r="B127" s="268"/>
      <c r="C127" s="269"/>
      <c r="D127" s="259" t="s">
        <v>174</v>
      </c>
      <c r="E127" s="270" t="s">
        <v>1</v>
      </c>
      <c r="F127" s="271" t="s">
        <v>2058</v>
      </c>
      <c r="G127" s="269"/>
      <c r="H127" s="272">
        <v>10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174</v>
      </c>
      <c r="AU127" s="278" t="s">
        <v>80</v>
      </c>
      <c r="AV127" s="14" t="s">
        <v>86</v>
      </c>
      <c r="AW127" s="14" t="s">
        <v>30</v>
      </c>
      <c r="AX127" s="14" t="s">
        <v>73</v>
      </c>
      <c r="AY127" s="278" t="s">
        <v>166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2059</v>
      </c>
      <c r="F128" s="230" t="s">
        <v>2060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195</v>
      </c>
      <c r="AT128" s="239" t="s">
        <v>72</v>
      </c>
      <c r="AU128" s="239" t="s">
        <v>73</v>
      </c>
      <c r="AY128" s="238" t="s">
        <v>166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2061</v>
      </c>
      <c r="F129" s="241" t="s">
        <v>2062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195</v>
      </c>
      <c r="AT129" s="239" t="s">
        <v>72</v>
      </c>
      <c r="AU129" s="239" t="s">
        <v>80</v>
      </c>
      <c r="AY129" s="238" t="s">
        <v>166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86</v>
      </c>
      <c r="D130" s="243" t="s">
        <v>168</v>
      </c>
      <c r="E130" s="244" t="s">
        <v>2063</v>
      </c>
      <c r="F130" s="245" t="s">
        <v>2064</v>
      </c>
      <c r="G130" s="246" t="s">
        <v>2065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39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2066</v>
      </c>
      <c r="AT130" s="255" t="s">
        <v>168</v>
      </c>
      <c r="AU130" s="255" t="s">
        <v>86</v>
      </c>
      <c r="AY130" s="16" t="s">
        <v>166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86</v>
      </c>
      <c r="BK130" s="256">
        <f>ROUND(I130*H130,2)</f>
        <v>0</v>
      </c>
      <c r="BL130" s="16" t="s">
        <v>2066</v>
      </c>
      <c r="BM130" s="255" t="s">
        <v>2067</v>
      </c>
    </row>
    <row r="131" spans="1:65" s="2" customFormat="1" ht="16.5" customHeight="1">
      <c r="A131" s="37"/>
      <c r="B131" s="38"/>
      <c r="C131" s="243" t="s">
        <v>187</v>
      </c>
      <c r="D131" s="243" t="s">
        <v>168</v>
      </c>
      <c r="E131" s="244" t="s">
        <v>2068</v>
      </c>
      <c r="F131" s="245" t="s">
        <v>2069</v>
      </c>
      <c r="G131" s="246" t="s">
        <v>2065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39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2066</v>
      </c>
      <c r="AT131" s="255" t="s">
        <v>168</v>
      </c>
      <c r="AU131" s="255" t="s">
        <v>86</v>
      </c>
      <c r="AY131" s="16" t="s">
        <v>166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86</v>
      </c>
      <c r="BK131" s="256">
        <f>ROUND(I131*H131,2)</f>
        <v>0</v>
      </c>
      <c r="BL131" s="16" t="s">
        <v>2066</v>
      </c>
      <c r="BM131" s="255" t="s">
        <v>2070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2071</v>
      </c>
      <c r="F132" s="241" t="s">
        <v>2072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195</v>
      </c>
      <c r="AT132" s="239" t="s">
        <v>72</v>
      </c>
      <c r="AU132" s="239" t="s">
        <v>80</v>
      </c>
      <c r="AY132" s="238" t="s">
        <v>166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172</v>
      </c>
      <c r="D133" s="243" t="s">
        <v>168</v>
      </c>
      <c r="E133" s="244" t="s">
        <v>2073</v>
      </c>
      <c r="F133" s="245" t="s">
        <v>2074</v>
      </c>
      <c r="G133" s="246" t="s">
        <v>2065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39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2066</v>
      </c>
      <c r="AT133" s="255" t="s">
        <v>168</v>
      </c>
      <c r="AU133" s="255" t="s">
        <v>86</v>
      </c>
      <c r="AY133" s="16" t="s">
        <v>166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86</v>
      </c>
      <c r="BK133" s="256">
        <f>ROUND(I133*H133,2)</f>
        <v>0</v>
      </c>
      <c r="BL133" s="16" t="s">
        <v>2066</v>
      </c>
      <c r="BM133" s="255" t="s">
        <v>2075</v>
      </c>
    </row>
    <row r="134" spans="1:65" s="2" customFormat="1" ht="16.5" customHeight="1">
      <c r="A134" s="37"/>
      <c r="B134" s="38"/>
      <c r="C134" s="243" t="s">
        <v>195</v>
      </c>
      <c r="D134" s="243" t="s">
        <v>168</v>
      </c>
      <c r="E134" s="244" t="s">
        <v>2076</v>
      </c>
      <c r="F134" s="245" t="s">
        <v>2077</v>
      </c>
      <c r="G134" s="246" t="s">
        <v>2065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39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2066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2066</v>
      </c>
      <c r="BM134" s="255" t="s">
        <v>2078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2079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ROUND((SUM(BE131:BE202)),2)</f>
        <v>0</v>
      </c>
      <c r="G35" s="37"/>
      <c r="H35" s="37"/>
      <c r="I35" s="170">
        <v>0.21</v>
      </c>
      <c r="J35" s="169">
        <f>ROUND(((SUM(BE131:BE202))*I35),2)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ROUND((SUM(BF131:BF202)),2)</f>
        <v>0</v>
      </c>
      <c r="G36" s="37"/>
      <c r="H36" s="37"/>
      <c r="I36" s="170">
        <v>0.15</v>
      </c>
      <c r="J36" s="169">
        <f>ROUND(((SUM(BF131:BF202))*I36),2)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ROUND((SUM(BG131:BG202)),2)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ROUND((SUM(BH131:BH202)),2)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ROUND((SUM(BI131:BI202)),2)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U...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2080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131</v>
      </c>
      <c r="E101" s="210"/>
      <c r="F101" s="210"/>
      <c r="G101" s="210"/>
      <c r="H101" s="210"/>
      <c r="I101" s="211"/>
      <c r="J101" s="212">
        <f>J151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135</v>
      </c>
      <c r="E102" s="210"/>
      <c r="F102" s="210"/>
      <c r="G102" s="210"/>
      <c r="H102" s="210"/>
      <c r="I102" s="211"/>
      <c r="J102" s="212">
        <f>J160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136</v>
      </c>
      <c r="E103" s="204"/>
      <c r="F103" s="204"/>
      <c r="G103" s="204"/>
      <c r="H103" s="204"/>
      <c r="I103" s="205"/>
      <c r="J103" s="206">
        <f>J162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146</v>
      </c>
      <c r="E104" s="210"/>
      <c r="F104" s="210"/>
      <c r="G104" s="210"/>
      <c r="H104" s="210"/>
      <c r="I104" s="211"/>
      <c r="J104" s="212">
        <f>J163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2047</v>
      </c>
      <c r="E105" s="204"/>
      <c r="F105" s="204"/>
      <c r="G105" s="204"/>
      <c r="H105" s="204"/>
      <c r="I105" s="205"/>
      <c r="J105" s="206">
        <f>J193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2048</v>
      </c>
      <c r="E106" s="204"/>
      <c r="F106" s="204"/>
      <c r="G106" s="204"/>
      <c r="H106" s="204"/>
      <c r="I106" s="205"/>
      <c r="J106" s="206">
        <f>J196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2081</v>
      </c>
      <c r="E107" s="210"/>
      <c r="F107" s="210"/>
      <c r="G107" s="210"/>
      <c r="H107" s="210"/>
      <c r="I107" s="211"/>
      <c r="J107" s="212">
        <f>J197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2082</v>
      </c>
      <c r="E108" s="210"/>
      <c r="F108" s="210"/>
      <c r="G108" s="210"/>
      <c r="H108" s="210"/>
      <c r="I108" s="211"/>
      <c r="J108" s="212">
        <f>J199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2083</v>
      </c>
      <c r="E109" s="210"/>
      <c r="F109" s="210"/>
      <c r="G109" s="210"/>
      <c r="H109" s="210"/>
      <c r="I109" s="211"/>
      <c r="J109" s="212">
        <f>J201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151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U, Y, Z - V.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113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114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U...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152</v>
      </c>
      <c r="D130" s="217" t="s">
        <v>58</v>
      </c>
      <c r="E130" s="217" t="s">
        <v>54</v>
      </c>
      <c r="F130" s="217" t="s">
        <v>55</v>
      </c>
      <c r="G130" s="217" t="s">
        <v>153</v>
      </c>
      <c r="H130" s="217" t="s">
        <v>154</v>
      </c>
      <c r="I130" s="218" t="s">
        <v>155</v>
      </c>
      <c r="J130" s="219" t="s">
        <v>119</v>
      </c>
      <c r="K130" s="220" t="s">
        <v>156</v>
      </c>
      <c r="L130" s="221"/>
      <c r="M130" s="99" t="s">
        <v>1</v>
      </c>
      <c r="N130" s="100" t="s">
        <v>37</v>
      </c>
      <c r="O130" s="100" t="s">
        <v>157</v>
      </c>
      <c r="P130" s="100" t="s">
        <v>158</v>
      </c>
      <c r="Q130" s="100" t="s">
        <v>159</v>
      </c>
      <c r="R130" s="100" t="s">
        <v>160</v>
      </c>
      <c r="S130" s="100" t="s">
        <v>161</v>
      </c>
      <c r="T130" s="101" t="s">
        <v>162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163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P132+P162+P193+P196</f>
        <v>0</v>
      </c>
      <c r="Q131" s="103"/>
      <c r="R131" s="224">
        <f>R132+R162+R193+R196</f>
        <v>14.752832240000002</v>
      </c>
      <c r="S131" s="103"/>
      <c r="T131" s="225">
        <f>T132+T162+T193+T196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121</v>
      </c>
      <c r="BK131" s="226">
        <f>BK132+BK162+BK193+BK196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164</v>
      </c>
      <c r="F132" s="230" t="s">
        <v>165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P133+P151+P160</f>
        <v>0</v>
      </c>
      <c r="Q132" s="235"/>
      <c r="R132" s="236">
        <f>R133+R151+R160</f>
        <v>14.121488240000001</v>
      </c>
      <c r="S132" s="235"/>
      <c r="T132" s="237">
        <f>T133+T151+T160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166</v>
      </c>
      <c r="BK132" s="240">
        <f>BK133+BK151+BK160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195</v>
      </c>
      <c r="F133" s="241" t="s">
        <v>2084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SUM(P134:P150)</f>
        <v>0</v>
      </c>
      <c r="Q133" s="235"/>
      <c r="R133" s="236">
        <f>SUM(R134:R150)</f>
        <v>13.141061</v>
      </c>
      <c r="S133" s="235"/>
      <c r="T133" s="237">
        <f>SUM(T134:T150)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166</v>
      </c>
      <c r="BK133" s="240">
        <f>SUM(BK134:BK150)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168</v>
      </c>
      <c r="E134" s="244" t="s">
        <v>2085</v>
      </c>
      <c r="F134" s="245" t="s">
        <v>2086</v>
      </c>
      <c r="G134" s="246" t="s">
        <v>171</v>
      </c>
      <c r="H134" s="247">
        <v>52.02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39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172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172</v>
      </c>
      <c r="BM134" s="255" t="s">
        <v>2087</v>
      </c>
    </row>
    <row r="135" spans="1:51" s="13" customFormat="1" ht="12">
      <c r="A135" s="13"/>
      <c r="B135" s="257"/>
      <c r="C135" s="258"/>
      <c r="D135" s="259" t="s">
        <v>174</v>
      </c>
      <c r="E135" s="260" t="s">
        <v>1</v>
      </c>
      <c r="F135" s="261" t="s">
        <v>2088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174</v>
      </c>
      <c r="AU135" s="267" t="s">
        <v>86</v>
      </c>
      <c r="AV135" s="13" t="s">
        <v>80</v>
      </c>
      <c r="AW135" s="13" t="s">
        <v>30</v>
      </c>
      <c r="AX135" s="13" t="s">
        <v>73</v>
      </c>
      <c r="AY135" s="267" t="s">
        <v>166</v>
      </c>
    </row>
    <row r="136" spans="1:51" s="14" customFormat="1" ht="12">
      <c r="A136" s="14"/>
      <c r="B136" s="268"/>
      <c r="C136" s="269"/>
      <c r="D136" s="259" t="s">
        <v>174</v>
      </c>
      <c r="E136" s="270" t="s">
        <v>1</v>
      </c>
      <c r="F136" s="271" t="s">
        <v>2089</v>
      </c>
      <c r="G136" s="269"/>
      <c r="H136" s="272">
        <v>52.02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174</v>
      </c>
      <c r="AU136" s="278" t="s">
        <v>86</v>
      </c>
      <c r="AV136" s="14" t="s">
        <v>86</v>
      </c>
      <c r="AW136" s="14" t="s">
        <v>30</v>
      </c>
      <c r="AX136" s="14" t="s">
        <v>73</v>
      </c>
      <c r="AY136" s="278" t="s">
        <v>166</v>
      </c>
    </row>
    <row r="137" spans="1:65" s="2" customFormat="1" ht="16.5" customHeight="1">
      <c r="A137" s="37"/>
      <c r="B137" s="38"/>
      <c r="C137" s="243" t="s">
        <v>86</v>
      </c>
      <c r="D137" s="243" t="s">
        <v>168</v>
      </c>
      <c r="E137" s="244" t="s">
        <v>2090</v>
      </c>
      <c r="F137" s="245" t="s">
        <v>2091</v>
      </c>
      <c r="G137" s="246" t="s">
        <v>171</v>
      </c>
      <c r="H137" s="247">
        <v>6.56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39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172</v>
      </c>
      <c r="AT137" s="255" t="s">
        <v>168</v>
      </c>
      <c r="AU137" s="255" t="s">
        <v>86</v>
      </c>
      <c r="AY137" s="16" t="s">
        <v>166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86</v>
      </c>
      <c r="BK137" s="256">
        <f>ROUND(I137*H137,2)</f>
        <v>0</v>
      </c>
      <c r="BL137" s="16" t="s">
        <v>172</v>
      </c>
      <c r="BM137" s="255" t="s">
        <v>2092</v>
      </c>
    </row>
    <row r="138" spans="1:51" s="14" customFormat="1" ht="12">
      <c r="A138" s="14"/>
      <c r="B138" s="268"/>
      <c r="C138" s="269"/>
      <c r="D138" s="259" t="s">
        <v>174</v>
      </c>
      <c r="E138" s="270" t="s">
        <v>1</v>
      </c>
      <c r="F138" s="271" t="s">
        <v>2093</v>
      </c>
      <c r="G138" s="269"/>
      <c r="H138" s="272">
        <v>6.56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174</v>
      </c>
      <c r="AU138" s="278" t="s">
        <v>86</v>
      </c>
      <c r="AV138" s="14" t="s">
        <v>86</v>
      </c>
      <c r="AW138" s="14" t="s">
        <v>30</v>
      </c>
      <c r="AX138" s="14" t="s">
        <v>73</v>
      </c>
      <c r="AY138" s="278" t="s">
        <v>166</v>
      </c>
    </row>
    <row r="139" spans="1:65" s="2" customFormat="1" ht="21.75" customHeight="1">
      <c r="A139" s="37"/>
      <c r="B139" s="38"/>
      <c r="C139" s="243" t="s">
        <v>187</v>
      </c>
      <c r="D139" s="243" t="s">
        <v>168</v>
      </c>
      <c r="E139" s="244" t="s">
        <v>2094</v>
      </c>
      <c r="F139" s="245" t="s">
        <v>2095</v>
      </c>
      <c r="G139" s="246" t="s">
        <v>171</v>
      </c>
      <c r="H139" s="247">
        <v>6.56</v>
      </c>
      <c r="I139" s="248"/>
      <c r="J139" s="249">
        <f>ROUND(I139*H139,2)</f>
        <v>0</v>
      </c>
      <c r="K139" s="250"/>
      <c r="L139" s="43"/>
      <c r="M139" s="251" t="s">
        <v>1</v>
      </c>
      <c r="N139" s="252" t="s">
        <v>39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172</v>
      </c>
      <c r="AT139" s="255" t="s">
        <v>168</v>
      </c>
      <c r="AU139" s="255" t="s">
        <v>86</v>
      </c>
      <c r="AY139" s="16" t="s">
        <v>166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86</v>
      </c>
      <c r="BK139" s="256">
        <f>ROUND(I139*H139,2)</f>
        <v>0</v>
      </c>
      <c r="BL139" s="16" t="s">
        <v>172</v>
      </c>
      <c r="BM139" s="255" t="s">
        <v>2096</v>
      </c>
    </row>
    <row r="140" spans="1:51" s="14" customFormat="1" ht="12">
      <c r="A140" s="14"/>
      <c r="B140" s="268"/>
      <c r="C140" s="269"/>
      <c r="D140" s="259" t="s">
        <v>174</v>
      </c>
      <c r="E140" s="270" t="s">
        <v>1</v>
      </c>
      <c r="F140" s="271" t="s">
        <v>2093</v>
      </c>
      <c r="G140" s="269"/>
      <c r="H140" s="272">
        <v>6.56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8" t="s">
        <v>174</v>
      </c>
      <c r="AU140" s="278" t="s">
        <v>86</v>
      </c>
      <c r="AV140" s="14" t="s">
        <v>86</v>
      </c>
      <c r="AW140" s="14" t="s">
        <v>30</v>
      </c>
      <c r="AX140" s="14" t="s">
        <v>73</v>
      </c>
      <c r="AY140" s="278" t="s">
        <v>166</v>
      </c>
    </row>
    <row r="141" spans="1:65" s="2" customFormat="1" ht="21.75" customHeight="1">
      <c r="A141" s="37"/>
      <c r="B141" s="38"/>
      <c r="C141" s="243" t="s">
        <v>172</v>
      </c>
      <c r="D141" s="243" t="s">
        <v>168</v>
      </c>
      <c r="E141" s="244" t="s">
        <v>2097</v>
      </c>
      <c r="F141" s="245" t="s">
        <v>2098</v>
      </c>
      <c r="G141" s="246" t="s">
        <v>171</v>
      </c>
      <c r="H141" s="247">
        <v>4</v>
      </c>
      <c r="I141" s="248"/>
      <c r="J141" s="249">
        <f>ROUND(I141*H141,2)</f>
        <v>0</v>
      </c>
      <c r="K141" s="250"/>
      <c r="L141" s="43"/>
      <c r="M141" s="251" t="s">
        <v>1</v>
      </c>
      <c r="N141" s="252" t="s">
        <v>39</v>
      </c>
      <c r="O141" s="90"/>
      <c r="P141" s="253">
        <f>O141*H141</f>
        <v>0</v>
      </c>
      <c r="Q141" s="253">
        <v>0.13</v>
      </c>
      <c r="R141" s="253">
        <f>Q141*H141</f>
        <v>0.52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172</v>
      </c>
      <c r="AT141" s="255" t="s">
        <v>168</v>
      </c>
      <c r="AU141" s="255" t="s">
        <v>86</v>
      </c>
      <c r="AY141" s="16" t="s">
        <v>166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86</v>
      </c>
      <c r="BK141" s="256">
        <f>ROUND(I141*H141,2)</f>
        <v>0</v>
      </c>
      <c r="BL141" s="16" t="s">
        <v>172</v>
      </c>
      <c r="BM141" s="255" t="s">
        <v>2099</v>
      </c>
    </row>
    <row r="142" spans="1:51" s="13" customFormat="1" ht="12">
      <c r="A142" s="13"/>
      <c r="B142" s="257"/>
      <c r="C142" s="258"/>
      <c r="D142" s="259" t="s">
        <v>174</v>
      </c>
      <c r="E142" s="260" t="s">
        <v>1</v>
      </c>
      <c r="F142" s="261" t="s">
        <v>297</v>
      </c>
      <c r="G142" s="258"/>
      <c r="H142" s="260" t="s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174</v>
      </c>
      <c r="AU142" s="267" t="s">
        <v>86</v>
      </c>
      <c r="AV142" s="13" t="s">
        <v>80</v>
      </c>
      <c r="AW142" s="13" t="s">
        <v>30</v>
      </c>
      <c r="AX142" s="13" t="s">
        <v>73</v>
      </c>
      <c r="AY142" s="267" t="s">
        <v>166</v>
      </c>
    </row>
    <row r="143" spans="1:51" s="14" customFormat="1" ht="12">
      <c r="A143" s="14"/>
      <c r="B143" s="268"/>
      <c r="C143" s="269"/>
      <c r="D143" s="259" t="s">
        <v>174</v>
      </c>
      <c r="E143" s="270" t="s">
        <v>1</v>
      </c>
      <c r="F143" s="271" t="s">
        <v>2100</v>
      </c>
      <c r="G143" s="269"/>
      <c r="H143" s="272">
        <v>4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8" t="s">
        <v>174</v>
      </c>
      <c r="AU143" s="278" t="s">
        <v>86</v>
      </c>
      <c r="AV143" s="14" t="s">
        <v>86</v>
      </c>
      <c r="AW143" s="14" t="s">
        <v>30</v>
      </c>
      <c r="AX143" s="14" t="s">
        <v>73</v>
      </c>
      <c r="AY143" s="278" t="s">
        <v>166</v>
      </c>
    </row>
    <row r="144" spans="1:65" s="2" customFormat="1" ht="21.75" customHeight="1">
      <c r="A144" s="37"/>
      <c r="B144" s="38"/>
      <c r="C144" s="243" t="s">
        <v>195</v>
      </c>
      <c r="D144" s="243" t="s">
        <v>168</v>
      </c>
      <c r="E144" s="244" t="s">
        <v>2101</v>
      </c>
      <c r="F144" s="245" t="s">
        <v>2102</v>
      </c>
      <c r="G144" s="246" t="s">
        <v>171</v>
      </c>
      <c r="H144" s="247">
        <v>58.58</v>
      </c>
      <c r="I144" s="248"/>
      <c r="J144" s="249">
        <f>ROUND(I144*H144,2)</f>
        <v>0</v>
      </c>
      <c r="K144" s="250"/>
      <c r="L144" s="43"/>
      <c r="M144" s="251" t="s">
        <v>1</v>
      </c>
      <c r="N144" s="252" t="s">
        <v>39</v>
      </c>
      <c r="O144" s="90"/>
      <c r="P144" s="253">
        <f>O144*H144</f>
        <v>0</v>
      </c>
      <c r="Q144" s="253">
        <v>0.101</v>
      </c>
      <c r="R144" s="253">
        <f>Q144*H144</f>
        <v>5.916580000000001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172</v>
      </c>
      <c r="AT144" s="255" t="s">
        <v>168</v>
      </c>
      <c r="AU144" s="255" t="s">
        <v>86</v>
      </c>
      <c r="AY144" s="16" t="s">
        <v>166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86</v>
      </c>
      <c r="BK144" s="256">
        <f>ROUND(I144*H144,2)</f>
        <v>0</v>
      </c>
      <c r="BL144" s="16" t="s">
        <v>172</v>
      </c>
      <c r="BM144" s="255" t="s">
        <v>2103</v>
      </c>
    </row>
    <row r="145" spans="1:51" s="13" customFormat="1" ht="12">
      <c r="A145" s="13"/>
      <c r="B145" s="257"/>
      <c r="C145" s="258"/>
      <c r="D145" s="259" t="s">
        <v>174</v>
      </c>
      <c r="E145" s="260" t="s">
        <v>1</v>
      </c>
      <c r="F145" s="261" t="s">
        <v>2088</v>
      </c>
      <c r="G145" s="258"/>
      <c r="H145" s="260" t="s">
        <v>1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174</v>
      </c>
      <c r="AU145" s="267" t="s">
        <v>86</v>
      </c>
      <c r="AV145" s="13" t="s">
        <v>80</v>
      </c>
      <c r="AW145" s="13" t="s">
        <v>30</v>
      </c>
      <c r="AX145" s="13" t="s">
        <v>73</v>
      </c>
      <c r="AY145" s="267" t="s">
        <v>166</v>
      </c>
    </row>
    <row r="146" spans="1:51" s="14" customFormat="1" ht="12">
      <c r="A146" s="14"/>
      <c r="B146" s="268"/>
      <c r="C146" s="269"/>
      <c r="D146" s="259" t="s">
        <v>174</v>
      </c>
      <c r="E146" s="270" t="s">
        <v>1</v>
      </c>
      <c r="F146" s="271" t="s">
        <v>2089</v>
      </c>
      <c r="G146" s="269"/>
      <c r="H146" s="272">
        <v>52.02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174</v>
      </c>
      <c r="AU146" s="278" t="s">
        <v>86</v>
      </c>
      <c r="AV146" s="14" t="s">
        <v>86</v>
      </c>
      <c r="AW146" s="14" t="s">
        <v>30</v>
      </c>
      <c r="AX146" s="14" t="s">
        <v>73</v>
      </c>
      <c r="AY146" s="278" t="s">
        <v>166</v>
      </c>
    </row>
    <row r="147" spans="1:51" s="14" customFormat="1" ht="12">
      <c r="A147" s="14"/>
      <c r="B147" s="268"/>
      <c r="C147" s="269"/>
      <c r="D147" s="259" t="s">
        <v>174</v>
      </c>
      <c r="E147" s="270" t="s">
        <v>1</v>
      </c>
      <c r="F147" s="271" t="s">
        <v>2093</v>
      </c>
      <c r="G147" s="269"/>
      <c r="H147" s="272">
        <v>6.56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174</v>
      </c>
      <c r="AU147" s="278" t="s">
        <v>86</v>
      </c>
      <c r="AV147" s="14" t="s">
        <v>86</v>
      </c>
      <c r="AW147" s="14" t="s">
        <v>30</v>
      </c>
      <c r="AX147" s="14" t="s">
        <v>73</v>
      </c>
      <c r="AY147" s="278" t="s">
        <v>166</v>
      </c>
    </row>
    <row r="148" spans="1:65" s="2" customFormat="1" ht="21.75" customHeight="1">
      <c r="A148" s="37"/>
      <c r="B148" s="38"/>
      <c r="C148" s="279" t="s">
        <v>199</v>
      </c>
      <c r="D148" s="279" t="s">
        <v>243</v>
      </c>
      <c r="E148" s="280" t="s">
        <v>2104</v>
      </c>
      <c r="F148" s="281" t="s">
        <v>2105</v>
      </c>
      <c r="G148" s="282" t="s">
        <v>171</v>
      </c>
      <c r="H148" s="283">
        <v>61.509</v>
      </c>
      <c r="I148" s="284"/>
      <c r="J148" s="285">
        <f>ROUND(I148*H148,2)</f>
        <v>0</v>
      </c>
      <c r="K148" s="286"/>
      <c r="L148" s="287"/>
      <c r="M148" s="288" t="s">
        <v>1</v>
      </c>
      <c r="N148" s="289" t="s">
        <v>39</v>
      </c>
      <c r="O148" s="90"/>
      <c r="P148" s="253">
        <f>O148*H148</f>
        <v>0</v>
      </c>
      <c r="Q148" s="253">
        <v>0.109</v>
      </c>
      <c r="R148" s="253">
        <f>Q148*H148</f>
        <v>6.704481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212</v>
      </c>
      <c r="AT148" s="255" t="s">
        <v>243</v>
      </c>
      <c r="AU148" s="255" t="s">
        <v>86</v>
      </c>
      <c r="AY148" s="16" t="s">
        <v>166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86</v>
      </c>
      <c r="BK148" s="256">
        <f>ROUND(I148*H148,2)</f>
        <v>0</v>
      </c>
      <c r="BL148" s="16" t="s">
        <v>172</v>
      </c>
      <c r="BM148" s="255" t="s">
        <v>2106</v>
      </c>
    </row>
    <row r="149" spans="1:47" s="2" customFormat="1" ht="12">
      <c r="A149" s="37"/>
      <c r="B149" s="38"/>
      <c r="C149" s="39"/>
      <c r="D149" s="259" t="s">
        <v>496</v>
      </c>
      <c r="E149" s="39"/>
      <c r="F149" s="290" t="s">
        <v>2107</v>
      </c>
      <c r="G149" s="39"/>
      <c r="H149" s="39"/>
      <c r="I149" s="153"/>
      <c r="J149" s="39"/>
      <c r="K149" s="39"/>
      <c r="L149" s="43"/>
      <c r="M149" s="291"/>
      <c r="N149" s="29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496</v>
      </c>
      <c r="AU149" s="16" t="s">
        <v>86</v>
      </c>
    </row>
    <row r="150" spans="1:51" s="14" customFormat="1" ht="12">
      <c r="A150" s="14"/>
      <c r="B150" s="268"/>
      <c r="C150" s="269"/>
      <c r="D150" s="259" t="s">
        <v>174</v>
      </c>
      <c r="E150" s="269"/>
      <c r="F150" s="271" t="s">
        <v>2108</v>
      </c>
      <c r="G150" s="269"/>
      <c r="H150" s="272">
        <v>61.509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174</v>
      </c>
      <c r="AU150" s="278" t="s">
        <v>86</v>
      </c>
      <c r="AV150" s="14" t="s">
        <v>86</v>
      </c>
      <c r="AW150" s="14" t="s">
        <v>4</v>
      </c>
      <c r="AX150" s="14" t="s">
        <v>80</v>
      </c>
      <c r="AY150" s="278" t="s">
        <v>166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216</v>
      </c>
      <c r="F151" s="241" t="s">
        <v>871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SUM(P152:P159)</f>
        <v>0</v>
      </c>
      <c r="Q151" s="235"/>
      <c r="R151" s="236">
        <f>SUM(R152:R159)</f>
        <v>0.98042724</v>
      </c>
      <c r="S151" s="235"/>
      <c r="T151" s="237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166</v>
      </c>
      <c r="BK151" s="240">
        <f>SUM(BK152:BK159)</f>
        <v>0</v>
      </c>
    </row>
    <row r="152" spans="1:65" s="2" customFormat="1" ht="21.75" customHeight="1">
      <c r="A152" s="37"/>
      <c r="B152" s="38"/>
      <c r="C152" s="243" t="s">
        <v>206</v>
      </c>
      <c r="D152" s="243" t="s">
        <v>168</v>
      </c>
      <c r="E152" s="244" t="s">
        <v>2109</v>
      </c>
      <c r="F152" s="245" t="s">
        <v>2110</v>
      </c>
      <c r="G152" s="246" t="s">
        <v>290</v>
      </c>
      <c r="H152" s="247">
        <v>7.3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39</v>
      </c>
      <c r="O152" s="90"/>
      <c r="P152" s="253">
        <f>O152*H152</f>
        <v>0</v>
      </c>
      <c r="Q152" s="253">
        <v>0.10095</v>
      </c>
      <c r="R152" s="253">
        <f>Q152*H152</f>
        <v>0.736935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172</v>
      </c>
      <c r="AT152" s="255" t="s">
        <v>168</v>
      </c>
      <c r="AU152" s="255" t="s">
        <v>86</v>
      </c>
      <c r="AY152" s="16" t="s">
        <v>166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86</v>
      </c>
      <c r="BK152" s="256">
        <f>ROUND(I152*H152,2)</f>
        <v>0</v>
      </c>
      <c r="BL152" s="16" t="s">
        <v>172</v>
      </c>
      <c r="BM152" s="255" t="s">
        <v>2111</v>
      </c>
    </row>
    <row r="153" spans="1:51" s="14" customFormat="1" ht="12">
      <c r="A153" s="14"/>
      <c r="B153" s="268"/>
      <c r="C153" s="269"/>
      <c r="D153" s="259" t="s">
        <v>174</v>
      </c>
      <c r="E153" s="270" t="s">
        <v>1</v>
      </c>
      <c r="F153" s="271" t="s">
        <v>2112</v>
      </c>
      <c r="G153" s="269"/>
      <c r="H153" s="272">
        <v>7.3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174</v>
      </c>
      <c r="AU153" s="278" t="s">
        <v>86</v>
      </c>
      <c r="AV153" s="14" t="s">
        <v>86</v>
      </c>
      <c r="AW153" s="14" t="s">
        <v>30</v>
      </c>
      <c r="AX153" s="14" t="s">
        <v>73</v>
      </c>
      <c r="AY153" s="278" t="s">
        <v>166</v>
      </c>
    </row>
    <row r="154" spans="1:65" s="2" customFormat="1" ht="16.5" customHeight="1">
      <c r="A154" s="37"/>
      <c r="B154" s="38"/>
      <c r="C154" s="279" t="s">
        <v>212</v>
      </c>
      <c r="D154" s="279" t="s">
        <v>243</v>
      </c>
      <c r="E154" s="280" t="s">
        <v>2113</v>
      </c>
      <c r="F154" s="281" t="s">
        <v>2114</v>
      </c>
      <c r="G154" s="282" t="s">
        <v>290</v>
      </c>
      <c r="H154" s="283">
        <v>7.665</v>
      </c>
      <c r="I154" s="284"/>
      <c r="J154" s="285">
        <f>ROUND(I154*H154,2)</f>
        <v>0</v>
      </c>
      <c r="K154" s="286"/>
      <c r="L154" s="287"/>
      <c r="M154" s="288" t="s">
        <v>1</v>
      </c>
      <c r="N154" s="289" t="s">
        <v>39</v>
      </c>
      <c r="O154" s="90"/>
      <c r="P154" s="253">
        <f>O154*H154</f>
        <v>0</v>
      </c>
      <c r="Q154" s="253">
        <v>0.028</v>
      </c>
      <c r="R154" s="253">
        <f>Q154*H154</f>
        <v>0.21462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212</v>
      </c>
      <c r="AT154" s="255" t="s">
        <v>243</v>
      </c>
      <c r="AU154" s="255" t="s">
        <v>86</v>
      </c>
      <c r="AY154" s="16" t="s">
        <v>166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86</v>
      </c>
      <c r="BK154" s="256">
        <f>ROUND(I154*H154,2)</f>
        <v>0</v>
      </c>
      <c r="BL154" s="16" t="s">
        <v>172</v>
      </c>
      <c r="BM154" s="255" t="s">
        <v>2115</v>
      </c>
    </row>
    <row r="155" spans="1:51" s="14" customFormat="1" ht="12">
      <c r="A155" s="14"/>
      <c r="B155" s="268"/>
      <c r="C155" s="269"/>
      <c r="D155" s="259" t="s">
        <v>174</v>
      </c>
      <c r="E155" s="269"/>
      <c r="F155" s="271" t="s">
        <v>2116</v>
      </c>
      <c r="G155" s="269"/>
      <c r="H155" s="272">
        <v>7.665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174</v>
      </c>
      <c r="AU155" s="278" t="s">
        <v>86</v>
      </c>
      <c r="AV155" s="14" t="s">
        <v>86</v>
      </c>
      <c r="AW155" s="14" t="s">
        <v>4</v>
      </c>
      <c r="AX155" s="14" t="s">
        <v>80</v>
      </c>
      <c r="AY155" s="278" t="s">
        <v>166</v>
      </c>
    </row>
    <row r="156" spans="1:65" s="2" customFormat="1" ht="21.75" customHeight="1">
      <c r="A156" s="37"/>
      <c r="B156" s="38"/>
      <c r="C156" s="243" t="s">
        <v>216</v>
      </c>
      <c r="D156" s="243" t="s">
        <v>168</v>
      </c>
      <c r="E156" s="244" t="s">
        <v>2117</v>
      </c>
      <c r="F156" s="245" t="s">
        <v>2118</v>
      </c>
      <c r="G156" s="246" t="s">
        <v>171</v>
      </c>
      <c r="H156" s="247">
        <v>721.806</v>
      </c>
      <c r="I156" s="248"/>
      <c r="J156" s="249">
        <f>ROUND(I156*H156,2)</f>
        <v>0</v>
      </c>
      <c r="K156" s="250"/>
      <c r="L156" s="43"/>
      <c r="M156" s="251" t="s">
        <v>1</v>
      </c>
      <c r="N156" s="252" t="s">
        <v>39</v>
      </c>
      <c r="O156" s="90"/>
      <c r="P156" s="253">
        <f>O156*H156</f>
        <v>0</v>
      </c>
      <c r="Q156" s="253">
        <v>4E-05</v>
      </c>
      <c r="R156" s="253">
        <f>Q156*H156</f>
        <v>0.028872240000000004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172</v>
      </c>
      <c r="AT156" s="255" t="s">
        <v>168</v>
      </c>
      <c r="AU156" s="255" t="s">
        <v>86</v>
      </c>
      <c r="AY156" s="16" t="s">
        <v>166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86</v>
      </c>
      <c r="BK156" s="256">
        <f>ROUND(I156*H156,2)</f>
        <v>0</v>
      </c>
      <c r="BL156" s="16" t="s">
        <v>172</v>
      </c>
      <c r="BM156" s="255" t="s">
        <v>2119</v>
      </c>
    </row>
    <row r="157" spans="1:51" s="14" customFormat="1" ht="12">
      <c r="A157" s="14"/>
      <c r="B157" s="268"/>
      <c r="C157" s="269"/>
      <c r="D157" s="259" t="s">
        <v>174</v>
      </c>
      <c r="E157" s="270" t="s">
        <v>1</v>
      </c>
      <c r="F157" s="271" t="s">
        <v>418</v>
      </c>
      <c r="G157" s="269"/>
      <c r="H157" s="272">
        <v>218.216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174</v>
      </c>
      <c r="AU157" s="278" t="s">
        <v>86</v>
      </c>
      <c r="AV157" s="14" t="s">
        <v>86</v>
      </c>
      <c r="AW157" s="14" t="s">
        <v>30</v>
      </c>
      <c r="AX157" s="14" t="s">
        <v>73</v>
      </c>
      <c r="AY157" s="278" t="s">
        <v>166</v>
      </c>
    </row>
    <row r="158" spans="1:51" s="14" customFormat="1" ht="12">
      <c r="A158" s="14"/>
      <c r="B158" s="268"/>
      <c r="C158" s="269"/>
      <c r="D158" s="259" t="s">
        <v>174</v>
      </c>
      <c r="E158" s="270" t="s">
        <v>1</v>
      </c>
      <c r="F158" s="271" t="s">
        <v>934</v>
      </c>
      <c r="G158" s="269"/>
      <c r="H158" s="272">
        <v>135.79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174</v>
      </c>
      <c r="AU158" s="278" t="s">
        <v>86</v>
      </c>
      <c r="AV158" s="14" t="s">
        <v>86</v>
      </c>
      <c r="AW158" s="14" t="s">
        <v>30</v>
      </c>
      <c r="AX158" s="14" t="s">
        <v>73</v>
      </c>
      <c r="AY158" s="278" t="s">
        <v>166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1073</v>
      </c>
      <c r="G159" s="269"/>
      <c r="H159" s="272">
        <v>367.8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63" s="12" customFormat="1" ht="22.8" customHeight="1">
      <c r="A160" s="12"/>
      <c r="B160" s="227"/>
      <c r="C160" s="228"/>
      <c r="D160" s="229" t="s">
        <v>72</v>
      </c>
      <c r="E160" s="241" t="s">
        <v>1058</v>
      </c>
      <c r="F160" s="241" t="s">
        <v>1059</v>
      </c>
      <c r="G160" s="228"/>
      <c r="H160" s="228"/>
      <c r="I160" s="231"/>
      <c r="J160" s="242">
        <f>BK160</f>
        <v>0</v>
      </c>
      <c r="K160" s="228"/>
      <c r="L160" s="233"/>
      <c r="M160" s="234"/>
      <c r="N160" s="235"/>
      <c r="O160" s="235"/>
      <c r="P160" s="236">
        <f>P161</f>
        <v>0</v>
      </c>
      <c r="Q160" s="235"/>
      <c r="R160" s="236">
        <f>R161</f>
        <v>0</v>
      </c>
      <c r="S160" s="235"/>
      <c r="T160" s="237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8" t="s">
        <v>80</v>
      </c>
      <c r="AT160" s="239" t="s">
        <v>72</v>
      </c>
      <c r="AU160" s="239" t="s">
        <v>80</v>
      </c>
      <c r="AY160" s="238" t="s">
        <v>166</v>
      </c>
      <c r="BK160" s="240">
        <f>BK161</f>
        <v>0</v>
      </c>
    </row>
    <row r="161" spans="1:65" s="2" customFormat="1" ht="21.75" customHeight="1">
      <c r="A161" s="37"/>
      <c r="B161" s="38"/>
      <c r="C161" s="243" t="s">
        <v>220</v>
      </c>
      <c r="D161" s="243" t="s">
        <v>168</v>
      </c>
      <c r="E161" s="244" t="s">
        <v>1061</v>
      </c>
      <c r="F161" s="245" t="s">
        <v>1062</v>
      </c>
      <c r="G161" s="246" t="s">
        <v>223</v>
      </c>
      <c r="H161" s="247">
        <v>14.121</v>
      </c>
      <c r="I161" s="248"/>
      <c r="J161" s="249">
        <f>ROUND(I161*H161,2)</f>
        <v>0</v>
      </c>
      <c r="K161" s="250"/>
      <c r="L161" s="43"/>
      <c r="M161" s="251" t="s">
        <v>1</v>
      </c>
      <c r="N161" s="252" t="s">
        <v>39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172</v>
      </c>
      <c r="AT161" s="255" t="s">
        <v>168</v>
      </c>
      <c r="AU161" s="255" t="s">
        <v>86</v>
      </c>
      <c r="AY161" s="16" t="s">
        <v>166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86</v>
      </c>
      <c r="BK161" s="256">
        <f>ROUND(I161*H161,2)</f>
        <v>0</v>
      </c>
      <c r="BL161" s="16" t="s">
        <v>172</v>
      </c>
      <c r="BM161" s="255" t="s">
        <v>2120</v>
      </c>
    </row>
    <row r="162" spans="1:63" s="12" customFormat="1" ht="25.9" customHeight="1">
      <c r="A162" s="12"/>
      <c r="B162" s="227"/>
      <c r="C162" s="228"/>
      <c r="D162" s="229" t="s">
        <v>72</v>
      </c>
      <c r="E162" s="230" t="s">
        <v>1064</v>
      </c>
      <c r="F162" s="230" t="s">
        <v>1065</v>
      </c>
      <c r="G162" s="228"/>
      <c r="H162" s="228"/>
      <c r="I162" s="231"/>
      <c r="J162" s="232">
        <f>BK162</f>
        <v>0</v>
      </c>
      <c r="K162" s="228"/>
      <c r="L162" s="233"/>
      <c r="M162" s="234"/>
      <c r="N162" s="235"/>
      <c r="O162" s="235"/>
      <c r="P162" s="236">
        <f>P163</f>
        <v>0</v>
      </c>
      <c r="Q162" s="235"/>
      <c r="R162" s="236">
        <f>R163</f>
        <v>0.631344</v>
      </c>
      <c r="S162" s="235"/>
      <c r="T162" s="237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8" t="s">
        <v>86</v>
      </c>
      <c r="AT162" s="239" t="s">
        <v>72</v>
      </c>
      <c r="AU162" s="239" t="s">
        <v>73</v>
      </c>
      <c r="AY162" s="238" t="s">
        <v>166</v>
      </c>
      <c r="BK162" s="240">
        <f>BK163</f>
        <v>0</v>
      </c>
    </row>
    <row r="163" spans="1:63" s="12" customFormat="1" ht="22.8" customHeight="1">
      <c r="A163" s="12"/>
      <c r="B163" s="227"/>
      <c r="C163" s="228"/>
      <c r="D163" s="229" t="s">
        <v>72</v>
      </c>
      <c r="E163" s="241" t="s">
        <v>1729</v>
      </c>
      <c r="F163" s="241" t="s">
        <v>1730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SUM(P164:P192)</f>
        <v>0</v>
      </c>
      <c r="Q163" s="235"/>
      <c r="R163" s="236">
        <f>SUM(R164:R192)</f>
        <v>0.631344</v>
      </c>
      <c r="S163" s="235"/>
      <c r="T163" s="237">
        <f>SUM(T164:T192)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86</v>
      </c>
      <c r="AT163" s="239" t="s">
        <v>72</v>
      </c>
      <c r="AU163" s="239" t="s">
        <v>80</v>
      </c>
      <c r="AY163" s="238" t="s">
        <v>166</v>
      </c>
      <c r="BK163" s="240">
        <f>SUM(BK164:BK192)</f>
        <v>0</v>
      </c>
    </row>
    <row r="164" spans="1:65" s="2" customFormat="1" ht="21.75" customHeight="1">
      <c r="A164" s="37"/>
      <c r="B164" s="38"/>
      <c r="C164" s="243" t="s">
        <v>226</v>
      </c>
      <c r="D164" s="243" t="s">
        <v>168</v>
      </c>
      <c r="E164" s="244" t="s">
        <v>2121</v>
      </c>
      <c r="F164" s="245" t="s">
        <v>2122</v>
      </c>
      <c r="G164" s="246" t="s">
        <v>346</v>
      </c>
      <c r="H164" s="247">
        <v>26</v>
      </c>
      <c r="I164" s="248"/>
      <c r="J164" s="249">
        <f>ROUND(I164*H164,2)</f>
        <v>0</v>
      </c>
      <c r="K164" s="250"/>
      <c r="L164" s="43"/>
      <c r="M164" s="251" t="s">
        <v>1</v>
      </c>
      <c r="N164" s="252" t="s">
        <v>39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252</v>
      </c>
      <c r="AT164" s="255" t="s">
        <v>168</v>
      </c>
      <c r="AU164" s="255" t="s">
        <v>86</v>
      </c>
      <c r="AY164" s="16" t="s">
        <v>166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86</v>
      </c>
      <c r="BK164" s="256">
        <f>ROUND(I164*H164,2)</f>
        <v>0</v>
      </c>
      <c r="BL164" s="16" t="s">
        <v>252</v>
      </c>
      <c r="BM164" s="255" t="s">
        <v>2123</v>
      </c>
    </row>
    <row r="165" spans="1:51" s="14" customFormat="1" ht="12">
      <c r="A165" s="14"/>
      <c r="B165" s="268"/>
      <c r="C165" s="269"/>
      <c r="D165" s="259" t="s">
        <v>174</v>
      </c>
      <c r="E165" s="270" t="s">
        <v>1</v>
      </c>
      <c r="F165" s="271" t="s">
        <v>2124</v>
      </c>
      <c r="G165" s="269"/>
      <c r="H165" s="272">
        <v>2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174</v>
      </c>
      <c r="AU165" s="278" t="s">
        <v>86</v>
      </c>
      <c r="AV165" s="14" t="s">
        <v>86</v>
      </c>
      <c r="AW165" s="14" t="s">
        <v>30</v>
      </c>
      <c r="AX165" s="14" t="s">
        <v>73</v>
      </c>
      <c r="AY165" s="278" t="s">
        <v>166</v>
      </c>
    </row>
    <row r="166" spans="1:51" s="14" customFormat="1" ht="12">
      <c r="A166" s="14"/>
      <c r="B166" s="268"/>
      <c r="C166" s="269"/>
      <c r="D166" s="259" t="s">
        <v>174</v>
      </c>
      <c r="E166" s="270" t="s">
        <v>1</v>
      </c>
      <c r="F166" s="271" t="s">
        <v>1744</v>
      </c>
      <c r="G166" s="269"/>
      <c r="H166" s="272">
        <v>12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174</v>
      </c>
      <c r="AU166" s="278" t="s">
        <v>86</v>
      </c>
      <c r="AV166" s="14" t="s">
        <v>86</v>
      </c>
      <c r="AW166" s="14" t="s">
        <v>30</v>
      </c>
      <c r="AX166" s="14" t="s">
        <v>73</v>
      </c>
      <c r="AY166" s="278" t="s">
        <v>166</v>
      </c>
    </row>
    <row r="167" spans="1:51" s="14" customFormat="1" ht="12">
      <c r="A167" s="14"/>
      <c r="B167" s="268"/>
      <c r="C167" s="269"/>
      <c r="D167" s="259" t="s">
        <v>174</v>
      </c>
      <c r="E167" s="270" t="s">
        <v>1</v>
      </c>
      <c r="F167" s="271" t="s">
        <v>1745</v>
      </c>
      <c r="G167" s="269"/>
      <c r="H167" s="272">
        <v>12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174</v>
      </c>
      <c r="AU167" s="278" t="s">
        <v>86</v>
      </c>
      <c r="AV167" s="14" t="s">
        <v>86</v>
      </c>
      <c r="AW167" s="14" t="s">
        <v>30</v>
      </c>
      <c r="AX167" s="14" t="s">
        <v>73</v>
      </c>
      <c r="AY167" s="278" t="s">
        <v>166</v>
      </c>
    </row>
    <row r="168" spans="1:65" s="2" customFormat="1" ht="21.75" customHeight="1">
      <c r="A168" s="37"/>
      <c r="B168" s="38"/>
      <c r="C168" s="243" t="s">
        <v>230</v>
      </c>
      <c r="D168" s="243" t="s">
        <v>168</v>
      </c>
      <c r="E168" s="244" t="s">
        <v>2125</v>
      </c>
      <c r="F168" s="245" t="s">
        <v>2126</v>
      </c>
      <c r="G168" s="246" t="s">
        <v>346</v>
      </c>
      <c r="H168" s="247">
        <v>19</v>
      </c>
      <c r="I168" s="248"/>
      <c r="J168" s="249">
        <f>ROUND(I168*H168,2)</f>
        <v>0</v>
      </c>
      <c r="K168" s="250"/>
      <c r="L168" s="43"/>
      <c r="M168" s="251" t="s">
        <v>1</v>
      </c>
      <c r="N168" s="252" t="s">
        <v>39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252</v>
      </c>
      <c r="AT168" s="255" t="s">
        <v>168</v>
      </c>
      <c r="AU168" s="255" t="s">
        <v>86</v>
      </c>
      <c r="AY168" s="16" t="s">
        <v>166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86</v>
      </c>
      <c r="BK168" s="256">
        <f>ROUND(I168*H168,2)</f>
        <v>0</v>
      </c>
      <c r="BL168" s="16" t="s">
        <v>252</v>
      </c>
      <c r="BM168" s="255" t="s">
        <v>2127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2128</v>
      </c>
      <c r="G169" s="269"/>
      <c r="H169" s="272">
        <v>1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2129</v>
      </c>
      <c r="G170" s="269"/>
      <c r="H170" s="272">
        <v>9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51" s="14" customFormat="1" ht="12">
      <c r="A171" s="14"/>
      <c r="B171" s="268"/>
      <c r="C171" s="269"/>
      <c r="D171" s="259" t="s">
        <v>174</v>
      </c>
      <c r="E171" s="270" t="s">
        <v>1</v>
      </c>
      <c r="F171" s="271" t="s">
        <v>2130</v>
      </c>
      <c r="G171" s="269"/>
      <c r="H171" s="272">
        <v>9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174</v>
      </c>
      <c r="AU171" s="278" t="s">
        <v>86</v>
      </c>
      <c r="AV171" s="14" t="s">
        <v>86</v>
      </c>
      <c r="AW171" s="14" t="s">
        <v>30</v>
      </c>
      <c r="AX171" s="14" t="s">
        <v>73</v>
      </c>
      <c r="AY171" s="278" t="s">
        <v>166</v>
      </c>
    </row>
    <row r="172" spans="1:65" s="2" customFormat="1" ht="21.75" customHeight="1">
      <c r="A172" s="37"/>
      <c r="B172" s="38"/>
      <c r="C172" s="243" t="s">
        <v>235</v>
      </c>
      <c r="D172" s="243" t="s">
        <v>168</v>
      </c>
      <c r="E172" s="244" t="s">
        <v>2131</v>
      </c>
      <c r="F172" s="245" t="s">
        <v>2132</v>
      </c>
      <c r="G172" s="246" t="s">
        <v>346</v>
      </c>
      <c r="H172" s="247">
        <v>15</v>
      </c>
      <c r="I172" s="248"/>
      <c r="J172" s="249">
        <f>ROUND(I172*H172,2)</f>
        <v>0</v>
      </c>
      <c r="K172" s="250"/>
      <c r="L172" s="43"/>
      <c r="M172" s="251" t="s">
        <v>1</v>
      </c>
      <c r="N172" s="252" t="s">
        <v>39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252</v>
      </c>
      <c r="AT172" s="255" t="s">
        <v>168</v>
      </c>
      <c r="AU172" s="255" t="s">
        <v>86</v>
      </c>
      <c r="AY172" s="16" t="s">
        <v>166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86</v>
      </c>
      <c r="BK172" s="256">
        <f>ROUND(I172*H172,2)</f>
        <v>0</v>
      </c>
      <c r="BL172" s="16" t="s">
        <v>252</v>
      </c>
      <c r="BM172" s="255" t="s">
        <v>2133</v>
      </c>
    </row>
    <row r="173" spans="1:51" s="14" customFormat="1" ht="12">
      <c r="A173" s="14"/>
      <c r="B173" s="268"/>
      <c r="C173" s="269"/>
      <c r="D173" s="259" t="s">
        <v>174</v>
      </c>
      <c r="E173" s="270" t="s">
        <v>1</v>
      </c>
      <c r="F173" s="271" t="s">
        <v>2128</v>
      </c>
      <c r="G173" s="269"/>
      <c r="H173" s="272">
        <v>1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174</v>
      </c>
      <c r="AU173" s="278" t="s">
        <v>86</v>
      </c>
      <c r="AV173" s="14" t="s">
        <v>86</v>
      </c>
      <c r="AW173" s="14" t="s">
        <v>30</v>
      </c>
      <c r="AX173" s="14" t="s">
        <v>73</v>
      </c>
      <c r="AY173" s="278" t="s">
        <v>166</v>
      </c>
    </row>
    <row r="174" spans="1:51" s="14" customFormat="1" ht="12">
      <c r="A174" s="14"/>
      <c r="B174" s="268"/>
      <c r="C174" s="269"/>
      <c r="D174" s="259" t="s">
        <v>174</v>
      </c>
      <c r="E174" s="270" t="s">
        <v>1</v>
      </c>
      <c r="F174" s="271" t="s">
        <v>1842</v>
      </c>
      <c r="G174" s="269"/>
      <c r="H174" s="272">
        <v>6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174</v>
      </c>
      <c r="AU174" s="278" t="s">
        <v>86</v>
      </c>
      <c r="AV174" s="14" t="s">
        <v>86</v>
      </c>
      <c r="AW174" s="14" t="s">
        <v>30</v>
      </c>
      <c r="AX174" s="14" t="s">
        <v>73</v>
      </c>
      <c r="AY174" s="278" t="s">
        <v>166</v>
      </c>
    </row>
    <row r="175" spans="1:51" s="14" customFormat="1" ht="12">
      <c r="A175" s="14"/>
      <c r="B175" s="268"/>
      <c r="C175" s="269"/>
      <c r="D175" s="259" t="s">
        <v>174</v>
      </c>
      <c r="E175" s="270" t="s">
        <v>1</v>
      </c>
      <c r="F175" s="271" t="s">
        <v>2134</v>
      </c>
      <c r="G175" s="269"/>
      <c r="H175" s="272">
        <v>8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174</v>
      </c>
      <c r="AU175" s="278" t="s">
        <v>86</v>
      </c>
      <c r="AV175" s="14" t="s">
        <v>86</v>
      </c>
      <c r="AW175" s="14" t="s">
        <v>30</v>
      </c>
      <c r="AX175" s="14" t="s">
        <v>73</v>
      </c>
      <c r="AY175" s="278" t="s">
        <v>166</v>
      </c>
    </row>
    <row r="176" spans="1:65" s="2" customFormat="1" ht="16.5" customHeight="1">
      <c r="A176" s="37"/>
      <c r="B176" s="38"/>
      <c r="C176" s="279" t="s">
        <v>242</v>
      </c>
      <c r="D176" s="279" t="s">
        <v>243</v>
      </c>
      <c r="E176" s="280" t="s">
        <v>2135</v>
      </c>
      <c r="F176" s="281" t="s">
        <v>2136</v>
      </c>
      <c r="G176" s="282" t="s">
        <v>290</v>
      </c>
      <c r="H176" s="283">
        <v>78.918</v>
      </c>
      <c r="I176" s="284"/>
      <c r="J176" s="285">
        <f>ROUND(I176*H176,2)</f>
        <v>0</v>
      </c>
      <c r="K176" s="286"/>
      <c r="L176" s="287"/>
      <c r="M176" s="288" t="s">
        <v>1</v>
      </c>
      <c r="N176" s="289" t="s">
        <v>39</v>
      </c>
      <c r="O176" s="90"/>
      <c r="P176" s="253">
        <f>O176*H176</f>
        <v>0</v>
      </c>
      <c r="Q176" s="253">
        <v>0.008</v>
      </c>
      <c r="R176" s="253">
        <f>Q176*H176</f>
        <v>0.631344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338</v>
      </c>
      <c r="AT176" s="255" t="s">
        <v>243</v>
      </c>
      <c r="AU176" s="255" t="s">
        <v>86</v>
      </c>
      <c r="AY176" s="16" t="s">
        <v>166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86</v>
      </c>
      <c r="BK176" s="256">
        <f>ROUND(I176*H176,2)</f>
        <v>0</v>
      </c>
      <c r="BL176" s="16" t="s">
        <v>252</v>
      </c>
      <c r="BM176" s="255" t="s">
        <v>2137</v>
      </c>
    </row>
    <row r="177" spans="1:51" s="13" customFormat="1" ht="12">
      <c r="A177" s="13"/>
      <c r="B177" s="257"/>
      <c r="C177" s="258"/>
      <c r="D177" s="259" t="s">
        <v>174</v>
      </c>
      <c r="E177" s="260" t="s">
        <v>1</v>
      </c>
      <c r="F177" s="261" t="s">
        <v>175</v>
      </c>
      <c r="G177" s="258"/>
      <c r="H177" s="260" t="s">
        <v>1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174</v>
      </c>
      <c r="AU177" s="267" t="s">
        <v>86</v>
      </c>
      <c r="AV177" s="13" t="s">
        <v>80</v>
      </c>
      <c r="AW177" s="13" t="s">
        <v>30</v>
      </c>
      <c r="AX177" s="13" t="s">
        <v>73</v>
      </c>
      <c r="AY177" s="267" t="s">
        <v>166</v>
      </c>
    </row>
    <row r="178" spans="1:51" s="14" customFormat="1" ht="12">
      <c r="A178" s="14"/>
      <c r="B178" s="268"/>
      <c r="C178" s="269"/>
      <c r="D178" s="259" t="s">
        <v>174</v>
      </c>
      <c r="E178" s="270" t="s">
        <v>1</v>
      </c>
      <c r="F178" s="271" t="s">
        <v>557</v>
      </c>
      <c r="G178" s="269"/>
      <c r="H178" s="272">
        <v>2.07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174</v>
      </c>
      <c r="AU178" s="278" t="s">
        <v>86</v>
      </c>
      <c r="AV178" s="14" t="s">
        <v>86</v>
      </c>
      <c r="AW178" s="14" t="s">
        <v>30</v>
      </c>
      <c r="AX178" s="14" t="s">
        <v>73</v>
      </c>
      <c r="AY178" s="278" t="s">
        <v>166</v>
      </c>
    </row>
    <row r="179" spans="1:51" s="14" customFormat="1" ht="12">
      <c r="A179" s="14"/>
      <c r="B179" s="268"/>
      <c r="C179" s="269"/>
      <c r="D179" s="259" t="s">
        <v>174</v>
      </c>
      <c r="E179" s="270" t="s">
        <v>1</v>
      </c>
      <c r="F179" s="271" t="s">
        <v>558</v>
      </c>
      <c r="G179" s="269"/>
      <c r="H179" s="272">
        <v>1.32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174</v>
      </c>
      <c r="AU179" s="278" t="s">
        <v>86</v>
      </c>
      <c r="AV179" s="14" t="s">
        <v>86</v>
      </c>
      <c r="AW179" s="14" t="s">
        <v>30</v>
      </c>
      <c r="AX179" s="14" t="s">
        <v>73</v>
      </c>
      <c r="AY179" s="278" t="s">
        <v>166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559</v>
      </c>
      <c r="G180" s="269"/>
      <c r="H180" s="272">
        <v>1.4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51" s="13" customFormat="1" ht="12">
      <c r="A181" s="13"/>
      <c r="B181" s="257"/>
      <c r="C181" s="258"/>
      <c r="D181" s="259" t="s">
        <v>174</v>
      </c>
      <c r="E181" s="260" t="s">
        <v>1</v>
      </c>
      <c r="F181" s="261" t="s">
        <v>456</v>
      </c>
      <c r="G181" s="258"/>
      <c r="H181" s="260" t="s">
        <v>1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174</v>
      </c>
      <c r="AU181" s="267" t="s">
        <v>86</v>
      </c>
      <c r="AV181" s="13" t="s">
        <v>80</v>
      </c>
      <c r="AW181" s="13" t="s">
        <v>30</v>
      </c>
      <c r="AX181" s="13" t="s">
        <v>73</v>
      </c>
      <c r="AY181" s="267" t="s">
        <v>166</v>
      </c>
    </row>
    <row r="182" spans="1:51" s="14" customFormat="1" ht="12">
      <c r="A182" s="14"/>
      <c r="B182" s="268"/>
      <c r="C182" s="269"/>
      <c r="D182" s="259" t="s">
        <v>174</v>
      </c>
      <c r="E182" s="270" t="s">
        <v>1</v>
      </c>
      <c r="F182" s="271" t="s">
        <v>560</v>
      </c>
      <c r="G182" s="269"/>
      <c r="H182" s="272">
        <v>12.48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174</v>
      </c>
      <c r="AU182" s="278" t="s">
        <v>86</v>
      </c>
      <c r="AV182" s="14" t="s">
        <v>86</v>
      </c>
      <c r="AW182" s="14" t="s">
        <v>30</v>
      </c>
      <c r="AX182" s="14" t="s">
        <v>73</v>
      </c>
      <c r="AY182" s="278" t="s">
        <v>166</v>
      </c>
    </row>
    <row r="183" spans="1:51" s="14" customFormat="1" ht="12">
      <c r="A183" s="14"/>
      <c r="B183" s="268"/>
      <c r="C183" s="269"/>
      <c r="D183" s="259" t="s">
        <v>174</v>
      </c>
      <c r="E183" s="270" t="s">
        <v>1</v>
      </c>
      <c r="F183" s="271" t="s">
        <v>561</v>
      </c>
      <c r="G183" s="269"/>
      <c r="H183" s="272">
        <v>4.2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174</v>
      </c>
      <c r="AU183" s="278" t="s">
        <v>86</v>
      </c>
      <c r="AV183" s="14" t="s">
        <v>86</v>
      </c>
      <c r="AW183" s="14" t="s">
        <v>30</v>
      </c>
      <c r="AX183" s="14" t="s">
        <v>73</v>
      </c>
      <c r="AY183" s="278" t="s">
        <v>166</v>
      </c>
    </row>
    <row r="184" spans="1:51" s="14" customFormat="1" ht="12">
      <c r="A184" s="14"/>
      <c r="B184" s="268"/>
      <c r="C184" s="269"/>
      <c r="D184" s="259" t="s">
        <v>174</v>
      </c>
      <c r="E184" s="270" t="s">
        <v>1</v>
      </c>
      <c r="F184" s="271" t="s">
        <v>562</v>
      </c>
      <c r="G184" s="269"/>
      <c r="H184" s="272">
        <v>8.1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174</v>
      </c>
      <c r="AU184" s="278" t="s">
        <v>86</v>
      </c>
      <c r="AV184" s="14" t="s">
        <v>86</v>
      </c>
      <c r="AW184" s="14" t="s">
        <v>30</v>
      </c>
      <c r="AX184" s="14" t="s">
        <v>73</v>
      </c>
      <c r="AY184" s="278" t="s">
        <v>166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563</v>
      </c>
      <c r="G185" s="269"/>
      <c r="H185" s="272">
        <v>8.4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86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51" s="13" customFormat="1" ht="12">
      <c r="A186" s="13"/>
      <c r="B186" s="257"/>
      <c r="C186" s="258"/>
      <c r="D186" s="259" t="s">
        <v>174</v>
      </c>
      <c r="E186" s="260" t="s">
        <v>1</v>
      </c>
      <c r="F186" s="261" t="s">
        <v>461</v>
      </c>
      <c r="G186" s="258"/>
      <c r="H186" s="260" t="s">
        <v>1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174</v>
      </c>
      <c r="AU186" s="267" t="s">
        <v>86</v>
      </c>
      <c r="AV186" s="13" t="s">
        <v>80</v>
      </c>
      <c r="AW186" s="13" t="s">
        <v>30</v>
      </c>
      <c r="AX186" s="13" t="s">
        <v>73</v>
      </c>
      <c r="AY186" s="267" t="s">
        <v>166</v>
      </c>
    </row>
    <row r="187" spans="1:51" s="14" customFormat="1" ht="12">
      <c r="A187" s="14"/>
      <c r="B187" s="268"/>
      <c r="C187" s="269"/>
      <c r="D187" s="259" t="s">
        <v>174</v>
      </c>
      <c r="E187" s="270" t="s">
        <v>1</v>
      </c>
      <c r="F187" s="271" t="s">
        <v>564</v>
      </c>
      <c r="G187" s="269"/>
      <c r="H187" s="272">
        <v>16.64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174</v>
      </c>
      <c r="AU187" s="278" t="s">
        <v>86</v>
      </c>
      <c r="AV187" s="14" t="s">
        <v>86</v>
      </c>
      <c r="AW187" s="14" t="s">
        <v>30</v>
      </c>
      <c r="AX187" s="14" t="s">
        <v>73</v>
      </c>
      <c r="AY187" s="278" t="s">
        <v>166</v>
      </c>
    </row>
    <row r="188" spans="1:51" s="14" customFormat="1" ht="12">
      <c r="A188" s="14"/>
      <c r="B188" s="268"/>
      <c r="C188" s="269"/>
      <c r="D188" s="259" t="s">
        <v>174</v>
      </c>
      <c r="E188" s="270" t="s">
        <v>1</v>
      </c>
      <c r="F188" s="271" t="s">
        <v>563</v>
      </c>
      <c r="G188" s="269"/>
      <c r="H188" s="272">
        <v>8.4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174</v>
      </c>
      <c r="AU188" s="278" t="s">
        <v>86</v>
      </c>
      <c r="AV188" s="14" t="s">
        <v>86</v>
      </c>
      <c r="AW188" s="14" t="s">
        <v>30</v>
      </c>
      <c r="AX188" s="14" t="s">
        <v>73</v>
      </c>
      <c r="AY188" s="278" t="s">
        <v>166</v>
      </c>
    </row>
    <row r="189" spans="1:51" s="14" customFormat="1" ht="12">
      <c r="A189" s="14"/>
      <c r="B189" s="268"/>
      <c r="C189" s="269"/>
      <c r="D189" s="259" t="s">
        <v>174</v>
      </c>
      <c r="E189" s="270" t="s">
        <v>1</v>
      </c>
      <c r="F189" s="271" t="s">
        <v>565</v>
      </c>
      <c r="G189" s="269"/>
      <c r="H189" s="272">
        <v>4.05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174</v>
      </c>
      <c r="AU189" s="278" t="s">
        <v>86</v>
      </c>
      <c r="AV189" s="14" t="s">
        <v>86</v>
      </c>
      <c r="AW189" s="14" t="s">
        <v>30</v>
      </c>
      <c r="AX189" s="14" t="s">
        <v>73</v>
      </c>
      <c r="AY189" s="278" t="s">
        <v>166</v>
      </c>
    </row>
    <row r="190" spans="1:51" s="14" customFormat="1" ht="12">
      <c r="A190" s="14"/>
      <c r="B190" s="268"/>
      <c r="C190" s="269"/>
      <c r="D190" s="259" t="s">
        <v>174</v>
      </c>
      <c r="E190" s="270" t="s">
        <v>1</v>
      </c>
      <c r="F190" s="271" t="s">
        <v>562</v>
      </c>
      <c r="G190" s="269"/>
      <c r="H190" s="272">
        <v>8.1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174</v>
      </c>
      <c r="AU190" s="278" t="s">
        <v>86</v>
      </c>
      <c r="AV190" s="14" t="s">
        <v>86</v>
      </c>
      <c r="AW190" s="14" t="s">
        <v>30</v>
      </c>
      <c r="AX190" s="14" t="s">
        <v>73</v>
      </c>
      <c r="AY190" s="278" t="s">
        <v>166</v>
      </c>
    </row>
    <row r="191" spans="1:51" s="14" customFormat="1" ht="12">
      <c r="A191" s="14"/>
      <c r="B191" s="268"/>
      <c r="C191" s="269"/>
      <c r="D191" s="259" t="s">
        <v>174</v>
      </c>
      <c r="E191" s="269"/>
      <c r="F191" s="271" t="s">
        <v>2138</v>
      </c>
      <c r="G191" s="269"/>
      <c r="H191" s="272">
        <v>78.918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174</v>
      </c>
      <c r="AU191" s="278" t="s">
        <v>86</v>
      </c>
      <c r="AV191" s="14" t="s">
        <v>86</v>
      </c>
      <c r="AW191" s="14" t="s">
        <v>4</v>
      </c>
      <c r="AX191" s="14" t="s">
        <v>80</v>
      </c>
      <c r="AY191" s="278" t="s">
        <v>166</v>
      </c>
    </row>
    <row r="192" spans="1:65" s="2" customFormat="1" ht="21.75" customHeight="1">
      <c r="A192" s="37"/>
      <c r="B192" s="38"/>
      <c r="C192" s="243" t="s">
        <v>8</v>
      </c>
      <c r="D192" s="243" t="s">
        <v>168</v>
      </c>
      <c r="E192" s="244" t="s">
        <v>1890</v>
      </c>
      <c r="F192" s="245" t="s">
        <v>1891</v>
      </c>
      <c r="G192" s="246" t="s">
        <v>223</v>
      </c>
      <c r="H192" s="247">
        <v>0.631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39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252</v>
      </c>
      <c r="AT192" s="255" t="s">
        <v>168</v>
      </c>
      <c r="AU192" s="255" t="s">
        <v>86</v>
      </c>
      <c r="AY192" s="16" t="s">
        <v>166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86</v>
      </c>
      <c r="BK192" s="256">
        <f>ROUND(I192*H192,2)</f>
        <v>0</v>
      </c>
      <c r="BL192" s="16" t="s">
        <v>252</v>
      </c>
      <c r="BM192" s="255" t="s">
        <v>2139</v>
      </c>
    </row>
    <row r="193" spans="1:63" s="12" customFormat="1" ht="25.9" customHeight="1">
      <c r="A193" s="12"/>
      <c r="B193" s="227"/>
      <c r="C193" s="228"/>
      <c r="D193" s="229" t="s">
        <v>72</v>
      </c>
      <c r="E193" s="230" t="s">
        <v>2051</v>
      </c>
      <c r="F193" s="230" t="s">
        <v>2052</v>
      </c>
      <c r="G193" s="228"/>
      <c r="H193" s="228"/>
      <c r="I193" s="231"/>
      <c r="J193" s="232">
        <f>BK193</f>
        <v>0</v>
      </c>
      <c r="K193" s="228"/>
      <c r="L193" s="233"/>
      <c r="M193" s="234"/>
      <c r="N193" s="235"/>
      <c r="O193" s="235"/>
      <c r="P193" s="236">
        <f>SUM(P194:P195)</f>
        <v>0</v>
      </c>
      <c r="Q193" s="235"/>
      <c r="R193" s="236">
        <f>SUM(R194:R195)</f>
        <v>0</v>
      </c>
      <c r="S193" s="235"/>
      <c r="T193" s="23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172</v>
      </c>
      <c r="AT193" s="239" t="s">
        <v>72</v>
      </c>
      <c r="AU193" s="239" t="s">
        <v>73</v>
      </c>
      <c r="AY193" s="238" t="s">
        <v>166</v>
      </c>
      <c r="BK193" s="240">
        <f>SUM(BK194:BK195)</f>
        <v>0</v>
      </c>
    </row>
    <row r="194" spans="1:65" s="2" customFormat="1" ht="16.5" customHeight="1">
      <c r="A194" s="37"/>
      <c r="B194" s="38"/>
      <c r="C194" s="243" t="s">
        <v>252</v>
      </c>
      <c r="D194" s="243" t="s">
        <v>168</v>
      </c>
      <c r="E194" s="244" t="s">
        <v>2140</v>
      </c>
      <c r="F194" s="245" t="s">
        <v>2141</v>
      </c>
      <c r="G194" s="246" t="s">
        <v>2055</v>
      </c>
      <c r="H194" s="247">
        <v>40</v>
      </c>
      <c r="I194" s="248"/>
      <c r="J194" s="249">
        <f>ROUND(I194*H194,2)</f>
        <v>0</v>
      </c>
      <c r="K194" s="250"/>
      <c r="L194" s="43"/>
      <c r="M194" s="251" t="s">
        <v>1</v>
      </c>
      <c r="N194" s="252" t="s">
        <v>39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2056</v>
      </c>
      <c r="AT194" s="255" t="s">
        <v>168</v>
      </c>
      <c r="AU194" s="255" t="s">
        <v>80</v>
      </c>
      <c r="AY194" s="16" t="s">
        <v>166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86</v>
      </c>
      <c r="BK194" s="256">
        <f>ROUND(I194*H194,2)</f>
        <v>0</v>
      </c>
      <c r="BL194" s="16" t="s">
        <v>2056</v>
      </c>
      <c r="BM194" s="255" t="s">
        <v>2142</v>
      </c>
    </row>
    <row r="195" spans="1:51" s="14" customFormat="1" ht="12">
      <c r="A195" s="14"/>
      <c r="B195" s="268"/>
      <c r="C195" s="269"/>
      <c r="D195" s="259" t="s">
        <v>174</v>
      </c>
      <c r="E195" s="270" t="s">
        <v>1</v>
      </c>
      <c r="F195" s="271" t="s">
        <v>2143</v>
      </c>
      <c r="G195" s="269"/>
      <c r="H195" s="272">
        <v>40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174</v>
      </c>
      <c r="AU195" s="278" t="s">
        <v>80</v>
      </c>
      <c r="AV195" s="14" t="s">
        <v>86</v>
      </c>
      <c r="AW195" s="14" t="s">
        <v>30</v>
      </c>
      <c r="AX195" s="14" t="s">
        <v>73</v>
      </c>
      <c r="AY195" s="278" t="s">
        <v>166</v>
      </c>
    </row>
    <row r="196" spans="1:63" s="12" customFormat="1" ht="25.9" customHeight="1">
      <c r="A196" s="12"/>
      <c r="B196" s="227"/>
      <c r="C196" s="228"/>
      <c r="D196" s="229" t="s">
        <v>72</v>
      </c>
      <c r="E196" s="230" t="s">
        <v>2059</v>
      </c>
      <c r="F196" s="230" t="s">
        <v>2060</v>
      </c>
      <c r="G196" s="228"/>
      <c r="H196" s="228"/>
      <c r="I196" s="231"/>
      <c r="J196" s="232">
        <f>BK196</f>
        <v>0</v>
      </c>
      <c r="K196" s="228"/>
      <c r="L196" s="233"/>
      <c r="M196" s="234"/>
      <c r="N196" s="235"/>
      <c r="O196" s="235"/>
      <c r="P196" s="236">
        <f>P197+P199+P201</f>
        <v>0</v>
      </c>
      <c r="Q196" s="235"/>
      <c r="R196" s="236">
        <f>R197+R199+R201</f>
        <v>0</v>
      </c>
      <c r="S196" s="235"/>
      <c r="T196" s="237">
        <f>T197+T199+T201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8" t="s">
        <v>195</v>
      </c>
      <c r="AT196" s="239" t="s">
        <v>72</v>
      </c>
      <c r="AU196" s="239" t="s">
        <v>73</v>
      </c>
      <c r="AY196" s="238" t="s">
        <v>166</v>
      </c>
      <c r="BK196" s="240">
        <f>BK197+BK199+BK201</f>
        <v>0</v>
      </c>
    </row>
    <row r="197" spans="1:63" s="12" customFormat="1" ht="22.8" customHeight="1">
      <c r="A197" s="12"/>
      <c r="B197" s="227"/>
      <c r="C197" s="228"/>
      <c r="D197" s="229" t="s">
        <v>72</v>
      </c>
      <c r="E197" s="241" t="s">
        <v>2144</v>
      </c>
      <c r="F197" s="241" t="s">
        <v>2145</v>
      </c>
      <c r="G197" s="228"/>
      <c r="H197" s="228"/>
      <c r="I197" s="231"/>
      <c r="J197" s="242">
        <f>BK197</f>
        <v>0</v>
      </c>
      <c r="K197" s="228"/>
      <c r="L197" s="233"/>
      <c r="M197" s="234"/>
      <c r="N197" s="235"/>
      <c r="O197" s="235"/>
      <c r="P197" s="236">
        <f>P198</f>
        <v>0</v>
      </c>
      <c r="Q197" s="235"/>
      <c r="R197" s="236">
        <f>R198</f>
        <v>0</v>
      </c>
      <c r="S197" s="235"/>
      <c r="T197" s="23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8" t="s">
        <v>195</v>
      </c>
      <c r="AT197" s="239" t="s">
        <v>72</v>
      </c>
      <c r="AU197" s="239" t="s">
        <v>80</v>
      </c>
      <c r="AY197" s="238" t="s">
        <v>166</v>
      </c>
      <c r="BK197" s="240">
        <f>BK198</f>
        <v>0</v>
      </c>
    </row>
    <row r="198" spans="1:65" s="2" customFormat="1" ht="16.5" customHeight="1">
      <c r="A198" s="37"/>
      <c r="B198" s="38"/>
      <c r="C198" s="243" t="s">
        <v>257</v>
      </c>
      <c r="D198" s="243" t="s">
        <v>168</v>
      </c>
      <c r="E198" s="244" t="s">
        <v>2146</v>
      </c>
      <c r="F198" s="245" t="s">
        <v>2145</v>
      </c>
      <c r="G198" s="246" t="s">
        <v>2065</v>
      </c>
      <c r="H198" s="247">
        <v>1</v>
      </c>
      <c r="I198" s="248"/>
      <c r="J198" s="249">
        <f>ROUND(I198*H198,2)</f>
        <v>0</v>
      </c>
      <c r="K198" s="250"/>
      <c r="L198" s="43"/>
      <c r="M198" s="251" t="s">
        <v>1</v>
      </c>
      <c r="N198" s="252" t="s">
        <v>39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2066</v>
      </c>
      <c r="AT198" s="255" t="s">
        <v>168</v>
      </c>
      <c r="AU198" s="255" t="s">
        <v>86</v>
      </c>
      <c r="AY198" s="16" t="s">
        <v>166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86</v>
      </c>
      <c r="BK198" s="256">
        <f>ROUND(I198*H198,2)</f>
        <v>0</v>
      </c>
      <c r="BL198" s="16" t="s">
        <v>2066</v>
      </c>
      <c r="BM198" s="255" t="s">
        <v>2147</v>
      </c>
    </row>
    <row r="199" spans="1:63" s="12" customFormat="1" ht="22.8" customHeight="1">
      <c r="A199" s="12"/>
      <c r="B199" s="227"/>
      <c r="C199" s="228"/>
      <c r="D199" s="229" t="s">
        <v>72</v>
      </c>
      <c r="E199" s="241" t="s">
        <v>2148</v>
      </c>
      <c r="F199" s="241" t="s">
        <v>2149</v>
      </c>
      <c r="G199" s="228"/>
      <c r="H199" s="228"/>
      <c r="I199" s="231"/>
      <c r="J199" s="242">
        <f>BK199</f>
        <v>0</v>
      </c>
      <c r="K199" s="228"/>
      <c r="L199" s="233"/>
      <c r="M199" s="234"/>
      <c r="N199" s="235"/>
      <c r="O199" s="235"/>
      <c r="P199" s="236">
        <f>P200</f>
        <v>0</v>
      </c>
      <c r="Q199" s="235"/>
      <c r="R199" s="236">
        <f>R200</f>
        <v>0</v>
      </c>
      <c r="S199" s="235"/>
      <c r="T199" s="237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8" t="s">
        <v>195</v>
      </c>
      <c r="AT199" s="239" t="s">
        <v>72</v>
      </c>
      <c r="AU199" s="239" t="s">
        <v>80</v>
      </c>
      <c r="AY199" s="238" t="s">
        <v>166</v>
      </c>
      <c r="BK199" s="240">
        <f>BK200</f>
        <v>0</v>
      </c>
    </row>
    <row r="200" spans="1:65" s="2" customFormat="1" ht="21.75" customHeight="1">
      <c r="A200" s="37"/>
      <c r="B200" s="38"/>
      <c r="C200" s="243" t="s">
        <v>261</v>
      </c>
      <c r="D200" s="243" t="s">
        <v>168</v>
      </c>
      <c r="E200" s="244" t="s">
        <v>2150</v>
      </c>
      <c r="F200" s="245" t="s">
        <v>2151</v>
      </c>
      <c r="G200" s="246" t="s">
        <v>2065</v>
      </c>
      <c r="H200" s="247">
        <v>1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39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2066</v>
      </c>
      <c r="AT200" s="255" t="s">
        <v>168</v>
      </c>
      <c r="AU200" s="255" t="s">
        <v>86</v>
      </c>
      <c r="AY200" s="16" t="s">
        <v>166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86</v>
      </c>
      <c r="BK200" s="256">
        <f>ROUND(I200*H200,2)</f>
        <v>0</v>
      </c>
      <c r="BL200" s="16" t="s">
        <v>2066</v>
      </c>
      <c r="BM200" s="255" t="s">
        <v>2152</v>
      </c>
    </row>
    <row r="201" spans="1:63" s="12" customFormat="1" ht="22.8" customHeight="1">
      <c r="A201" s="12"/>
      <c r="B201" s="227"/>
      <c r="C201" s="228"/>
      <c r="D201" s="229" t="s">
        <v>72</v>
      </c>
      <c r="E201" s="241" t="s">
        <v>2153</v>
      </c>
      <c r="F201" s="241" t="s">
        <v>2154</v>
      </c>
      <c r="G201" s="228"/>
      <c r="H201" s="228"/>
      <c r="I201" s="231"/>
      <c r="J201" s="242">
        <f>BK201</f>
        <v>0</v>
      </c>
      <c r="K201" s="228"/>
      <c r="L201" s="233"/>
      <c r="M201" s="234"/>
      <c r="N201" s="235"/>
      <c r="O201" s="235"/>
      <c r="P201" s="236">
        <f>P202</f>
        <v>0</v>
      </c>
      <c r="Q201" s="235"/>
      <c r="R201" s="236">
        <f>R202</f>
        <v>0</v>
      </c>
      <c r="S201" s="235"/>
      <c r="T201" s="237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8" t="s">
        <v>195</v>
      </c>
      <c r="AT201" s="239" t="s">
        <v>72</v>
      </c>
      <c r="AU201" s="239" t="s">
        <v>80</v>
      </c>
      <c r="AY201" s="238" t="s">
        <v>166</v>
      </c>
      <c r="BK201" s="240">
        <f>BK202</f>
        <v>0</v>
      </c>
    </row>
    <row r="202" spans="1:65" s="2" customFormat="1" ht="16.5" customHeight="1">
      <c r="A202" s="37"/>
      <c r="B202" s="38"/>
      <c r="C202" s="243" t="s">
        <v>266</v>
      </c>
      <c r="D202" s="243" t="s">
        <v>168</v>
      </c>
      <c r="E202" s="244" t="s">
        <v>2155</v>
      </c>
      <c r="F202" s="245" t="s">
        <v>2156</v>
      </c>
      <c r="G202" s="246" t="s">
        <v>2065</v>
      </c>
      <c r="H202" s="247">
        <v>1</v>
      </c>
      <c r="I202" s="248"/>
      <c r="J202" s="249">
        <f>ROUND(I202*H202,2)</f>
        <v>0</v>
      </c>
      <c r="K202" s="250"/>
      <c r="L202" s="43"/>
      <c r="M202" s="296" t="s">
        <v>1</v>
      </c>
      <c r="N202" s="297" t="s">
        <v>39</v>
      </c>
      <c r="O202" s="298"/>
      <c r="P202" s="299">
        <f>O202*H202</f>
        <v>0</v>
      </c>
      <c r="Q202" s="299">
        <v>0</v>
      </c>
      <c r="R202" s="299">
        <f>Q202*H202</f>
        <v>0</v>
      </c>
      <c r="S202" s="299">
        <v>0</v>
      </c>
      <c r="T202" s="30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2066</v>
      </c>
      <c r="AT202" s="255" t="s">
        <v>168</v>
      </c>
      <c r="AU202" s="255" t="s">
        <v>86</v>
      </c>
      <c r="AY202" s="16" t="s">
        <v>166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86</v>
      </c>
      <c r="BK202" s="256">
        <f>ROUND(I202*H202,2)</f>
        <v>0</v>
      </c>
      <c r="BL202" s="16" t="s">
        <v>2066</v>
      </c>
      <c r="BM202" s="255" t="s">
        <v>2157</v>
      </c>
    </row>
    <row r="203" spans="1:31" s="2" customFormat="1" ht="6.95" customHeight="1">
      <c r="A203" s="37"/>
      <c r="B203" s="65"/>
      <c r="C203" s="66"/>
      <c r="D203" s="66"/>
      <c r="E203" s="66"/>
      <c r="F203" s="66"/>
      <c r="G203" s="66"/>
      <c r="H203" s="66"/>
      <c r="I203" s="191"/>
      <c r="J203" s="66"/>
      <c r="K203" s="66"/>
      <c r="L203" s="43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password="CC35" sheet="1" objects="1" scenarios="1" formatColumns="0" formatRows="0" autoFilter="0"/>
  <autoFilter ref="C130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2158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2159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ROUND(J150,2)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ROUND((SUM(BE150:BE1417)),2)</f>
        <v>0</v>
      </c>
      <c r="G35" s="37"/>
      <c r="H35" s="37"/>
      <c r="I35" s="170">
        <v>0.21</v>
      </c>
      <c r="J35" s="169">
        <f>ROUND(((SUM(BE150:BE1417))*I35),2)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ROUND((SUM(BF150:BF1417)),2)</f>
        <v>0</v>
      </c>
      <c r="G36" s="37"/>
      <c r="H36" s="37"/>
      <c r="I36" s="170">
        <v>0.15</v>
      </c>
      <c r="J36" s="169">
        <f>ROUND(((SUM(BF150:BF1417))*I36),2)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ROUND((SUM(BG150:BG1417)),2)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ROUND((SUM(BH150:BH1417)),2)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ROUND((SUM(BI150:BI1417)),2)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2158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Y.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J150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J151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J152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124</v>
      </c>
      <c r="E101" s="210"/>
      <c r="F101" s="210"/>
      <c r="G101" s="210"/>
      <c r="H101" s="210"/>
      <c r="I101" s="211"/>
      <c r="J101" s="212">
        <f>J220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125</v>
      </c>
      <c r="E102" s="210"/>
      <c r="F102" s="210"/>
      <c r="G102" s="210"/>
      <c r="H102" s="210"/>
      <c r="I102" s="211"/>
      <c r="J102" s="212">
        <f>J230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126</v>
      </c>
      <c r="E103" s="210"/>
      <c r="F103" s="210"/>
      <c r="G103" s="210"/>
      <c r="H103" s="210"/>
      <c r="I103" s="211"/>
      <c r="J103" s="212">
        <f>J244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127</v>
      </c>
      <c r="E104" s="210"/>
      <c r="F104" s="210"/>
      <c r="G104" s="210"/>
      <c r="H104" s="210"/>
      <c r="I104" s="211"/>
      <c r="J104" s="212">
        <f>J254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128</v>
      </c>
      <c r="E105" s="210"/>
      <c r="F105" s="210"/>
      <c r="G105" s="210"/>
      <c r="H105" s="210"/>
      <c r="I105" s="211"/>
      <c r="J105" s="212">
        <f>J315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129</v>
      </c>
      <c r="E106" s="210"/>
      <c r="F106" s="210"/>
      <c r="G106" s="210"/>
      <c r="H106" s="210"/>
      <c r="I106" s="211"/>
      <c r="J106" s="212">
        <f>J665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130</v>
      </c>
      <c r="E107" s="210"/>
      <c r="F107" s="210"/>
      <c r="G107" s="210"/>
      <c r="H107" s="210"/>
      <c r="I107" s="211"/>
      <c r="J107" s="212">
        <f>J703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131</v>
      </c>
      <c r="E108" s="210"/>
      <c r="F108" s="210"/>
      <c r="G108" s="210"/>
      <c r="H108" s="210"/>
      <c r="I108" s="211"/>
      <c r="J108" s="212">
        <f>J713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132</v>
      </c>
      <c r="E109" s="210"/>
      <c r="F109" s="210"/>
      <c r="G109" s="210"/>
      <c r="H109" s="210"/>
      <c r="I109" s="211"/>
      <c r="J109" s="212">
        <f>J718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133</v>
      </c>
      <c r="E110" s="210"/>
      <c r="F110" s="210"/>
      <c r="G110" s="210"/>
      <c r="H110" s="210"/>
      <c r="I110" s="211"/>
      <c r="J110" s="212">
        <f>J748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134</v>
      </c>
      <c r="E111" s="210"/>
      <c r="F111" s="210"/>
      <c r="G111" s="210"/>
      <c r="H111" s="210"/>
      <c r="I111" s="211"/>
      <c r="J111" s="212">
        <f>J786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135</v>
      </c>
      <c r="E112" s="210"/>
      <c r="F112" s="210"/>
      <c r="G112" s="210"/>
      <c r="H112" s="210"/>
      <c r="I112" s="211"/>
      <c r="J112" s="212">
        <f>J800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1"/>
      <c r="C113" s="202"/>
      <c r="D113" s="203" t="s">
        <v>136</v>
      </c>
      <c r="E113" s="204"/>
      <c r="F113" s="204"/>
      <c r="G113" s="204"/>
      <c r="H113" s="204"/>
      <c r="I113" s="205"/>
      <c r="J113" s="206">
        <f>J802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08"/>
      <c r="C114" s="132"/>
      <c r="D114" s="209" t="s">
        <v>137</v>
      </c>
      <c r="E114" s="210"/>
      <c r="F114" s="210"/>
      <c r="G114" s="210"/>
      <c r="H114" s="210"/>
      <c r="I114" s="211"/>
      <c r="J114" s="212">
        <f>J803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2160</v>
      </c>
      <c r="E115" s="210"/>
      <c r="F115" s="210"/>
      <c r="G115" s="210"/>
      <c r="H115" s="210"/>
      <c r="I115" s="211"/>
      <c r="J115" s="212">
        <f>J839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138</v>
      </c>
      <c r="E116" s="210"/>
      <c r="F116" s="210"/>
      <c r="G116" s="210"/>
      <c r="H116" s="210"/>
      <c r="I116" s="211"/>
      <c r="J116" s="212">
        <f>J884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139</v>
      </c>
      <c r="E117" s="210"/>
      <c r="F117" s="210"/>
      <c r="G117" s="210"/>
      <c r="H117" s="210"/>
      <c r="I117" s="211"/>
      <c r="J117" s="212">
        <f>J931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140</v>
      </c>
      <c r="E118" s="210"/>
      <c r="F118" s="210"/>
      <c r="G118" s="210"/>
      <c r="H118" s="210"/>
      <c r="I118" s="211"/>
      <c r="J118" s="212">
        <f>J935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141</v>
      </c>
      <c r="E119" s="210"/>
      <c r="F119" s="210"/>
      <c r="G119" s="210"/>
      <c r="H119" s="210"/>
      <c r="I119" s="211"/>
      <c r="J119" s="212">
        <f>J970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142</v>
      </c>
      <c r="E120" s="210"/>
      <c r="F120" s="210"/>
      <c r="G120" s="210"/>
      <c r="H120" s="210"/>
      <c r="I120" s="211"/>
      <c r="J120" s="212">
        <f>J978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143</v>
      </c>
      <c r="E121" s="210"/>
      <c r="F121" s="210"/>
      <c r="G121" s="210"/>
      <c r="H121" s="210"/>
      <c r="I121" s="211"/>
      <c r="J121" s="212">
        <f>J1078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144</v>
      </c>
      <c r="E122" s="210"/>
      <c r="F122" s="210"/>
      <c r="G122" s="210"/>
      <c r="H122" s="210"/>
      <c r="I122" s="211"/>
      <c r="J122" s="212">
        <f>J1094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145</v>
      </c>
      <c r="E123" s="210"/>
      <c r="F123" s="210"/>
      <c r="G123" s="210"/>
      <c r="H123" s="210"/>
      <c r="I123" s="211"/>
      <c r="J123" s="212">
        <f>J1163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146</v>
      </c>
      <c r="E124" s="210"/>
      <c r="F124" s="210"/>
      <c r="G124" s="210"/>
      <c r="H124" s="210"/>
      <c r="I124" s="211"/>
      <c r="J124" s="212">
        <f>J1224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147</v>
      </c>
      <c r="E125" s="210"/>
      <c r="F125" s="210"/>
      <c r="G125" s="210"/>
      <c r="H125" s="210"/>
      <c r="I125" s="211"/>
      <c r="J125" s="212">
        <f>J1349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148</v>
      </c>
      <c r="E126" s="210"/>
      <c r="F126" s="210"/>
      <c r="G126" s="210"/>
      <c r="H126" s="210"/>
      <c r="I126" s="211"/>
      <c r="J126" s="212">
        <f>J1372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149</v>
      </c>
      <c r="E127" s="210"/>
      <c r="F127" s="210"/>
      <c r="G127" s="210"/>
      <c r="H127" s="210"/>
      <c r="I127" s="211"/>
      <c r="J127" s="212">
        <f>J1387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208"/>
      <c r="C128" s="132"/>
      <c r="D128" s="209" t="s">
        <v>150</v>
      </c>
      <c r="E128" s="210"/>
      <c r="F128" s="210"/>
      <c r="G128" s="210"/>
      <c r="H128" s="210"/>
      <c r="I128" s="211"/>
      <c r="J128" s="212">
        <f>J1413</f>
        <v>0</v>
      </c>
      <c r="K128" s="132"/>
      <c r="L128" s="2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2" customFormat="1" ht="21.8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65"/>
      <c r="C130" s="66"/>
      <c r="D130" s="66"/>
      <c r="E130" s="66"/>
      <c r="F130" s="66"/>
      <c r="G130" s="66"/>
      <c r="H130" s="66"/>
      <c r="I130" s="191"/>
      <c r="J130" s="66"/>
      <c r="K130" s="66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4" spans="1:31" s="2" customFormat="1" ht="6.95" customHeight="1">
      <c r="A134" s="37"/>
      <c r="B134" s="67"/>
      <c r="C134" s="68"/>
      <c r="D134" s="68"/>
      <c r="E134" s="68"/>
      <c r="F134" s="68"/>
      <c r="G134" s="68"/>
      <c r="H134" s="68"/>
      <c r="I134" s="194"/>
      <c r="J134" s="68"/>
      <c r="K134" s="68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24.95" customHeight="1">
      <c r="A135" s="37"/>
      <c r="B135" s="38"/>
      <c r="C135" s="22" t="s">
        <v>151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6.95" customHeight="1">
      <c r="A136" s="37"/>
      <c r="B136" s="38"/>
      <c r="C136" s="39"/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2" customHeight="1">
      <c r="A137" s="37"/>
      <c r="B137" s="38"/>
      <c r="C137" s="31" t="s">
        <v>16</v>
      </c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6.5" customHeight="1">
      <c r="A138" s="37"/>
      <c r="B138" s="38"/>
      <c r="C138" s="39"/>
      <c r="D138" s="39"/>
      <c r="E138" s="195" t="str">
        <f>E7</f>
        <v xml:space="preserve">Stavební úpravy (zateplení)  BD v Milíně, blok U, Y, Z - V. etapa</v>
      </c>
      <c r="F138" s="31"/>
      <c r="G138" s="31"/>
      <c r="H138" s="31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2:12" s="1" customFormat="1" ht="12" customHeight="1">
      <c r="B139" s="20"/>
      <c r="C139" s="31" t="s">
        <v>113</v>
      </c>
      <c r="D139" s="21"/>
      <c r="E139" s="21"/>
      <c r="F139" s="21"/>
      <c r="G139" s="21"/>
      <c r="H139" s="21"/>
      <c r="I139" s="145"/>
      <c r="J139" s="21"/>
      <c r="K139" s="21"/>
      <c r="L139" s="19"/>
    </row>
    <row r="140" spans="1:31" s="2" customFormat="1" ht="16.5" customHeight="1">
      <c r="A140" s="37"/>
      <c r="B140" s="38"/>
      <c r="C140" s="39"/>
      <c r="D140" s="39"/>
      <c r="E140" s="195" t="s">
        <v>2158</v>
      </c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115</v>
      </c>
      <c r="D141" s="39"/>
      <c r="E141" s="39"/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6.5" customHeight="1">
      <c r="A142" s="37"/>
      <c r="B142" s="38"/>
      <c r="C142" s="39"/>
      <c r="D142" s="39"/>
      <c r="E142" s="75" t="str">
        <f>E11</f>
        <v>Y. - Způsobilé výdaje - hlavní aktivity</v>
      </c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20</v>
      </c>
      <c r="D144" s="39"/>
      <c r="E144" s="39"/>
      <c r="F144" s="26" t="str">
        <f>F14</f>
        <v xml:space="preserve"> </v>
      </c>
      <c r="G144" s="39"/>
      <c r="H144" s="39"/>
      <c r="I144" s="155" t="s">
        <v>22</v>
      </c>
      <c r="J144" s="78" t="str">
        <f>IF(J14="","",J14)</f>
        <v>16. 3. 2020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153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24</v>
      </c>
      <c r="D146" s="39"/>
      <c r="E146" s="39"/>
      <c r="F146" s="26" t="str">
        <f>E17</f>
        <v xml:space="preserve"> </v>
      </c>
      <c r="G146" s="39"/>
      <c r="H146" s="39"/>
      <c r="I146" s="155" t="s">
        <v>29</v>
      </c>
      <c r="J146" s="35" t="str">
        <f>E23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5.15" customHeight="1">
      <c r="A147" s="37"/>
      <c r="B147" s="38"/>
      <c r="C147" s="31" t="s">
        <v>27</v>
      </c>
      <c r="D147" s="39"/>
      <c r="E147" s="39"/>
      <c r="F147" s="26" t="str">
        <f>IF(E20="","",E20)</f>
        <v>Vyplň údaj</v>
      </c>
      <c r="G147" s="39"/>
      <c r="H147" s="39"/>
      <c r="I147" s="155" t="s">
        <v>31</v>
      </c>
      <c r="J147" s="35" t="str">
        <f>E26</f>
        <v xml:space="preserve"> 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0.3" customHeight="1">
      <c r="A148" s="37"/>
      <c r="B148" s="38"/>
      <c r="C148" s="39"/>
      <c r="D148" s="39"/>
      <c r="E148" s="39"/>
      <c r="F148" s="39"/>
      <c r="G148" s="39"/>
      <c r="H148" s="39"/>
      <c r="I148" s="153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11" customFormat="1" ht="29.25" customHeight="1">
      <c r="A149" s="214"/>
      <c r="B149" s="215"/>
      <c r="C149" s="216" t="s">
        <v>152</v>
      </c>
      <c r="D149" s="217" t="s">
        <v>58</v>
      </c>
      <c r="E149" s="217" t="s">
        <v>54</v>
      </c>
      <c r="F149" s="217" t="s">
        <v>55</v>
      </c>
      <c r="G149" s="217" t="s">
        <v>153</v>
      </c>
      <c r="H149" s="217" t="s">
        <v>154</v>
      </c>
      <c r="I149" s="218" t="s">
        <v>155</v>
      </c>
      <c r="J149" s="219" t="s">
        <v>119</v>
      </c>
      <c r="K149" s="220" t="s">
        <v>156</v>
      </c>
      <c r="L149" s="221"/>
      <c r="M149" s="99" t="s">
        <v>1</v>
      </c>
      <c r="N149" s="100" t="s">
        <v>37</v>
      </c>
      <c r="O149" s="100" t="s">
        <v>157</v>
      </c>
      <c r="P149" s="100" t="s">
        <v>158</v>
      </c>
      <c r="Q149" s="100" t="s">
        <v>159</v>
      </c>
      <c r="R149" s="100" t="s">
        <v>160</v>
      </c>
      <c r="S149" s="100" t="s">
        <v>161</v>
      </c>
      <c r="T149" s="101" t="s">
        <v>162</v>
      </c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</row>
    <row r="150" spans="1:63" s="2" customFormat="1" ht="22.8" customHeight="1">
      <c r="A150" s="37"/>
      <c r="B150" s="38"/>
      <c r="C150" s="106" t="s">
        <v>163</v>
      </c>
      <c r="D150" s="39"/>
      <c r="E150" s="39"/>
      <c r="F150" s="39"/>
      <c r="G150" s="39"/>
      <c r="H150" s="39"/>
      <c r="I150" s="153"/>
      <c r="J150" s="222">
        <f>BK150</f>
        <v>0</v>
      </c>
      <c r="K150" s="39"/>
      <c r="L150" s="43"/>
      <c r="M150" s="102"/>
      <c r="N150" s="223"/>
      <c r="O150" s="103"/>
      <c r="P150" s="224">
        <f>P151+P802</f>
        <v>0</v>
      </c>
      <c r="Q150" s="103"/>
      <c r="R150" s="224">
        <f>R151+R802</f>
        <v>188.77551464499996</v>
      </c>
      <c r="S150" s="103"/>
      <c r="T150" s="225">
        <f>T151+T802</f>
        <v>194.2503672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72</v>
      </c>
      <c r="AU150" s="16" t="s">
        <v>121</v>
      </c>
      <c r="BK150" s="226">
        <f>BK151+BK802</f>
        <v>0</v>
      </c>
    </row>
    <row r="151" spans="1:63" s="12" customFormat="1" ht="25.9" customHeight="1">
      <c r="A151" s="12"/>
      <c r="B151" s="227"/>
      <c r="C151" s="228"/>
      <c r="D151" s="229" t="s">
        <v>72</v>
      </c>
      <c r="E151" s="230" t="s">
        <v>164</v>
      </c>
      <c r="F151" s="230" t="s">
        <v>165</v>
      </c>
      <c r="G151" s="228"/>
      <c r="H151" s="228"/>
      <c r="I151" s="231"/>
      <c r="J151" s="232">
        <f>BK151</f>
        <v>0</v>
      </c>
      <c r="K151" s="228"/>
      <c r="L151" s="233"/>
      <c r="M151" s="234"/>
      <c r="N151" s="235"/>
      <c r="O151" s="235"/>
      <c r="P151" s="236">
        <f>P152+P220+P230+P244+P254+P315+P665+P703+P713+P718+P748+P786+P800</f>
        <v>0</v>
      </c>
      <c r="Q151" s="235"/>
      <c r="R151" s="236">
        <f>R152+R220+R230+R244+R254+R315+R665+R703+R713+R718+R748+R786+R800</f>
        <v>156.87702702999997</v>
      </c>
      <c r="S151" s="235"/>
      <c r="T151" s="237">
        <f>T152+T220+T230+T244+T254+T315+T665+T703+T713+T718+T748+T786+T800</f>
        <v>173.564805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73</v>
      </c>
      <c r="AY151" s="238" t="s">
        <v>166</v>
      </c>
      <c r="BK151" s="240">
        <f>BK152+BK220+BK230+BK244+BK254+BK315+BK665+BK703+BK713+BK718+BK748+BK786+BK800</f>
        <v>0</v>
      </c>
    </row>
    <row r="152" spans="1:63" s="12" customFormat="1" ht="22.8" customHeight="1">
      <c r="A152" s="12"/>
      <c r="B152" s="227"/>
      <c r="C152" s="228"/>
      <c r="D152" s="229" t="s">
        <v>72</v>
      </c>
      <c r="E152" s="241" t="s">
        <v>80</v>
      </c>
      <c r="F152" s="241" t="s">
        <v>167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SUM(P153:P219)</f>
        <v>0</v>
      </c>
      <c r="Q152" s="235"/>
      <c r="R152" s="236">
        <f>SUM(R153:R219)</f>
        <v>0.433488</v>
      </c>
      <c r="S152" s="235"/>
      <c r="T152" s="237">
        <f>SUM(T153:T219)</f>
        <v>33.1131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80</v>
      </c>
      <c r="AY152" s="238" t="s">
        <v>166</v>
      </c>
      <c r="BK152" s="240">
        <f>SUM(BK153:BK219)</f>
        <v>0</v>
      </c>
    </row>
    <row r="153" spans="1:65" s="2" customFormat="1" ht="21.75" customHeight="1">
      <c r="A153" s="37"/>
      <c r="B153" s="38"/>
      <c r="C153" s="243" t="s">
        <v>80</v>
      </c>
      <c r="D153" s="243" t="s">
        <v>168</v>
      </c>
      <c r="E153" s="244" t="s">
        <v>2161</v>
      </c>
      <c r="F153" s="245" t="s">
        <v>2162</v>
      </c>
      <c r="G153" s="246" t="s">
        <v>171</v>
      </c>
      <c r="H153" s="247">
        <v>67.26</v>
      </c>
      <c r="I153" s="248"/>
      <c r="J153" s="249">
        <f>ROUND(I153*H153,2)</f>
        <v>0</v>
      </c>
      <c r="K153" s="250"/>
      <c r="L153" s="43"/>
      <c r="M153" s="251" t="s">
        <v>1</v>
      </c>
      <c r="N153" s="252" t="s">
        <v>39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0.235</v>
      </c>
      <c r="T153" s="254">
        <f>S153*H153</f>
        <v>15.8061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172</v>
      </c>
      <c r="AT153" s="255" t="s">
        <v>168</v>
      </c>
      <c r="AU153" s="255" t="s">
        <v>86</v>
      </c>
      <c r="AY153" s="16" t="s">
        <v>166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86</v>
      </c>
      <c r="BK153" s="256">
        <f>ROUND(I153*H153,2)</f>
        <v>0</v>
      </c>
      <c r="BL153" s="16" t="s">
        <v>172</v>
      </c>
      <c r="BM153" s="255" t="s">
        <v>2163</v>
      </c>
    </row>
    <row r="154" spans="1:51" s="13" customFormat="1" ht="12">
      <c r="A154" s="13"/>
      <c r="B154" s="257"/>
      <c r="C154" s="258"/>
      <c r="D154" s="259" t="s">
        <v>174</v>
      </c>
      <c r="E154" s="260" t="s">
        <v>1</v>
      </c>
      <c r="F154" s="261" t="s">
        <v>297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174</v>
      </c>
      <c r="AU154" s="267" t="s">
        <v>86</v>
      </c>
      <c r="AV154" s="13" t="s">
        <v>80</v>
      </c>
      <c r="AW154" s="13" t="s">
        <v>30</v>
      </c>
      <c r="AX154" s="13" t="s">
        <v>73</v>
      </c>
      <c r="AY154" s="267" t="s">
        <v>166</v>
      </c>
    </row>
    <row r="155" spans="1:51" s="14" customFormat="1" ht="12">
      <c r="A155" s="14"/>
      <c r="B155" s="268"/>
      <c r="C155" s="269"/>
      <c r="D155" s="259" t="s">
        <v>174</v>
      </c>
      <c r="E155" s="270" t="s">
        <v>1</v>
      </c>
      <c r="F155" s="271" t="s">
        <v>2164</v>
      </c>
      <c r="G155" s="269"/>
      <c r="H155" s="272">
        <v>35.76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174</v>
      </c>
      <c r="AU155" s="278" t="s">
        <v>86</v>
      </c>
      <c r="AV155" s="14" t="s">
        <v>86</v>
      </c>
      <c r="AW155" s="14" t="s">
        <v>30</v>
      </c>
      <c r="AX155" s="14" t="s">
        <v>73</v>
      </c>
      <c r="AY155" s="278" t="s">
        <v>166</v>
      </c>
    </row>
    <row r="156" spans="1:51" s="14" customFormat="1" ht="12">
      <c r="A156" s="14"/>
      <c r="B156" s="268"/>
      <c r="C156" s="269"/>
      <c r="D156" s="259" t="s">
        <v>174</v>
      </c>
      <c r="E156" s="270" t="s">
        <v>1</v>
      </c>
      <c r="F156" s="271" t="s">
        <v>2165</v>
      </c>
      <c r="G156" s="269"/>
      <c r="H156" s="272">
        <v>31.5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174</v>
      </c>
      <c r="AU156" s="278" t="s">
        <v>86</v>
      </c>
      <c r="AV156" s="14" t="s">
        <v>86</v>
      </c>
      <c r="AW156" s="14" t="s">
        <v>30</v>
      </c>
      <c r="AX156" s="14" t="s">
        <v>73</v>
      </c>
      <c r="AY156" s="278" t="s">
        <v>166</v>
      </c>
    </row>
    <row r="157" spans="1:65" s="2" customFormat="1" ht="21.75" customHeight="1">
      <c r="A157" s="37"/>
      <c r="B157" s="38"/>
      <c r="C157" s="243" t="s">
        <v>86</v>
      </c>
      <c r="D157" s="243" t="s">
        <v>168</v>
      </c>
      <c r="E157" s="244" t="s">
        <v>169</v>
      </c>
      <c r="F157" s="245" t="s">
        <v>170</v>
      </c>
      <c r="G157" s="246" t="s">
        <v>171</v>
      </c>
      <c r="H157" s="247">
        <v>17.52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39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0.325</v>
      </c>
      <c r="T157" s="254">
        <f>S157*H157</f>
        <v>5.694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172</v>
      </c>
      <c r="AT157" s="255" t="s">
        <v>168</v>
      </c>
      <c r="AU157" s="255" t="s">
        <v>86</v>
      </c>
      <c r="AY157" s="16" t="s">
        <v>166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86</v>
      </c>
      <c r="BK157" s="256">
        <f>ROUND(I157*H157,2)</f>
        <v>0</v>
      </c>
      <c r="BL157" s="16" t="s">
        <v>172</v>
      </c>
      <c r="BM157" s="255" t="s">
        <v>2166</v>
      </c>
    </row>
    <row r="158" spans="1:51" s="13" customFormat="1" ht="12">
      <c r="A158" s="13"/>
      <c r="B158" s="257"/>
      <c r="C158" s="258"/>
      <c r="D158" s="259" t="s">
        <v>174</v>
      </c>
      <c r="E158" s="260" t="s">
        <v>1</v>
      </c>
      <c r="F158" s="261" t="s">
        <v>175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174</v>
      </c>
      <c r="AU158" s="267" t="s">
        <v>86</v>
      </c>
      <c r="AV158" s="13" t="s">
        <v>80</v>
      </c>
      <c r="AW158" s="13" t="s">
        <v>30</v>
      </c>
      <c r="AX158" s="13" t="s">
        <v>73</v>
      </c>
      <c r="AY158" s="267" t="s">
        <v>166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2167</v>
      </c>
      <c r="G159" s="269"/>
      <c r="H159" s="272">
        <v>17.52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65" s="2" customFormat="1" ht="21.75" customHeight="1">
      <c r="A160" s="37"/>
      <c r="B160" s="38"/>
      <c r="C160" s="243" t="s">
        <v>187</v>
      </c>
      <c r="D160" s="243" t="s">
        <v>168</v>
      </c>
      <c r="E160" s="244" t="s">
        <v>2168</v>
      </c>
      <c r="F160" s="245" t="s">
        <v>2169</v>
      </c>
      <c r="G160" s="246" t="s">
        <v>171</v>
      </c>
      <c r="H160" s="247">
        <v>36.75</v>
      </c>
      <c r="I160" s="248"/>
      <c r="J160" s="249">
        <f>ROUND(I160*H160,2)</f>
        <v>0</v>
      </c>
      <c r="K160" s="250"/>
      <c r="L160" s="43"/>
      <c r="M160" s="251" t="s">
        <v>1</v>
      </c>
      <c r="N160" s="252" t="s">
        <v>39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0.316</v>
      </c>
      <c r="T160" s="254">
        <f>S160*H160</f>
        <v>11.613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172</v>
      </c>
      <c r="AT160" s="255" t="s">
        <v>168</v>
      </c>
      <c r="AU160" s="255" t="s">
        <v>86</v>
      </c>
      <c r="AY160" s="16" t="s">
        <v>166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86</v>
      </c>
      <c r="BK160" s="256">
        <f>ROUND(I160*H160,2)</f>
        <v>0</v>
      </c>
      <c r="BL160" s="16" t="s">
        <v>172</v>
      </c>
      <c r="BM160" s="255" t="s">
        <v>2170</v>
      </c>
    </row>
    <row r="161" spans="1:51" s="13" customFormat="1" ht="12">
      <c r="A161" s="13"/>
      <c r="B161" s="257"/>
      <c r="C161" s="258"/>
      <c r="D161" s="259" t="s">
        <v>174</v>
      </c>
      <c r="E161" s="260" t="s">
        <v>1</v>
      </c>
      <c r="F161" s="261" t="s">
        <v>297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174</v>
      </c>
      <c r="AU161" s="267" t="s">
        <v>86</v>
      </c>
      <c r="AV161" s="13" t="s">
        <v>80</v>
      </c>
      <c r="AW161" s="13" t="s">
        <v>30</v>
      </c>
      <c r="AX161" s="13" t="s">
        <v>73</v>
      </c>
      <c r="AY161" s="267" t="s">
        <v>166</v>
      </c>
    </row>
    <row r="162" spans="1:51" s="14" customFormat="1" ht="12">
      <c r="A162" s="14"/>
      <c r="B162" s="268"/>
      <c r="C162" s="269"/>
      <c r="D162" s="259" t="s">
        <v>174</v>
      </c>
      <c r="E162" s="270" t="s">
        <v>1</v>
      </c>
      <c r="F162" s="271" t="s">
        <v>2171</v>
      </c>
      <c r="G162" s="269"/>
      <c r="H162" s="272">
        <v>36.75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174</v>
      </c>
      <c r="AU162" s="278" t="s">
        <v>86</v>
      </c>
      <c r="AV162" s="14" t="s">
        <v>86</v>
      </c>
      <c r="AW162" s="14" t="s">
        <v>30</v>
      </c>
      <c r="AX162" s="14" t="s">
        <v>73</v>
      </c>
      <c r="AY162" s="278" t="s">
        <v>166</v>
      </c>
    </row>
    <row r="163" spans="1:65" s="2" customFormat="1" ht="21.75" customHeight="1">
      <c r="A163" s="37"/>
      <c r="B163" s="38"/>
      <c r="C163" s="243" t="s">
        <v>172</v>
      </c>
      <c r="D163" s="243" t="s">
        <v>168</v>
      </c>
      <c r="E163" s="244" t="s">
        <v>177</v>
      </c>
      <c r="F163" s="245" t="s">
        <v>178</v>
      </c>
      <c r="G163" s="246" t="s">
        <v>179</v>
      </c>
      <c r="H163" s="247">
        <v>64.626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39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172</v>
      </c>
      <c r="AT163" s="255" t="s">
        <v>168</v>
      </c>
      <c r="AU163" s="255" t="s">
        <v>86</v>
      </c>
      <c r="AY163" s="16" t="s">
        <v>166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86</v>
      </c>
      <c r="BK163" s="256">
        <f>ROUND(I163*H163,2)</f>
        <v>0</v>
      </c>
      <c r="BL163" s="16" t="s">
        <v>172</v>
      </c>
      <c r="BM163" s="255" t="s">
        <v>2172</v>
      </c>
    </row>
    <row r="164" spans="1:51" s="13" customFormat="1" ht="12">
      <c r="A164" s="13"/>
      <c r="B164" s="257"/>
      <c r="C164" s="258"/>
      <c r="D164" s="259" t="s">
        <v>174</v>
      </c>
      <c r="E164" s="260" t="s">
        <v>1</v>
      </c>
      <c r="F164" s="261" t="s">
        <v>297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174</v>
      </c>
      <c r="AU164" s="267" t="s">
        <v>86</v>
      </c>
      <c r="AV164" s="13" t="s">
        <v>80</v>
      </c>
      <c r="AW164" s="13" t="s">
        <v>30</v>
      </c>
      <c r="AX164" s="13" t="s">
        <v>73</v>
      </c>
      <c r="AY164" s="267" t="s">
        <v>166</v>
      </c>
    </row>
    <row r="165" spans="1:51" s="14" customFormat="1" ht="12">
      <c r="A165" s="14"/>
      <c r="B165" s="268"/>
      <c r="C165" s="269"/>
      <c r="D165" s="259" t="s">
        <v>174</v>
      </c>
      <c r="E165" s="270" t="s">
        <v>1</v>
      </c>
      <c r="F165" s="271" t="s">
        <v>2173</v>
      </c>
      <c r="G165" s="269"/>
      <c r="H165" s="272">
        <v>8.76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174</v>
      </c>
      <c r="AU165" s="278" t="s">
        <v>86</v>
      </c>
      <c r="AV165" s="14" t="s">
        <v>86</v>
      </c>
      <c r="AW165" s="14" t="s">
        <v>30</v>
      </c>
      <c r="AX165" s="14" t="s">
        <v>73</v>
      </c>
      <c r="AY165" s="278" t="s">
        <v>166</v>
      </c>
    </row>
    <row r="166" spans="1:51" s="14" customFormat="1" ht="12">
      <c r="A166" s="14"/>
      <c r="B166" s="268"/>
      <c r="C166" s="269"/>
      <c r="D166" s="259" t="s">
        <v>174</v>
      </c>
      <c r="E166" s="270" t="s">
        <v>1</v>
      </c>
      <c r="F166" s="271" t="s">
        <v>2174</v>
      </c>
      <c r="G166" s="269"/>
      <c r="H166" s="272">
        <v>17.88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174</v>
      </c>
      <c r="AU166" s="278" t="s">
        <v>86</v>
      </c>
      <c r="AV166" s="14" t="s">
        <v>86</v>
      </c>
      <c r="AW166" s="14" t="s">
        <v>30</v>
      </c>
      <c r="AX166" s="14" t="s">
        <v>73</v>
      </c>
      <c r="AY166" s="278" t="s">
        <v>166</v>
      </c>
    </row>
    <row r="167" spans="1:51" s="14" customFormat="1" ht="12">
      <c r="A167" s="14"/>
      <c r="B167" s="268"/>
      <c r="C167" s="269"/>
      <c r="D167" s="259" t="s">
        <v>174</v>
      </c>
      <c r="E167" s="270" t="s">
        <v>1</v>
      </c>
      <c r="F167" s="271" t="s">
        <v>2175</v>
      </c>
      <c r="G167" s="269"/>
      <c r="H167" s="272">
        <v>12.6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174</v>
      </c>
      <c r="AU167" s="278" t="s">
        <v>86</v>
      </c>
      <c r="AV167" s="14" t="s">
        <v>86</v>
      </c>
      <c r="AW167" s="14" t="s">
        <v>30</v>
      </c>
      <c r="AX167" s="14" t="s">
        <v>73</v>
      </c>
      <c r="AY167" s="278" t="s">
        <v>166</v>
      </c>
    </row>
    <row r="168" spans="1:51" s="14" customFormat="1" ht="12">
      <c r="A168" s="14"/>
      <c r="B168" s="268"/>
      <c r="C168" s="269"/>
      <c r="D168" s="259" t="s">
        <v>174</v>
      </c>
      <c r="E168" s="270" t="s">
        <v>1</v>
      </c>
      <c r="F168" s="271" t="s">
        <v>2176</v>
      </c>
      <c r="G168" s="269"/>
      <c r="H168" s="272">
        <v>0.713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174</v>
      </c>
      <c r="AU168" s="278" t="s">
        <v>86</v>
      </c>
      <c r="AV168" s="14" t="s">
        <v>86</v>
      </c>
      <c r="AW168" s="14" t="s">
        <v>30</v>
      </c>
      <c r="AX168" s="14" t="s">
        <v>73</v>
      </c>
      <c r="AY168" s="278" t="s">
        <v>166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185</v>
      </c>
      <c r="G169" s="269"/>
      <c r="H169" s="272">
        <v>-5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2177</v>
      </c>
      <c r="G170" s="269"/>
      <c r="H170" s="272">
        <v>29.673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65" s="2" customFormat="1" ht="21.75" customHeight="1">
      <c r="A171" s="37"/>
      <c r="B171" s="38"/>
      <c r="C171" s="243" t="s">
        <v>195</v>
      </c>
      <c r="D171" s="243" t="s">
        <v>168</v>
      </c>
      <c r="E171" s="244" t="s">
        <v>188</v>
      </c>
      <c r="F171" s="245" t="s">
        <v>189</v>
      </c>
      <c r="G171" s="246" t="s">
        <v>179</v>
      </c>
      <c r="H171" s="247">
        <v>64.626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39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172</v>
      </c>
      <c r="AT171" s="255" t="s">
        <v>168</v>
      </c>
      <c r="AU171" s="255" t="s">
        <v>86</v>
      </c>
      <c r="AY171" s="16" t="s">
        <v>166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86</v>
      </c>
      <c r="BK171" s="256">
        <f>ROUND(I171*H171,2)</f>
        <v>0</v>
      </c>
      <c r="BL171" s="16" t="s">
        <v>172</v>
      </c>
      <c r="BM171" s="255" t="s">
        <v>2178</v>
      </c>
    </row>
    <row r="172" spans="1:51" s="13" customFormat="1" ht="12">
      <c r="A172" s="13"/>
      <c r="B172" s="257"/>
      <c r="C172" s="258"/>
      <c r="D172" s="259" t="s">
        <v>174</v>
      </c>
      <c r="E172" s="260" t="s">
        <v>1</v>
      </c>
      <c r="F172" s="261" t="s">
        <v>297</v>
      </c>
      <c r="G172" s="258"/>
      <c r="H172" s="260" t="s">
        <v>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174</v>
      </c>
      <c r="AU172" s="267" t="s">
        <v>86</v>
      </c>
      <c r="AV172" s="13" t="s">
        <v>80</v>
      </c>
      <c r="AW172" s="13" t="s">
        <v>30</v>
      </c>
      <c r="AX172" s="13" t="s">
        <v>73</v>
      </c>
      <c r="AY172" s="267" t="s">
        <v>166</v>
      </c>
    </row>
    <row r="173" spans="1:51" s="14" customFormat="1" ht="12">
      <c r="A173" s="14"/>
      <c r="B173" s="268"/>
      <c r="C173" s="269"/>
      <c r="D173" s="259" t="s">
        <v>174</v>
      </c>
      <c r="E173" s="270" t="s">
        <v>1</v>
      </c>
      <c r="F173" s="271" t="s">
        <v>2173</v>
      </c>
      <c r="G173" s="269"/>
      <c r="H173" s="272">
        <v>8.76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174</v>
      </c>
      <c r="AU173" s="278" t="s">
        <v>86</v>
      </c>
      <c r="AV173" s="14" t="s">
        <v>86</v>
      </c>
      <c r="AW173" s="14" t="s">
        <v>30</v>
      </c>
      <c r="AX173" s="14" t="s">
        <v>73</v>
      </c>
      <c r="AY173" s="278" t="s">
        <v>166</v>
      </c>
    </row>
    <row r="174" spans="1:51" s="14" customFormat="1" ht="12">
      <c r="A174" s="14"/>
      <c r="B174" s="268"/>
      <c r="C174" s="269"/>
      <c r="D174" s="259" t="s">
        <v>174</v>
      </c>
      <c r="E174" s="270" t="s">
        <v>1</v>
      </c>
      <c r="F174" s="271" t="s">
        <v>2174</v>
      </c>
      <c r="G174" s="269"/>
      <c r="H174" s="272">
        <v>17.88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174</v>
      </c>
      <c r="AU174" s="278" t="s">
        <v>86</v>
      </c>
      <c r="AV174" s="14" t="s">
        <v>86</v>
      </c>
      <c r="AW174" s="14" t="s">
        <v>30</v>
      </c>
      <c r="AX174" s="14" t="s">
        <v>73</v>
      </c>
      <c r="AY174" s="278" t="s">
        <v>166</v>
      </c>
    </row>
    <row r="175" spans="1:51" s="14" customFormat="1" ht="12">
      <c r="A175" s="14"/>
      <c r="B175" s="268"/>
      <c r="C175" s="269"/>
      <c r="D175" s="259" t="s">
        <v>174</v>
      </c>
      <c r="E175" s="270" t="s">
        <v>1</v>
      </c>
      <c r="F175" s="271" t="s">
        <v>2175</v>
      </c>
      <c r="G175" s="269"/>
      <c r="H175" s="272">
        <v>12.6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174</v>
      </c>
      <c r="AU175" s="278" t="s">
        <v>86</v>
      </c>
      <c r="AV175" s="14" t="s">
        <v>86</v>
      </c>
      <c r="AW175" s="14" t="s">
        <v>30</v>
      </c>
      <c r="AX175" s="14" t="s">
        <v>73</v>
      </c>
      <c r="AY175" s="278" t="s">
        <v>166</v>
      </c>
    </row>
    <row r="176" spans="1:51" s="14" customFormat="1" ht="12">
      <c r="A176" s="14"/>
      <c r="B176" s="268"/>
      <c r="C176" s="269"/>
      <c r="D176" s="259" t="s">
        <v>174</v>
      </c>
      <c r="E176" s="270" t="s">
        <v>1</v>
      </c>
      <c r="F176" s="271" t="s">
        <v>2176</v>
      </c>
      <c r="G176" s="269"/>
      <c r="H176" s="272">
        <v>0.713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174</v>
      </c>
      <c r="AU176" s="278" t="s">
        <v>86</v>
      </c>
      <c r="AV176" s="14" t="s">
        <v>86</v>
      </c>
      <c r="AW176" s="14" t="s">
        <v>30</v>
      </c>
      <c r="AX176" s="14" t="s">
        <v>73</v>
      </c>
      <c r="AY176" s="278" t="s">
        <v>166</v>
      </c>
    </row>
    <row r="177" spans="1:51" s="14" customFormat="1" ht="12">
      <c r="A177" s="14"/>
      <c r="B177" s="268"/>
      <c r="C177" s="269"/>
      <c r="D177" s="259" t="s">
        <v>174</v>
      </c>
      <c r="E177" s="270" t="s">
        <v>1</v>
      </c>
      <c r="F177" s="271" t="s">
        <v>185</v>
      </c>
      <c r="G177" s="269"/>
      <c r="H177" s="272">
        <v>-5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174</v>
      </c>
      <c r="AU177" s="278" t="s">
        <v>86</v>
      </c>
      <c r="AV177" s="14" t="s">
        <v>86</v>
      </c>
      <c r="AW177" s="14" t="s">
        <v>30</v>
      </c>
      <c r="AX177" s="14" t="s">
        <v>73</v>
      </c>
      <c r="AY177" s="278" t="s">
        <v>166</v>
      </c>
    </row>
    <row r="178" spans="1:51" s="14" customFormat="1" ht="12">
      <c r="A178" s="14"/>
      <c r="B178" s="268"/>
      <c r="C178" s="269"/>
      <c r="D178" s="259" t="s">
        <v>174</v>
      </c>
      <c r="E178" s="270" t="s">
        <v>1</v>
      </c>
      <c r="F178" s="271" t="s">
        <v>2177</v>
      </c>
      <c r="G178" s="269"/>
      <c r="H178" s="272">
        <v>29.673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174</v>
      </c>
      <c r="AU178" s="278" t="s">
        <v>86</v>
      </c>
      <c r="AV178" s="14" t="s">
        <v>86</v>
      </c>
      <c r="AW178" s="14" t="s">
        <v>30</v>
      </c>
      <c r="AX178" s="14" t="s">
        <v>73</v>
      </c>
      <c r="AY178" s="278" t="s">
        <v>166</v>
      </c>
    </row>
    <row r="179" spans="1:65" s="2" customFormat="1" ht="21.75" customHeight="1">
      <c r="A179" s="37"/>
      <c r="B179" s="38"/>
      <c r="C179" s="243" t="s">
        <v>199</v>
      </c>
      <c r="D179" s="243" t="s">
        <v>168</v>
      </c>
      <c r="E179" s="244" t="s">
        <v>191</v>
      </c>
      <c r="F179" s="245" t="s">
        <v>192</v>
      </c>
      <c r="G179" s="246" t="s">
        <v>179</v>
      </c>
      <c r="H179" s="247">
        <v>5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39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172</v>
      </c>
      <c r="AT179" s="255" t="s">
        <v>168</v>
      </c>
      <c r="AU179" s="255" t="s">
        <v>86</v>
      </c>
      <c r="AY179" s="16" t="s">
        <v>166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86</v>
      </c>
      <c r="BK179" s="256">
        <f>ROUND(I179*H179,2)</f>
        <v>0</v>
      </c>
      <c r="BL179" s="16" t="s">
        <v>172</v>
      </c>
      <c r="BM179" s="255" t="s">
        <v>2179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194</v>
      </c>
      <c r="G180" s="269"/>
      <c r="H180" s="272">
        <v>5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65" s="2" customFormat="1" ht="21.75" customHeight="1">
      <c r="A181" s="37"/>
      <c r="B181" s="38"/>
      <c r="C181" s="243" t="s">
        <v>206</v>
      </c>
      <c r="D181" s="243" t="s">
        <v>168</v>
      </c>
      <c r="E181" s="244" t="s">
        <v>196</v>
      </c>
      <c r="F181" s="245" t="s">
        <v>197</v>
      </c>
      <c r="G181" s="246" t="s">
        <v>179</v>
      </c>
      <c r="H181" s="247">
        <v>5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39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172</v>
      </c>
      <c r="AT181" s="255" t="s">
        <v>168</v>
      </c>
      <c r="AU181" s="255" t="s">
        <v>86</v>
      </c>
      <c r="AY181" s="16" t="s">
        <v>166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86</v>
      </c>
      <c r="BK181" s="256">
        <f>ROUND(I181*H181,2)</f>
        <v>0</v>
      </c>
      <c r="BL181" s="16" t="s">
        <v>172</v>
      </c>
      <c r="BM181" s="255" t="s">
        <v>2180</v>
      </c>
    </row>
    <row r="182" spans="1:51" s="14" customFormat="1" ht="12">
      <c r="A182" s="14"/>
      <c r="B182" s="268"/>
      <c r="C182" s="269"/>
      <c r="D182" s="259" t="s">
        <v>174</v>
      </c>
      <c r="E182" s="270" t="s">
        <v>1</v>
      </c>
      <c r="F182" s="271" t="s">
        <v>194</v>
      </c>
      <c r="G182" s="269"/>
      <c r="H182" s="272">
        <v>5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174</v>
      </c>
      <c r="AU182" s="278" t="s">
        <v>86</v>
      </c>
      <c r="AV182" s="14" t="s">
        <v>86</v>
      </c>
      <c r="AW182" s="14" t="s">
        <v>30</v>
      </c>
      <c r="AX182" s="14" t="s">
        <v>73</v>
      </c>
      <c r="AY182" s="278" t="s">
        <v>166</v>
      </c>
    </row>
    <row r="183" spans="1:65" s="2" customFormat="1" ht="21.75" customHeight="1">
      <c r="A183" s="37"/>
      <c r="B183" s="38"/>
      <c r="C183" s="243" t="s">
        <v>212</v>
      </c>
      <c r="D183" s="243" t="s">
        <v>168</v>
      </c>
      <c r="E183" s="244" t="s">
        <v>200</v>
      </c>
      <c r="F183" s="245" t="s">
        <v>201</v>
      </c>
      <c r="G183" s="246" t="s">
        <v>179</v>
      </c>
      <c r="H183" s="247">
        <v>36.926</v>
      </c>
      <c r="I183" s="248"/>
      <c r="J183" s="249">
        <f>ROUND(I183*H183,2)</f>
        <v>0</v>
      </c>
      <c r="K183" s="250"/>
      <c r="L183" s="43"/>
      <c r="M183" s="251" t="s">
        <v>1</v>
      </c>
      <c r="N183" s="252" t="s">
        <v>39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172</v>
      </c>
      <c r="AT183" s="255" t="s">
        <v>168</v>
      </c>
      <c r="AU183" s="255" t="s">
        <v>86</v>
      </c>
      <c r="AY183" s="16" t="s">
        <v>166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86</v>
      </c>
      <c r="BK183" s="256">
        <f>ROUND(I183*H183,2)</f>
        <v>0</v>
      </c>
      <c r="BL183" s="16" t="s">
        <v>172</v>
      </c>
      <c r="BM183" s="255" t="s">
        <v>2181</v>
      </c>
    </row>
    <row r="184" spans="1:51" s="14" customFormat="1" ht="12">
      <c r="A184" s="14"/>
      <c r="B184" s="268"/>
      <c r="C184" s="269"/>
      <c r="D184" s="259" t="s">
        <v>174</v>
      </c>
      <c r="E184" s="270" t="s">
        <v>1</v>
      </c>
      <c r="F184" s="271" t="s">
        <v>2182</v>
      </c>
      <c r="G184" s="269"/>
      <c r="H184" s="272">
        <v>64.626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174</v>
      </c>
      <c r="AU184" s="278" t="s">
        <v>86</v>
      </c>
      <c r="AV184" s="14" t="s">
        <v>86</v>
      </c>
      <c r="AW184" s="14" t="s">
        <v>30</v>
      </c>
      <c r="AX184" s="14" t="s">
        <v>73</v>
      </c>
      <c r="AY184" s="278" t="s">
        <v>166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204</v>
      </c>
      <c r="G185" s="269"/>
      <c r="H185" s="272">
        <v>5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86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51" s="14" customFormat="1" ht="12">
      <c r="A186" s="14"/>
      <c r="B186" s="268"/>
      <c r="C186" s="269"/>
      <c r="D186" s="259" t="s">
        <v>174</v>
      </c>
      <c r="E186" s="270" t="s">
        <v>1</v>
      </c>
      <c r="F186" s="271" t="s">
        <v>2183</v>
      </c>
      <c r="G186" s="269"/>
      <c r="H186" s="272">
        <v>-32.7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174</v>
      </c>
      <c r="AU186" s="278" t="s">
        <v>86</v>
      </c>
      <c r="AV186" s="14" t="s">
        <v>86</v>
      </c>
      <c r="AW186" s="14" t="s">
        <v>30</v>
      </c>
      <c r="AX186" s="14" t="s">
        <v>73</v>
      </c>
      <c r="AY186" s="278" t="s">
        <v>166</v>
      </c>
    </row>
    <row r="187" spans="1:65" s="2" customFormat="1" ht="21.75" customHeight="1">
      <c r="A187" s="37"/>
      <c r="B187" s="38"/>
      <c r="C187" s="243" t="s">
        <v>216</v>
      </c>
      <c r="D187" s="243" t="s">
        <v>168</v>
      </c>
      <c r="E187" s="244" t="s">
        <v>207</v>
      </c>
      <c r="F187" s="245" t="s">
        <v>208</v>
      </c>
      <c r="G187" s="246" t="s">
        <v>179</v>
      </c>
      <c r="H187" s="247">
        <v>73.852</v>
      </c>
      <c r="I187" s="248"/>
      <c r="J187" s="249">
        <f>ROUND(I187*H187,2)</f>
        <v>0</v>
      </c>
      <c r="K187" s="250"/>
      <c r="L187" s="43"/>
      <c r="M187" s="251" t="s">
        <v>1</v>
      </c>
      <c r="N187" s="252" t="s">
        <v>39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172</v>
      </c>
      <c r="AT187" s="255" t="s">
        <v>168</v>
      </c>
      <c r="AU187" s="255" t="s">
        <v>86</v>
      </c>
      <c r="AY187" s="16" t="s">
        <v>166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86</v>
      </c>
      <c r="BK187" s="256">
        <f>ROUND(I187*H187,2)</f>
        <v>0</v>
      </c>
      <c r="BL187" s="16" t="s">
        <v>172</v>
      </c>
      <c r="BM187" s="255" t="s">
        <v>2184</v>
      </c>
    </row>
    <row r="188" spans="1:51" s="14" customFormat="1" ht="12">
      <c r="A188" s="14"/>
      <c r="B188" s="268"/>
      <c r="C188" s="269"/>
      <c r="D188" s="259" t="s">
        <v>174</v>
      </c>
      <c r="E188" s="270" t="s">
        <v>1</v>
      </c>
      <c r="F188" s="271" t="s">
        <v>2185</v>
      </c>
      <c r="G188" s="269"/>
      <c r="H188" s="272">
        <v>36.926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174</v>
      </c>
      <c r="AU188" s="278" t="s">
        <v>86</v>
      </c>
      <c r="AV188" s="14" t="s">
        <v>86</v>
      </c>
      <c r="AW188" s="14" t="s">
        <v>30</v>
      </c>
      <c r="AX188" s="14" t="s">
        <v>73</v>
      </c>
      <c r="AY188" s="278" t="s">
        <v>166</v>
      </c>
    </row>
    <row r="189" spans="1:51" s="14" customFormat="1" ht="12">
      <c r="A189" s="14"/>
      <c r="B189" s="268"/>
      <c r="C189" s="269"/>
      <c r="D189" s="259" t="s">
        <v>174</v>
      </c>
      <c r="E189" s="269"/>
      <c r="F189" s="271" t="s">
        <v>2186</v>
      </c>
      <c r="G189" s="269"/>
      <c r="H189" s="272">
        <v>73.852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174</v>
      </c>
      <c r="AU189" s="278" t="s">
        <v>86</v>
      </c>
      <c r="AV189" s="14" t="s">
        <v>86</v>
      </c>
      <c r="AW189" s="14" t="s">
        <v>4</v>
      </c>
      <c r="AX189" s="14" t="s">
        <v>80</v>
      </c>
      <c r="AY189" s="278" t="s">
        <v>166</v>
      </c>
    </row>
    <row r="190" spans="1:65" s="2" customFormat="1" ht="16.5" customHeight="1">
      <c r="A190" s="37"/>
      <c r="B190" s="38"/>
      <c r="C190" s="243" t="s">
        <v>220</v>
      </c>
      <c r="D190" s="243" t="s">
        <v>168</v>
      </c>
      <c r="E190" s="244" t="s">
        <v>213</v>
      </c>
      <c r="F190" s="245" t="s">
        <v>214</v>
      </c>
      <c r="G190" s="246" t="s">
        <v>179</v>
      </c>
      <c r="H190" s="247">
        <v>36.926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39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172</v>
      </c>
      <c r="AT190" s="255" t="s">
        <v>168</v>
      </c>
      <c r="AU190" s="255" t="s">
        <v>86</v>
      </c>
      <c r="AY190" s="16" t="s">
        <v>166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86</v>
      </c>
      <c r="BK190" s="256">
        <f>ROUND(I190*H190,2)</f>
        <v>0</v>
      </c>
      <c r="BL190" s="16" t="s">
        <v>172</v>
      </c>
      <c r="BM190" s="255" t="s">
        <v>2187</v>
      </c>
    </row>
    <row r="191" spans="1:51" s="14" customFormat="1" ht="12">
      <c r="A191" s="14"/>
      <c r="B191" s="268"/>
      <c r="C191" s="269"/>
      <c r="D191" s="259" t="s">
        <v>174</v>
      </c>
      <c r="E191" s="270" t="s">
        <v>1</v>
      </c>
      <c r="F191" s="271" t="s">
        <v>2185</v>
      </c>
      <c r="G191" s="269"/>
      <c r="H191" s="272">
        <v>36.926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174</v>
      </c>
      <c r="AU191" s="278" t="s">
        <v>86</v>
      </c>
      <c r="AV191" s="14" t="s">
        <v>86</v>
      </c>
      <c r="AW191" s="14" t="s">
        <v>30</v>
      </c>
      <c r="AX191" s="14" t="s">
        <v>73</v>
      </c>
      <c r="AY191" s="278" t="s">
        <v>166</v>
      </c>
    </row>
    <row r="192" spans="1:65" s="2" customFormat="1" ht="16.5" customHeight="1">
      <c r="A192" s="37"/>
      <c r="B192" s="38"/>
      <c r="C192" s="243" t="s">
        <v>226</v>
      </c>
      <c r="D192" s="243" t="s">
        <v>168</v>
      </c>
      <c r="E192" s="244" t="s">
        <v>217</v>
      </c>
      <c r="F192" s="245" t="s">
        <v>218</v>
      </c>
      <c r="G192" s="246" t="s">
        <v>179</v>
      </c>
      <c r="H192" s="247">
        <v>36.926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39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172</v>
      </c>
      <c r="AT192" s="255" t="s">
        <v>168</v>
      </c>
      <c r="AU192" s="255" t="s">
        <v>86</v>
      </c>
      <c r="AY192" s="16" t="s">
        <v>166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86</v>
      </c>
      <c r="BK192" s="256">
        <f>ROUND(I192*H192,2)</f>
        <v>0</v>
      </c>
      <c r="BL192" s="16" t="s">
        <v>172</v>
      </c>
      <c r="BM192" s="255" t="s">
        <v>2188</v>
      </c>
    </row>
    <row r="193" spans="1:51" s="14" customFormat="1" ht="12">
      <c r="A193" s="14"/>
      <c r="B193" s="268"/>
      <c r="C193" s="269"/>
      <c r="D193" s="259" t="s">
        <v>174</v>
      </c>
      <c r="E193" s="270" t="s">
        <v>1</v>
      </c>
      <c r="F193" s="271" t="s">
        <v>2185</v>
      </c>
      <c r="G193" s="269"/>
      <c r="H193" s="272">
        <v>36.926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174</v>
      </c>
      <c r="AU193" s="278" t="s">
        <v>86</v>
      </c>
      <c r="AV193" s="14" t="s">
        <v>86</v>
      </c>
      <c r="AW193" s="14" t="s">
        <v>30</v>
      </c>
      <c r="AX193" s="14" t="s">
        <v>73</v>
      </c>
      <c r="AY193" s="278" t="s">
        <v>166</v>
      </c>
    </row>
    <row r="194" spans="1:65" s="2" customFormat="1" ht="21.75" customHeight="1">
      <c r="A194" s="37"/>
      <c r="B194" s="38"/>
      <c r="C194" s="243" t="s">
        <v>230</v>
      </c>
      <c r="D194" s="243" t="s">
        <v>168</v>
      </c>
      <c r="E194" s="244" t="s">
        <v>221</v>
      </c>
      <c r="F194" s="245" t="s">
        <v>222</v>
      </c>
      <c r="G194" s="246" t="s">
        <v>223</v>
      </c>
      <c r="H194" s="247">
        <v>64.621</v>
      </c>
      <c r="I194" s="248"/>
      <c r="J194" s="249">
        <f>ROUND(I194*H194,2)</f>
        <v>0</v>
      </c>
      <c r="K194" s="250"/>
      <c r="L194" s="43"/>
      <c r="M194" s="251" t="s">
        <v>1</v>
      </c>
      <c r="N194" s="252" t="s">
        <v>39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172</v>
      </c>
      <c r="AT194" s="255" t="s">
        <v>168</v>
      </c>
      <c r="AU194" s="255" t="s">
        <v>86</v>
      </c>
      <c r="AY194" s="16" t="s">
        <v>166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86</v>
      </c>
      <c r="BK194" s="256">
        <f>ROUND(I194*H194,2)</f>
        <v>0</v>
      </c>
      <c r="BL194" s="16" t="s">
        <v>172</v>
      </c>
      <c r="BM194" s="255" t="s">
        <v>2189</v>
      </c>
    </row>
    <row r="195" spans="1:51" s="14" customFormat="1" ht="12">
      <c r="A195" s="14"/>
      <c r="B195" s="268"/>
      <c r="C195" s="269"/>
      <c r="D195" s="259" t="s">
        <v>174</v>
      </c>
      <c r="E195" s="270" t="s">
        <v>1</v>
      </c>
      <c r="F195" s="271" t="s">
        <v>2185</v>
      </c>
      <c r="G195" s="269"/>
      <c r="H195" s="272">
        <v>36.926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174</v>
      </c>
      <c r="AU195" s="278" t="s">
        <v>86</v>
      </c>
      <c r="AV195" s="14" t="s">
        <v>86</v>
      </c>
      <c r="AW195" s="14" t="s">
        <v>30</v>
      </c>
      <c r="AX195" s="14" t="s">
        <v>73</v>
      </c>
      <c r="AY195" s="278" t="s">
        <v>166</v>
      </c>
    </row>
    <row r="196" spans="1:51" s="14" customFormat="1" ht="12">
      <c r="A196" s="14"/>
      <c r="B196" s="268"/>
      <c r="C196" s="269"/>
      <c r="D196" s="259" t="s">
        <v>174</v>
      </c>
      <c r="E196" s="269"/>
      <c r="F196" s="271" t="s">
        <v>2190</v>
      </c>
      <c r="G196" s="269"/>
      <c r="H196" s="272">
        <v>64.621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174</v>
      </c>
      <c r="AU196" s="278" t="s">
        <v>86</v>
      </c>
      <c r="AV196" s="14" t="s">
        <v>86</v>
      </c>
      <c r="AW196" s="14" t="s">
        <v>4</v>
      </c>
      <c r="AX196" s="14" t="s">
        <v>80</v>
      </c>
      <c r="AY196" s="278" t="s">
        <v>166</v>
      </c>
    </row>
    <row r="197" spans="1:65" s="2" customFormat="1" ht="21.75" customHeight="1">
      <c r="A197" s="37"/>
      <c r="B197" s="38"/>
      <c r="C197" s="243" t="s">
        <v>235</v>
      </c>
      <c r="D197" s="243" t="s">
        <v>168</v>
      </c>
      <c r="E197" s="244" t="s">
        <v>227</v>
      </c>
      <c r="F197" s="245" t="s">
        <v>228</v>
      </c>
      <c r="G197" s="246" t="s">
        <v>179</v>
      </c>
      <c r="H197" s="247">
        <v>29.673</v>
      </c>
      <c r="I197" s="248"/>
      <c r="J197" s="249">
        <f>ROUND(I197*H197,2)</f>
        <v>0</v>
      </c>
      <c r="K197" s="250"/>
      <c r="L197" s="43"/>
      <c r="M197" s="251" t="s">
        <v>1</v>
      </c>
      <c r="N197" s="252" t="s">
        <v>39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172</v>
      </c>
      <c r="AT197" s="255" t="s">
        <v>168</v>
      </c>
      <c r="AU197" s="255" t="s">
        <v>86</v>
      </c>
      <c r="AY197" s="16" t="s">
        <v>166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86</v>
      </c>
      <c r="BK197" s="256">
        <f>ROUND(I197*H197,2)</f>
        <v>0</v>
      </c>
      <c r="BL197" s="16" t="s">
        <v>172</v>
      </c>
      <c r="BM197" s="255" t="s">
        <v>2191</v>
      </c>
    </row>
    <row r="198" spans="1:51" s="14" customFormat="1" ht="12">
      <c r="A198" s="14"/>
      <c r="B198" s="268"/>
      <c r="C198" s="269"/>
      <c r="D198" s="259" t="s">
        <v>174</v>
      </c>
      <c r="E198" s="270" t="s">
        <v>1</v>
      </c>
      <c r="F198" s="271" t="s">
        <v>2177</v>
      </c>
      <c r="G198" s="269"/>
      <c r="H198" s="272">
        <v>29.673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174</v>
      </c>
      <c r="AU198" s="278" t="s">
        <v>86</v>
      </c>
      <c r="AV198" s="14" t="s">
        <v>86</v>
      </c>
      <c r="AW198" s="14" t="s">
        <v>30</v>
      </c>
      <c r="AX198" s="14" t="s">
        <v>73</v>
      </c>
      <c r="AY198" s="278" t="s">
        <v>166</v>
      </c>
    </row>
    <row r="199" spans="1:65" s="2" customFormat="1" ht="21.75" customHeight="1">
      <c r="A199" s="37"/>
      <c r="B199" s="38"/>
      <c r="C199" s="243" t="s">
        <v>242</v>
      </c>
      <c r="D199" s="243" t="s">
        <v>168</v>
      </c>
      <c r="E199" s="244" t="s">
        <v>231</v>
      </c>
      <c r="F199" s="245" t="s">
        <v>232</v>
      </c>
      <c r="G199" s="246" t="s">
        <v>179</v>
      </c>
      <c r="H199" s="247">
        <v>32.7</v>
      </c>
      <c r="I199" s="248"/>
      <c r="J199" s="249">
        <f>ROUND(I199*H199,2)</f>
        <v>0</v>
      </c>
      <c r="K199" s="250"/>
      <c r="L199" s="43"/>
      <c r="M199" s="251" t="s">
        <v>1</v>
      </c>
      <c r="N199" s="252" t="s">
        <v>39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172</v>
      </c>
      <c r="AT199" s="255" t="s">
        <v>168</v>
      </c>
      <c r="AU199" s="255" t="s">
        <v>86</v>
      </c>
      <c r="AY199" s="16" t="s">
        <v>166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86</v>
      </c>
      <c r="BK199" s="256">
        <f>ROUND(I199*H199,2)</f>
        <v>0</v>
      </c>
      <c r="BL199" s="16" t="s">
        <v>172</v>
      </c>
      <c r="BM199" s="255" t="s">
        <v>2192</v>
      </c>
    </row>
    <row r="200" spans="1:51" s="13" customFormat="1" ht="12">
      <c r="A200" s="13"/>
      <c r="B200" s="257"/>
      <c r="C200" s="258"/>
      <c r="D200" s="259" t="s">
        <v>174</v>
      </c>
      <c r="E200" s="260" t="s">
        <v>1</v>
      </c>
      <c r="F200" s="261" t="s">
        <v>175</v>
      </c>
      <c r="G200" s="258"/>
      <c r="H200" s="260" t="s">
        <v>1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174</v>
      </c>
      <c r="AU200" s="267" t="s">
        <v>86</v>
      </c>
      <c r="AV200" s="13" t="s">
        <v>80</v>
      </c>
      <c r="AW200" s="13" t="s">
        <v>30</v>
      </c>
      <c r="AX200" s="13" t="s">
        <v>73</v>
      </c>
      <c r="AY200" s="267" t="s">
        <v>166</v>
      </c>
    </row>
    <row r="201" spans="1:51" s="14" customFormat="1" ht="12">
      <c r="A201" s="14"/>
      <c r="B201" s="268"/>
      <c r="C201" s="269"/>
      <c r="D201" s="259" t="s">
        <v>174</v>
      </c>
      <c r="E201" s="270" t="s">
        <v>1</v>
      </c>
      <c r="F201" s="271" t="s">
        <v>2193</v>
      </c>
      <c r="G201" s="269"/>
      <c r="H201" s="272">
        <v>7.3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174</v>
      </c>
      <c r="AU201" s="278" t="s">
        <v>86</v>
      </c>
      <c r="AV201" s="14" t="s">
        <v>86</v>
      </c>
      <c r="AW201" s="14" t="s">
        <v>30</v>
      </c>
      <c r="AX201" s="14" t="s">
        <v>73</v>
      </c>
      <c r="AY201" s="278" t="s">
        <v>166</v>
      </c>
    </row>
    <row r="202" spans="1:51" s="14" customFormat="1" ht="12">
      <c r="A202" s="14"/>
      <c r="B202" s="268"/>
      <c r="C202" s="269"/>
      <c r="D202" s="259" t="s">
        <v>174</v>
      </c>
      <c r="E202" s="270" t="s">
        <v>1</v>
      </c>
      <c r="F202" s="271" t="s">
        <v>2194</v>
      </c>
      <c r="G202" s="269"/>
      <c r="H202" s="272">
        <v>14.9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174</v>
      </c>
      <c r="AU202" s="278" t="s">
        <v>86</v>
      </c>
      <c r="AV202" s="14" t="s">
        <v>86</v>
      </c>
      <c r="AW202" s="14" t="s">
        <v>30</v>
      </c>
      <c r="AX202" s="14" t="s">
        <v>73</v>
      </c>
      <c r="AY202" s="278" t="s">
        <v>166</v>
      </c>
    </row>
    <row r="203" spans="1:51" s="14" customFormat="1" ht="12">
      <c r="A203" s="14"/>
      <c r="B203" s="268"/>
      <c r="C203" s="269"/>
      <c r="D203" s="259" t="s">
        <v>174</v>
      </c>
      <c r="E203" s="270" t="s">
        <v>1</v>
      </c>
      <c r="F203" s="271" t="s">
        <v>2195</v>
      </c>
      <c r="G203" s="269"/>
      <c r="H203" s="272">
        <v>10.5</v>
      </c>
      <c r="I203" s="273"/>
      <c r="J203" s="269"/>
      <c r="K203" s="269"/>
      <c r="L203" s="274"/>
      <c r="M203" s="275"/>
      <c r="N203" s="276"/>
      <c r="O203" s="276"/>
      <c r="P203" s="276"/>
      <c r="Q203" s="276"/>
      <c r="R203" s="276"/>
      <c r="S203" s="276"/>
      <c r="T203" s="27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8" t="s">
        <v>174</v>
      </c>
      <c r="AU203" s="278" t="s">
        <v>86</v>
      </c>
      <c r="AV203" s="14" t="s">
        <v>86</v>
      </c>
      <c r="AW203" s="14" t="s">
        <v>30</v>
      </c>
      <c r="AX203" s="14" t="s">
        <v>73</v>
      </c>
      <c r="AY203" s="278" t="s">
        <v>166</v>
      </c>
    </row>
    <row r="204" spans="1:65" s="2" customFormat="1" ht="21.75" customHeight="1">
      <c r="A204" s="37"/>
      <c r="B204" s="38"/>
      <c r="C204" s="243" t="s">
        <v>8</v>
      </c>
      <c r="D204" s="243" t="s">
        <v>168</v>
      </c>
      <c r="E204" s="244" t="s">
        <v>236</v>
      </c>
      <c r="F204" s="245" t="s">
        <v>237</v>
      </c>
      <c r="G204" s="246" t="s">
        <v>171</v>
      </c>
      <c r="H204" s="247">
        <v>35.52</v>
      </c>
      <c r="I204" s="248"/>
      <c r="J204" s="249">
        <f>ROUND(I204*H204,2)</f>
        <v>0</v>
      </c>
      <c r="K204" s="250"/>
      <c r="L204" s="43"/>
      <c r="M204" s="251" t="s">
        <v>1</v>
      </c>
      <c r="N204" s="252" t="s">
        <v>39</v>
      </c>
      <c r="O204" s="90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172</v>
      </c>
      <c r="AT204" s="255" t="s">
        <v>168</v>
      </c>
      <c r="AU204" s="255" t="s">
        <v>86</v>
      </c>
      <c r="AY204" s="16" t="s">
        <v>166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86</v>
      </c>
      <c r="BK204" s="256">
        <f>ROUND(I204*H204,2)</f>
        <v>0</v>
      </c>
      <c r="BL204" s="16" t="s">
        <v>172</v>
      </c>
      <c r="BM204" s="255" t="s">
        <v>2196</v>
      </c>
    </row>
    <row r="205" spans="1:51" s="13" customFormat="1" ht="12">
      <c r="A205" s="13"/>
      <c r="B205" s="257"/>
      <c r="C205" s="258"/>
      <c r="D205" s="259" t="s">
        <v>174</v>
      </c>
      <c r="E205" s="260" t="s">
        <v>1</v>
      </c>
      <c r="F205" s="261" t="s">
        <v>239</v>
      </c>
      <c r="G205" s="258"/>
      <c r="H205" s="260" t="s">
        <v>1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174</v>
      </c>
      <c r="AU205" s="267" t="s">
        <v>86</v>
      </c>
      <c r="AV205" s="13" t="s">
        <v>80</v>
      </c>
      <c r="AW205" s="13" t="s">
        <v>30</v>
      </c>
      <c r="AX205" s="13" t="s">
        <v>73</v>
      </c>
      <c r="AY205" s="267" t="s">
        <v>166</v>
      </c>
    </row>
    <row r="206" spans="1:51" s="14" customFormat="1" ht="12">
      <c r="A206" s="14"/>
      <c r="B206" s="268"/>
      <c r="C206" s="269"/>
      <c r="D206" s="259" t="s">
        <v>174</v>
      </c>
      <c r="E206" s="270" t="s">
        <v>1</v>
      </c>
      <c r="F206" s="271" t="s">
        <v>2197</v>
      </c>
      <c r="G206" s="269"/>
      <c r="H206" s="272">
        <v>35.52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8" t="s">
        <v>174</v>
      </c>
      <c r="AU206" s="278" t="s">
        <v>86</v>
      </c>
      <c r="AV206" s="14" t="s">
        <v>86</v>
      </c>
      <c r="AW206" s="14" t="s">
        <v>30</v>
      </c>
      <c r="AX206" s="14" t="s">
        <v>73</v>
      </c>
      <c r="AY206" s="278" t="s">
        <v>166</v>
      </c>
    </row>
    <row r="207" spans="1:65" s="2" customFormat="1" ht="16.5" customHeight="1">
      <c r="A207" s="37"/>
      <c r="B207" s="38"/>
      <c r="C207" s="279" t="s">
        <v>252</v>
      </c>
      <c r="D207" s="279" t="s">
        <v>243</v>
      </c>
      <c r="E207" s="280" t="s">
        <v>244</v>
      </c>
      <c r="F207" s="281" t="s">
        <v>245</v>
      </c>
      <c r="G207" s="282" t="s">
        <v>246</v>
      </c>
      <c r="H207" s="283">
        <v>0.888</v>
      </c>
      <c r="I207" s="284"/>
      <c r="J207" s="285">
        <f>ROUND(I207*H207,2)</f>
        <v>0</v>
      </c>
      <c r="K207" s="286"/>
      <c r="L207" s="287"/>
      <c r="M207" s="288" t="s">
        <v>1</v>
      </c>
      <c r="N207" s="289" t="s">
        <v>39</v>
      </c>
      <c r="O207" s="90"/>
      <c r="P207" s="253">
        <f>O207*H207</f>
        <v>0</v>
      </c>
      <c r="Q207" s="253">
        <v>0.001</v>
      </c>
      <c r="R207" s="253">
        <f>Q207*H207</f>
        <v>0.000888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212</v>
      </c>
      <c r="AT207" s="255" t="s">
        <v>243</v>
      </c>
      <c r="AU207" s="255" t="s">
        <v>86</v>
      </c>
      <c r="AY207" s="16" t="s">
        <v>166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86</v>
      </c>
      <c r="BK207" s="256">
        <f>ROUND(I207*H207,2)</f>
        <v>0</v>
      </c>
      <c r="BL207" s="16" t="s">
        <v>172</v>
      </c>
      <c r="BM207" s="255" t="s">
        <v>2198</v>
      </c>
    </row>
    <row r="208" spans="1:51" s="14" customFormat="1" ht="12">
      <c r="A208" s="14"/>
      <c r="B208" s="268"/>
      <c r="C208" s="269"/>
      <c r="D208" s="259" t="s">
        <v>174</v>
      </c>
      <c r="E208" s="269"/>
      <c r="F208" s="271" t="s">
        <v>2199</v>
      </c>
      <c r="G208" s="269"/>
      <c r="H208" s="272">
        <v>0.888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174</v>
      </c>
      <c r="AU208" s="278" t="s">
        <v>86</v>
      </c>
      <c r="AV208" s="14" t="s">
        <v>86</v>
      </c>
      <c r="AW208" s="14" t="s">
        <v>4</v>
      </c>
      <c r="AX208" s="14" t="s">
        <v>80</v>
      </c>
      <c r="AY208" s="278" t="s">
        <v>166</v>
      </c>
    </row>
    <row r="209" spans="1:65" s="2" customFormat="1" ht="21.75" customHeight="1">
      <c r="A209" s="37"/>
      <c r="B209" s="38"/>
      <c r="C209" s="243" t="s">
        <v>257</v>
      </c>
      <c r="D209" s="243" t="s">
        <v>168</v>
      </c>
      <c r="E209" s="244" t="s">
        <v>249</v>
      </c>
      <c r="F209" s="245" t="s">
        <v>250</v>
      </c>
      <c r="G209" s="246" t="s">
        <v>171</v>
      </c>
      <c r="H209" s="247">
        <v>35.52</v>
      </c>
      <c r="I209" s="248"/>
      <c r="J209" s="249">
        <f>ROUND(I209*H209,2)</f>
        <v>0</v>
      </c>
      <c r="K209" s="250"/>
      <c r="L209" s="43"/>
      <c r="M209" s="251" t="s">
        <v>1</v>
      </c>
      <c r="N209" s="252" t="s">
        <v>39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172</v>
      </c>
      <c r="AT209" s="255" t="s">
        <v>168</v>
      </c>
      <c r="AU209" s="255" t="s">
        <v>86</v>
      </c>
      <c r="AY209" s="16" t="s">
        <v>166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86</v>
      </c>
      <c r="BK209" s="256">
        <f>ROUND(I209*H209,2)</f>
        <v>0</v>
      </c>
      <c r="BL209" s="16" t="s">
        <v>172</v>
      </c>
      <c r="BM209" s="255" t="s">
        <v>2200</v>
      </c>
    </row>
    <row r="210" spans="1:51" s="13" customFormat="1" ht="12">
      <c r="A210" s="13"/>
      <c r="B210" s="257"/>
      <c r="C210" s="258"/>
      <c r="D210" s="259" t="s">
        <v>174</v>
      </c>
      <c r="E210" s="260" t="s">
        <v>1</v>
      </c>
      <c r="F210" s="261" t="s">
        <v>239</v>
      </c>
      <c r="G210" s="258"/>
      <c r="H210" s="260" t="s">
        <v>1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174</v>
      </c>
      <c r="AU210" s="267" t="s">
        <v>86</v>
      </c>
      <c r="AV210" s="13" t="s">
        <v>80</v>
      </c>
      <c r="AW210" s="13" t="s">
        <v>30</v>
      </c>
      <c r="AX210" s="13" t="s">
        <v>73</v>
      </c>
      <c r="AY210" s="267" t="s">
        <v>166</v>
      </c>
    </row>
    <row r="211" spans="1:51" s="14" customFormat="1" ht="12">
      <c r="A211" s="14"/>
      <c r="B211" s="268"/>
      <c r="C211" s="269"/>
      <c r="D211" s="259" t="s">
        <v>174</v>
      </c>
      <c r="E211" s="270" t="s">
        <v>1</v>
      </c>
      <c r="F211" s="271" t="s">
        <v>2197</v>
      </c>
      <c r="G211" s="269"/>
      <c r="H211" s="272">
        <v>35.52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174</v>
      </c>
      <c r="AU211" s="278" t="s">
        <v>86</v>
      </c>
      <c r="AV211" s="14" t="s">
        <v>86</v>
      </c>
      <c r="AW211" s="14" t="s">
        <v>30</v>
      </c>
      <c r="AX211" s="14" t="s">
        <v>73</v>
      </c>
      <c r="AY211" s="278" t="s">
        <v>166</v>
      </c>
    </row>
    <row r="212" spans="1:65" s="2" customFormat="1" ht="16.5" customHeight="1">
      <c r="A212" s="37"/>
      <c r="B212" s="38"/>
      <c r="C212" s="279" t="s">
        <v>261</v>
      </c>
      <c r="D212" s="279" t="s">
        <v>243</v>
      </c>
      <c r="E212" s="280" t="s">
        <v>253</v>
      </c>
      <c r="F212" s="281" t="s">
        <v>254</v>
      </c>
      <c r="G212" s="282" t="s">
        <v>179</v>
      </c>
      <c r="H212" s="283">
        <v>2.06</v>
      </c>
      <c r="I212" s="284"/>
      <c r="J212" s="285">
        <f>ROUND(I212*H212,2)</f>
        <v>0</v>
      </c>
      <c r="K212" s="286"/>
      <c r="L212" s="287"/>
      <c r="M212" s="288" t="s">
        <v>1</v>
      </c>
      <c r="N212" s="289" t="s">
        <v>39</v>
      </c>
      <c r="O212" s="90"/>
      <c r="P212" s="253">
        <f>O212*H212</f>
        <v>0</v>
      </c>
      <c r="Q212" s="253">
        <v>0.21</v>
      </c>
      <c r="R212" s="253">
        <f>Q212*H212</f>
        <v>0.4326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212</v>
      </c>
      <c r="AT212" s="255" t="s">
        <v>243</v>
      </c>
      <c r="AU212" s="255" t="s">
        <v>86</v>
      </c>
      <c r="AY212" s="16" t="s">
        <v>166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86</v>
      </c>
      <c r="BK212" s="256">
        <f>ROUND(I212*H212,2)</f>
        <v>0</v>
      </c>
      <c r="BL212" s="16" t="s">
        <v>172</v>
      </c>
      <c r="BM212" s="255" t="s">
        <v>2201</v>
      </c>
    </row>
    <row r="213" spans="1:51" s="14" customFormat="1" ht="12">
      <c r="A213" s="14"/>
      <c r="B213" s="268"/>
      <c r="C213" s="269"/>
      <c r="D213" s="259" t="s">
        <v>174</v>
      </c>
      <c r="E213" s="269"/>
      <c r="F213" s="271" t="s">
        <v>2202</v>
      </c>
      <c r="G213" s="269"/>
      <c r="H213" s="272">
        <v>2.06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174</v>
      </c>
      <c r="AU213" s="278" t="s">
        <v>86</v>
      </c>
      <c r="AV213" s="14" t="s">
        <v>86</v>
      </c>
      <c r="AW213" s="14" t="s">
        <v>4</v>
      </c>
      <c r="AX213" s="14" t="s">
        <v>80</v>
      </c>
      <c r="AY213" s="278" t="s">
        <v>166</v>
      </c>
    </row>
    <row r="214" spans="1:65" s="2" customFormat="1" ht="16.5" customHeight="1">
      <c r="A214" s="37"/>
      <c r="B214" s="38"/>
      <c r="C214" s="243" t="s">
        <v>266</v>
      </c>
      <c r="D214" s="243" t="s">
        <v>168</v>
      </c>
      <c r="E214" s="244" t="s">
        <v>258</v>
      </c>
      <c r="F214" s="245" t="s">
        <v>259</v>
      </c>
      <c r="G214" s="246" t="s">
        <v>171</v>
      </c>
      <c r="H214" s="247">
        <v>35.52</v>
      </c>
      <c r="I214" s="248"/>
      <c r="J214" s="249">
        <f>ROUND(I214*H214,2)</f>
        <v>0</v>
      </c>
      <c r="K214" s="250"/>
      <c r="L214" s="43"/>
      <c r="M214" s="251" t="s">
        <v>1</v>
      </c>
      <c r="N214" s="252" t="s">
        <v>39</v>
      </c>
      <c r="O214" s="90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172</v>
      </c>
      <c r="AT214" s="255" t="s">
        <v>168</v>
      </c>
      <c r="AU214" s="255" t="s">
        <v>86</v>
      </c>
      <c r="AY214" s="16" t="s">
        <v>166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86</v>
      </c>
      <c r="BK214" s="256">
        <f>ROUND(I214*H214,2)</f>
        <v>0</v>
      </c>
      <c r="BL214" s="16" t="s">
        <v>172</v>
      </c>
      <c r="BM214" s="255" t="s">
        <v>2203</v>
      </c>
    </row>
    <row r="215" spans="1:51" s="13" customFormat="1" ht="12">
      <c r="A215" s="13"/>
      <c r="B215" s="257"/>
      <c r="C215" s="258"/>
      <c r="D215" s="259" t="s">
        <v>174</v>
      </c>
      <c r="E215" s="260" t="s">
        <v>1</v>
      </c>
      <c r="F215" s="261" t="s">
        <v>239</v>
      </c>
      <c r="G215" s="258"/>
      <c r="H215" s="260" t="s">
        <v>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174</v>
      </c>
      <c r="AU215" s="267" t="s">
        <v>86</v>
      </c>
      <c r="AV215" s="13" t="s">
        <v>80</v>
      </c>
      <c r="AW215" s="13" t="s">
        <v>30</v>
      </c>
      <c r="AX215" s="13" t="s">
        <v>73</v>
      </c>
      <c r="AY215" s="267" t="s">
        <v>166</v>
      </c>
    </row>
    <row r="216" spans="1:51" s="14" customFormat="1" ht="12">
      <c r="A216" s="14"/>
      <c r="B216" s="268"/>
      <c r="C216" s="269"/>
      <c r="D216" s="259" t="s">
        <v>174</v>
      </c>
      <c r="E216" s="270" t="s">
        <v>1</v>
      </c>
      <c r="F216" s="271" t="s">
        <v>2197</v>
      </c>
      <c r="G216" s="269"/>
      <c r="H216" s="272">
        <v>35.52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174</v>
      </c>
      <c r="AU216" s="278" t="s">
        <v>86</v>
      </c>
      <c r="AV216" s="14" t="s">
        <v>86</v>
      </c>
      <c r="AW216" s="14" t="s">
        <v>30</v>
      </c>
      <c r="AX216" s="14" t="s">
        <v>73</v>
      </c>
      <c r="AY216" s="278" t="s">
        <v>166</v>
      </c>
    </row>
    <row r="217" spans="1:65" s="2" customFormat="1" ht="21.75" customHeight="1">
      <c r="A217" s="37"/>
      <c r="B217" s="38"/>
      <c r="C217" s="243" t="s">
        <v>272</v>
      </c>
      <c r="D217" s="243" t="s">
        <v>168</v>
      </c>
      <c r="E217" s="244" t="s">
        <v>262</v>
      </c>
      <c r="F217" s="245" t="s">
        <v>263</v>
      </c>
      <c r="G217" s="246" t="s">
        <v>171</v>
      </c>
      <c r="H217" s="247">
        <v>35.52</v>
      </c>
      <c r="I217" s="248"/>
      <c r="J217" s="249">
        <f>ROUND(I217*H217,2)</f>
        <v>0</v>
      </c>
      <c r="K217" s="250"/>
      <c r="L217" s="43"/>
      <c r="M217" s="251" t="s">
        <v>1</v>
      </c>
      <c r="N217" s="252" t="s">
        <v>39</v>
      </c>
      <c r="O217" s="90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172</v>
      </c>
      <c r="AT217" s="255" t="s">
        <v>168</v>
      </c>
      <c r="AU217" s="255" t="s">
        <v>86</v>
      </c>
      <c r="AY217" s="16" t="s">
        <v>166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86</v>
      </c>
      <c r="BK217" s="256">
        <f>ROUND(I217*H217,2)</f>
        <v>0</v>
      </c>
      <c r="BL217" s="16" t="s">
        <v>172</v>
      </c>
      <c r="BM217" s="255" t="s">
        <v>2204</v>
      </c>
    </row>
    <row r="218" spans="1:51" s="13" customFormat="1" ht="12">
      <c r="A218" s="13"/>
      <c r="B218" s="257"/>
      <c r="C218" s="258"/>
      <c r="D218" s="259" t="s">
        <v>174</v>
      </c>
      <c r="E218" s="260" t="s">
        <v>1</v>
      </c>
      <c r="F218" s="261" t="s">
        <v>239</v>
      </c>
      <c r="G218" s="258"/>
      <c r="H218" s="260" t="s">
        <v>1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174</v>
      </c>
      <c r="AU218" s="267" t="s">
        <v>86</v>
      </c>
      <c r="AV218" s="13" t="s">
        <v>80</v>
      </c>
      <c r="AW218" s="13" t="s">
        <v>30</v>
      </c>
      <c r="AX218" s="13" t="s">
        <v>73</v>
      </c>
      <c r="AY218" s="267" t="s">
        <v>166</v>
      </c>
    </row>
    <row r="219" spans="1:51" s="14" customFormat="1" ht="12">
      <c r="A219" s="14"/>
      <c r="B219" s="268"/>
      <c r="C219" s="269"/>
      <c r="D219" s="259" t="s">
        <v>174</v>
      </c>
      <c r="E219" s="270" t="s">
        <v>1</v>
      </c>
      <c r="F219" s="271" t="s">
        <v>2197</v>
      </c>
      <c r="G219" s="269"/>
      <c r="H219" s="272">
        <v>35.52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174</v>
      </c>
      <c r="AU219" s="278" t="s">
        <v>86</v>
      </c>
      <c r="AV219" s="14" t="s">
        <v>86</v>
      </c>
      <c r="AW219" s="14" t="s">
        <v>30</v>
      </c>
      <c r="AX219" s="14" t="s">
        <v>73</v>
      </c>
      <c r="AY219" s="278" t="s">
        <v>166</v>
      </c>
    </row>
    <row r="220" spans="1:63" s="12" customFormat="1" ht="22.8" customHeight="1">
      <c r="A220" s="12"/>
      <c r="B220" s="227"/>
      <c r="C220" s="228"/>
      <c r="D220" s="229" t="s">
        <v>72</v>
      </c>
      <c r="E220" s="241" t="s">
        <v>86</v>
      </c>
      <c r="F220" s="241" t="s">
        <v>265</v>
      </c>
      <c r="G220" s="228"/>
      <c r="H220" s="228"/>
      <c r="I220" s="231"/>
      <c r="J220" s="242">
        <f>BK220</f>
        <v>0</v>
      </c>
      <c r="K220" s="228"/>
      <c r="L220" s="233"/>
      <c r="M220" s="234"/>
      <c r="N220" s="235"/>
      <c r="O220" s="235"/>
      <c r="P220" s="236">
        <f>SUM(P221:P229)</f>
        <v>0</v>
      </c>
      <c r="Q220" s="235"/>
      <c r="R220" s="236">
        <f>SUM(R221:R229)</f>
        <v>1.6099034199999998</v>
      </c>
      <c r="S220" s="235"/>
      <c r="T220" s="237">
        <f>SUM(T221:T229)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80</v>
      </c>
      <c r="AT220" s="239" t="s">
        <v>72</v>
      </c>
      <c r="AU220" s="239" t="s">
        <v>80</v>
      </c>
      <c r="AY220" s="238" t="s">
        <v>166</v>
      </c>
      <c r="BK220" s="240">
        <f>SUM(BK221:BK229)</f>
        <v>0</v>
      </c>
    </row>
    <row r="221" spans="1:65" s="2" customFormat="1" ht="16.5" customHeight="1">
      <c r="A221" s="37"/>
      <c r="B221" s="38"/>
      <c r="C221" s="243" t="s">
        <v>7</v>
      </c>
      <c r="D221" s="243" t="s">
        <v>168</v>
      </c>
      <c r="E221" s="244" t="s">
        <v>294</v>
      </c>
      <c r="F221" s="245" t="s">
        <v>295</v>
      </c>
      <c r="G221" s="246" t="s">
        <v>179</v>
      </c>
      <c r="H221" s="247">
        <v>0.713</v>
      </c>
      <c r="I221" s="248"/>
      <c r="J221" s="249">
        <f>ROUND(I221*H221,2)</f>
        <v>0</v>
      </c>
      <c r="K221" s="250"/>
      <c r="L221" s="43"/>
      <c r="M221" s="251" t="s">
        <v>1</v>
      </c>
      <c r="N221" s="252" t="s">
        <v>39</v>
      </c>
      <c r="O221" s="90"/>
      <c r="P221" s="253">
        <f>O221*H221</f>
        <v>0</v>
      </c>
      <c r="Q221" s="253">
        <v>2.25634</v>
      </c>
      <c r="R221" s="253">
        <f>Q221*H221</f>
        <v>1.6087704199999997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172</v>
      </c>
      <c r="AT221" s="255" t="s">
        <v>168</v>
      </c>
      <c r="AU221" s="255" t="s">
        <v>86</v>
      </c>
      <c r="AY221" s="16" t="s">
        <v>166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86</v>
      </c>
      <c r="BK221" s="256">
        <f>ROUND(I221*H221,2)</f>
        <v>0</v>
      </c>
      <c r="BL221" s="16" t="s">
        <v>172</v>
      </c>
      <c r="BM221" s="255" t="s">
        <v>2205</v>
      </c>
    </row>
    <row r="222" spans="1:51" s="13" customFormat="1" ht="12">
      <c r="A222" s="13"/>
      <c r="B222" s="257"/>
      <c r="C222" s="258"/>
      <c r="D222" s="259" t="s">
        <v>174</v>
      </c>
      <c r="E222" s="260" t="s">
        <v>1</v>
      </c>
      <c r="F222" s="261" t="s">
        <v>297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174</v>
      </c>
      <c r="AU222" s="267" t="s">
        <v>86</v>
      </c>
      <c r="AV222" s="13" t="s">
        <v>80</v>
      </c>
      <c r="AW222" s="13" t="s">
        <v>30</v>
      </c>
      <c r="AX222" s="13" t="s">
        <v>73</v>
      </c>
      <c r="AY222" s="267" t="s">
        <v>166</v>
      </c>
    </row>
    <row r="223" spans="1:51" s="14" customFormat="1" ht="12">
      <c r="A223" s="14"/>
      <c r="B223" s="268"/>
      <c r="C223" s="269"/>
      <c r="D223" s="259" t="s">
        <v>174</v>
      </c>
      <c r="E223" s="270" t="s">
        <v>1</v>
      </c>
      <c r="F223" s="271" t="s">
        <v>2176</v>
      </c>
      <c r="G223" s="269"/>
      <c r="H223" s="272">
        <v>0.713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174</v>
      </c>
      <c r="AU223" s="278" t="s">
        <v>86</v>
      </c>
      <c r="AV223" s="14" t="s">
        <v>86</v>
      </c>
      <c r="AW223" s="14" t="s">
        <v>30</v>
      </c>
      <c r="AX223" s="14" t="s">
        <v>73</v>
      </c>
      <c r="AY223" s="278" t="s">
        <v>166</v>
      </c>
    </row>
    <row r="224" spans="1:65" s="2" customFormat="1" ht="16.5" customHeight="1">
      <c r="A224" s="37"/>
      <c r="B224" s="38"/>
      <c r="C224" s="243" t="s">
        <v>282</v>
      </c>
      <c r="D224" s="243" t="s">
        <v>168</v>
      </c>
      <c r="E224" s="244" t="s">
        <v>300</v>
      </c>
      <c r="F224" s="245" t="s">
        <v>301</v>
      </c>
      <c r="G224" s="246" t="s">
        <v>171</v>
      </c>
      <c r="H224" s="247">
        <v>1.1</v>
      </c>
      <c r="I224" s="248"/>
      <c r="J224" s="249">
        <f>ROUND(I224*H224,2)</f>
        <v>0</v>
      </c>
      <c r="K224" s="250"/>
      <c r="L224" s="43"/>
      <c r="M224" s="251" t="s">
        <v>1</v>
      </c>
      <c r="N224" s="252" t="s">
        <v>39</v>
      </c>
      <c r="O224" s="90"/>
      <c r="P224" s="253">
        <f>O224*H224</f>
        <v>0</v>
      </c>
      <c r="Q224" s="253">
        <v>0.00103</v>
      </c>
      <c r="R224" s="253">
        <f>Q224*H224</f>
        <v>0.0011330000000000001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172</v>
      </c>
      <c r="AT224" s="255" t="s">
        <v>168</v>
      </c>
      <c r="AU224" s="255" t="s">
        <v>86</v>
      </c>
      <c r="AY224" s="16" t="s">
        <v>166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86</v>
      </c>
      <c r="BK224" s="256">
        <f>ROUND(I224*H224,2)</f>
        <v>0</v>
      </c>
      <c r="BL224" s="16" t="s">
        <v>172</v>
      </c>
      <c r="BM224" s="255" t="s">
        <v>2206</v>
      </c>
    </row>
    <row r="225" spans="1:51" s="13" customFormat="1" ht="12">
      <c r="A225" s="13"/>
      <c r="B225" s="257"/>
      <c r="C225" s="258"/>
      <c r="D225" s="259" t="s">
        <v>174</v>
      </c>
      <c r="E225" s="260" t="s">
        <v>1</v>
      </c>
      <c r="F225" s="261" t="s">
        <v>297</v>
      </c>
      <c r="G225" s="258"/>
      <c r="H225" s="260" t="s">
        <v>1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174</v>
      </c>
      <c r="AU225" s="267" t="s">
        <v>86</v>
      </c>
      <c r="AV225" s="13" t="s">
        <v>80</v>
      </c>
      <c r="AW225" s="13" t="s">
        <v>30</v>
      </c>
      <c r="AX225" s="13" t="s">
        <v>73</v>
      </c>
      <c r="AY225" s="267" t="s">
        <v>166</v>
      </c>
    </row>
    <row r="226" spans="1:51" s="14" customFormat="1" ht="12">
      <c r="A226" s="14"/>
      <c r="B226" s="268"/>
      <c r="C226" s="269"/>
      <c r="D226" s="259" t="s">
        <v>174</v>
      </c>
      <c r="E226" s="270" t="s">
        <v>1</v>
      </c>
      <c r="F226" s="271" t="s">
        <v>2207</v>
      </c>
      <c r="G226" s="269"/>
      <c r="H226" s="272">
        <v>1.1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174</v>
      </c>
      <c r="AU226" s="278" t="s">
        <v>86</v>
      </c>
      <c r="AV226" s="14" t="s">
        <v>86</v>
      </c>
      <c r="AW226" s="14" t="s">
        <v>30</v>
      </c>
      <c r="AX226" s="14" t="s">
        <v>73</v>
      </c>
      <c r="AY226" s="278" t="s">
        <v>166</v>
      </c>
    </row>
    <row r="227" spans="1:65" s="2" customFormat="1" ht="16.5" customHeight="1">
      <c r="A227" s="37"/>
      <c r="B227" s="38"/>
      <c r="C227" s="243" t="s">
        <v>287</v>
      </c>
      <c r="D227" s="243" t="s">
        <v>168</v>
      </c>
      <c r="E227" s="244" t="s">
        <v>305</v>
      </c>
      <c r="F227" s="245" t="s">
        <v>306</v>
      </c>
      <c r="G227" s="246" t="s">
        <v>171</v>
      </c>
      <c r="H227" s="247">
        <v>1.1</v>
      </c>
      <c r="I227" s="248"/>
      <c r="J227" s="249">
        <f>ROUND(I227*H227,2)</f>
        <v>0</v>
      </c>
      <c r="K227" s="250"/>
      <c r="L227" s="43"/>
      <c r="M227" s="251" t="s">
        <v>1</v>
      </c>
      <c r="N227" s="252" t="s">
        <v>39</v>
      </c>
      <c r="O227" s="90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172</v>
      </c>
      <c r="AT227" s="255" t="s">
        <v>168</v>
      </c>
      <c r="AU227" s="255" t="s">
        <v>86</v>
      </c>
      <c r="AY227" s="16" t="s">
        <v>166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86</v>
      </c>
      <c r="BK227" s="256">
        <f>ROUND(I227*H227,2)</f>
        <v>0</v>
      </c>
      <c r="BL227" s="16" t="s">
        <v>172</v>
      </c>
      <c r="BM227" s="255" t="s">
        <v>2208</v>
      </c>
    </row>
    <row r="228" spans="1:51" s="13" customFormat="1" ht="12">
      <c r="A228" s="13"/>
      <c r="B228" s="257"/>
      <c r="C228" s="258"/>
      <c r="D228" s="259" t="s">
        <v>174</v>
      </c>
      <c r="E228" s="260" t="s">
        <v>1</v>
      </c>
      <c r="F228" s="261" t="s">
        <v>297</v>
      </c>
      <c r="G228" s="258"/>
      <c r="H228" s="260" t="s">
        <v>1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174</v>
      </c>
      <c r="AU228" s="267" t="s">
        <v>86</v>
      </c>
      <c r="AV228" s="13" t="s">
        <v>80</v>
      </c>
      <c r="AW228" s="13" t="s">
        <v>30</v>
      </c>
      <c r="AX228" s="13" t="s">
        <v>73</v>
      </c>
      <c r="AY228" s="267" t="s">
        <v>166</v>
      </c>
    </row>
    <row r="229" spans="1:51" s="14" customFormat="1" ht="12">
      <c r="A229" s="14"/>
      <c r="B229" s="268"/>
      <c r="C229" s="269"/>
      <c r="D229" s="259" t="s">
        <v>174</v>
      </c>
      <c r="E229" s="270" t="s">
        <v>1</v>
      </c>
      <c r="F229" s="271" t="s">
        <v>2207</v>
      </c>
      <c r="G229" s="269"/>
      <c r="H229" s="272">
        <v>1.1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174</v>
      </c>
      <c r="AU229" s="278" t="s">
        <v>86</v>
      </c>
      <c r="AV229" s="14" t="s">
        <v>86</v>
      </c>
      <c r="AW229" s="14" t="s">
        <v>30</v>
      </c>
      <c r="AX229" s="14" t="s">
        <v>73</v>
      </c>
      <c r="AY229" s="278" t="s">
        <v>166</v>
      </c>
    </row>
    <row r="230" spans="1:63" s="12" customFormat="1" ht="22.8" customHeight="1">
      <c r="A230" s="12"/>
      <c r="B230" s="227"/>
      <c r="C230" s="228"/>
      <c r="D230" s="229" t="s">
        <v>72</v>
      </c>
      <c r="E230" s="241" t="s">
        <v>187</v>
      </c>
      <c r="F230" s="241" t="s">
        <v>308</v>
      </c>
      <c r="G230" s="228"/>
      <c r="H230" s="228"/>
      <c r="I230" s="231"/>
      <c r="J230" s="242">
        <f>BK230</f>
        <v>0</v>
      </c>
      <c r="K230" s="228"/>
      <c r="L230" s="233"/>
      <c r="M230" s="234"/>
      <c r="N230" s="235"/>
      <c r="O230" s="235"/>
      <c r="P230" s="236">
        <f>SUM(P231:P243)</f>
        <v>0</v>
      </c>
      <c r="Q230" s="235"/>
      <c r="R230" s="236">
        <f>SUM(R231:R243)</f>
        <v>20.21869362</v>
      </c>
      <c r="S230" s="235"/>
      <c r="T230" s="237">
        <f>SUM(T231:T243)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80</v>
      </c>
      <c r="AT230" s="239" t="s">
        <v>72</v>
      </c>
      <c r="AU230" s="239" t="s">
        <v>80</v>
      </c>
      <c r="AY230" s="238" t="s">
        <v>166</v>
      </c>
      <c r="BK230" s="240">
        <f>SUM(BK231:BK243)</f>
        <v>0</v>
      </c>
    </row>
    <row r="231" spans="1:65" s="2" customFormat="1" ht="33" customHeight="1">
      <c r="A231" s="37"/>
      <c r="B231" s="38"/>
      <c r="C231" s="243" t="s">
        <v>293</v>
      </c>
      <c r="D231" s="243" t="s">
        <v>168</v>
      </c>
      <c r="E231" s="244" t="s">
        <v>310</v>
      </c>
      <c r="F231" s="245" t="s">
        <v>311</v>
      </c>
      <c r="G231" s="246" t="s">
        <v>171</v>
      </c>
      <c r="H231" s="247">
        <v>122.703</v>
      </c>
      <c r="I231" s="248"/>
      <c r="J231" s="249">
        <f>ROUND(I231*H231,2)</f>
        <v>0</v>
      </c>
      <c r="K231" s="250"/>
      <c r="L231" s="43"/>
      <c r="M231" s="251" t="s">
        <v>1</v>
      </c>
      <c r="N231" s="252" t="s">
        <v>39</v>
      </c>
      <c r="O231" s="90"/>
      <c r="P231" s="253">
        <f>O231*H231</f>
        <v>0</v>
      </c>
      <c r="Q231" s="253">
        <v>0.14854</v>
      </c>
      <c r="R231" s="253">
        <f>Q231*H231</f>
        <v>18.22630362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172</v>
      </c>
      <c r="AT231" s="255" t="s">
        <v>168</v>
      </c>
      <c r="AU231" s="255" t="s">
        <v>86</v>
      </c>
      <c r="AY231" s="16" t="s">
        <v>166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86</v>
      </c>
      <c r="BK231" s="256">
        <f>ROUND(I231*H231,2)</f>
        <v>0</v>
      </c>
      <c r="BL231" s="16" t="s">
        <v>172</v>
      </c>
      <c r="BM231" s="255" t="s">
        <v>2209</v>
      </c>
    </row>
    <row r="232" spans="1:51" s="13" customFormat="1" ht="12">
      <c r="A232" s="13"/>
      <c r="B232" s="257"/>
      <c r="C232" s="258"/>
      <c r="D232" s="259" t="s">
        <v>174</v>
      </c>
      <c r="E232" s="260" t="s">
        <v>1</v>
      </c>
      <c r="F232" s="261" t="s">
        <v>313</v>
      </c>
      <c r="G232" s="258"/>
      <c r="H232" s="260" t="s">
        <v>1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174</v>
      </c>
      <c r="AU232" s="267" t="s">
        <v>86</v>
      </c>
      <c r="AV232" s="13" t="s">
        <v>80</v>
      </c>
      <c r="AW232" s="13" t="s">
        <v>30</v>
      </c>
      <c r="AX232" s="13" t="s">
        <v>73</v>
      </c>
      <c r="AY232" s="267" t="s">
        <v>166</v>
      </c>
    </row>
    <row r="233" spans="1:51" s="14" customFormat="1" ht="12">
      <c r="A233" s="14"/>
      <c r="B233" s="268"/>
      <c r="C233" s="269"/>
      <c r="D233" s="259" t="s">
        <v>174</v>
      </c>
      <c r="E233" s="270" t="s">
        <v>1</v>
      </c>
      <c r="F233" s="271" t="s">
        <v>2210</v>
      </c>
      <c r="G233" s="269"/>
      <c r="H233" s="272">
        <v>22.051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174</v>
      </c>
      <c r="AU233" s="278" t="s">
        <v>86</v>
      </c>
      <c r="AV233" s="14" t="s">
        <v>86</v>
      </c>
      <c r="AW233" s="14" t="s">
        <v>30</v>
      </c>
      <c r="AX233" s="14" t="s">
        <v>73</v>
      </c>
      <c r="AY233" s="278" t="s">
        <v>166</v>
      </c>
    </row>
    <row r="234" spans="1:51" s="14" customFormat="1" ht="12">
      <c r="A234" s="14"/>
      <c r="B234" s="268"/>
      <c r="C234" s="269"/>
      <c r="D234" s="259" t="s">
        <v>174</v>
      </c>
      <c r="E234" s="270" t="s">
        <v>1</v>
      </c>
      <c r="F234" s="271" t="s">
        <v>2211</v>
      </c>
      <c r="G234" s="269"/>
      <c r="H234" s="272">
        <v>20.877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174</v>
      </c>
      <c r="AU234" s="278" t="s">
        <v>86</v>
      </c>
      <c r="AV234" s="14" t="s">
        <v>86</v>
      </c>
      <c r="AW234" s="14" t="s">
        <v>30</v>
      </c>
      <c r="AX234" s="14" t="s">
        <v>73</v>
      </c>
      <c r="AY234" s="278" t="s">
        <v>166</v>
      </c>
    </row>
    <row r="235" spans="1:51" s="14" customFormat="1" ht="12">
      <c r="A235" s="14"/>
      <c r="B235" s="268"/>
      <c r="C235" s="269"/>
      <c r="D235" s="259" t="s">
        <v>174</v>
      </c>
      <c r="E235" s="270" t="s">
        <v>1</v>
      </c>
      <c r="F235" s="271" t="s">
        <v>2212</v>
      </c>
      <c r="G235" s="269"/>
      <c r="H235" s="272">
        <v>27.779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174</v>
      </c>
      <c r="AU235" s="278" t="s">
        <v>86</v>
      </c>
      <c r="AV235" s="14" t="s">
        <v>86</v>
      </c>
      <c r="AW235" s="14" t="s">
        <v>30</v>
      </c>
      <c r="AX235" s="14" t="s">
        <v>73</v>
      </c>
      <c r="AY235" s="278" t="s">
        <v>166</v>
      </c>
    </row>
    <row r="236" spans="1:51" s="14" customFormat="1" ht="12">
      <c r="A236" s="14"/>
      <c r="B236" s="268"/>
      <c r="C236" s="269"/>
      <c r="D236" s="259" t="s">
        <v>174</v>
      </c>
      <c r="E236" s="270" t="s">
        <v>1</v>
      </c>
      <c r="F236" s="271" t="s">
        <v>2213</v>
      </c>
      <c r="G236" s="269"/>
      <c r="H236" s="272">
        <v>23.121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174</v>
      </c>
      <c r="AU236" s="278" t="s">
        <v>86</v>
      </c>
      <c r="AV236" s="14" t="s">
        <v>86</v>
      </c>
      <c r="AW236" s="14" t="s">
        <v>30</v>
      </c>
      <c r="AX236" s="14" t="s">
        <v>73</v>
      </c>
      <c r="AY236" s="278" t="s">
        <v>166</v>
      </c>
    </row>
    <row r="237" spans="1:51" s="14" customFormat="1" ht="12">
      <c r="A237" s="14"/>
      <c r="B237" s="268"/>
      <c r="C237" s="269"/>
      <c r="D237" s="259" t="s">
        <v>174</v>
      </c>
      <c r="E237" s="270" t="s">
        <v>1</v>
      </c>
      <c r="F237" s="271" t="s">
        <v>317</v>
      </c>
      <c r="G237" s="269"/>
      <c r="H237" s="272">
        <v>28.875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174</v>
      </c>
      <c r="AU237" s="278" t="s">
        <v>86</v>
      </c>
      <c r="AV237" s="14" t="s">
        <v>86</v>
      </c>
      <c r="AW237" s="14" t="s">
        <v>30</v>
      </c>
      <c r="AX237" s="14" t="s">
        <v>73</v>
      </c>
      <c r="AY237" s="278" t="s">
        <v>166</v>
      </c>
    </row>
    <row r="238" spans="1:65" s="2" customFormat="1" ht="21.75" customHeight="1">
      <c r="A238" s="37"/>
      <c r="B238" s="38"/>
      <c r="C238" s="243" t="s">
        <v>299</v>
      </c>
      <c r="D238" s="243" t="s">
        <v>168</v>
      </c>
      <c r="E238" s="244" t="s">
        <v>344</v>
      </c>
      <c r="F238" s="245" t="s">
        <v>345</v>
      </c>
      <c r="G238" s="246" t="s">
        <v>346</v>
      </c>
      <c r="H238" s="247">
        <v>4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39</v>
      </c>
      <c r="O238" s="90"/>
      <c r="P238" s="253">
        <f>O238*H238</f>
        <v>0</v>
      </c>
      <c r="Q238" s="253">
        <v>0.05421</v>
      </c>
      <c r="R238" s="253">
        <f>Q238*H238</f>
        <v>0.21684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172</v>
      </c>
      <c r="AT238" s="255" t="s">
        <v>168</v>
      </c>
      <c r="AU238" s="255" t="s">
        <v>86</v>
      </c>
      <c r="AY238" s="16" t="s">
        <v>166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86</v>
      </c>
      <c r="BK238" s="256">
        <f>ROUND(I238*H238,2)</f>
        <v>0</v>
      </c>
      <c r="BL238" s="16" t="s">
        <v>172</v>
      </c>
      <c r="BM238" s="255" t="s">
        <v>2214</v>
      </c>
    </row>
    <row r="239" spans="1:51" s="14" customFormat="1" ht="12">
      <c r="A239" s="14"/>
      <c r="B239" s="268"/>
      <c r="C239" s="269"/>
      <c r="D239" s="259" t="s">
        <v>174</v>
      </c>
      <c r="E239" s="270" t="s">
        <v>1</v>
      </c>
      <c r="F239" s="271" t="s">
        <v>2215</v>
      </c>
      <c r="G239" s="269"/>
      <c r="H239" s="272">
        <v>4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174</v>
      </c>
      <c r="AU239" s="278" t="s">
        <v>86</v>
      </c>
      <c r="AV239" s="14" t="s">
        <v>86</v>
      </c>
      <c r="AW239" s="14" t="s">
        <v>30</v>
      </c>
      <c r="AX239" s="14" t="s">
        <v>73</v>
      </c>
      <c r="AY239" s="278" t="s">
        <v>166</v>
      </c>
    </row>
    <row r="240" spans="1:65" s="2" customFormat="1" ht="21.75" customHeight="1">
      <c r="A240" s="37"/>
      <c r="B240" s="38"/>
      <c r="C240" s="243" t="s">
        <v>304</v>
      </c>
      <c r="D240" s="243" t="s">
        <v>168</v>
      </c>
      <c r="E240" s="244" t="s">
        <v>350</v>
      </c>
      <c r="F240" s="245" t="s">
        <v>351</v>
      </c>
      <c r="G240" s="246" t="s">
        <v>171</v>
      </c>
      <c r="H240" s="247">
        <v>7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39</v>
      </c>
      <c r="O240" s="90"/>
      <c r="P240" s="253">
        <f>O240*H240</f>
        <v>0</v>
      </c>
      <c r="Q240" s="253">
        <v>0.25365</v>
      </c>
      <c r="R240" s="253">
        <f>Q240*H240</f>
        <v>1.77555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172</v>
      </c>
      <c r="AT240" s="255" t="s">
        <v>168</v>
      </c>
      <c r="AU240" s="255" t="s">
        <v>86</v>
      </c>
      <c r="AY240" s="16" t="s">
        <v>166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86</v>
      </c>
      <c r="BK240" s="256">
        <f>ROUND(I240*H240,2)</f>
        <v>0</v>
      </c>
      <c r="BL240" s="16" t="s">
        <v>172</v>
      </c>
      <c r="BM240" s="255" t="s">
        <v>2216</v>
      </c>
    </row>
    <row r="241" spans="1:51" s="13" customFormat="1" ht="12">
      <c r="A241" s="13"/>
      <c r="B241" s="257"/>
      <c r="C241" s="258"/>
      <c r="D241" s="259" t="s">
        <v>174</v>
      </c>
      <c r="E241" s="260" t="s">
        <v>1</v>
      </c>
      <c r="F241" s="261" t="s">
        <v>353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174</v>
      </c>
      <c r="AU241" s="267" t="s">
        <v>86</v>
      </c>
      <c r="AV241" s="13" t="s">
        <v>80</v>
      </c>
      <c r="AW241" s="13" t="s">
        <v>30</v>
      </c>
      <c r="AX241" s="13" t="s">
        <v>73</v>
      </c>
      <c r="AY241" s="267" t="s">
        <v>166</v>
      </c>
    </row>
    <row r="242" spans="1:51" s="14" customFormat="1" ht="12">
      <c r="A242" s="14"/>
      <c r="B242" s="268"/>
      <c r="C242" s="269"/>
      <c r="D242" s="259" t="s">
        <v>174</v>
      </c>
      <c r="E242" s="270" t="s">
        <v>1</v>
      </c>
      <c r="F242" s="271" t="s">
        <v>2217</v>
      </c>
      <c r="G242" s="269"/>
      <c r="H242" s="272">
        <v>6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174</v>
      </c>
      <c r="AU242" s="278" t="s">
        <v>86</v>
      </c>
      <c r="AV242" s="14" t="s">
        <v>86</v>
      </c>
      <c r="AW242" s="14" t="s">
        <v>30</v>
      </c>
      <c r="AX242" s="14" t="s">
        <v>73</v>
      </c>
      <c r="AY242" s="278" t="s">
        <v>166</v>
      </c>
    </row>
    <row r="243" spans="1:51" s="14" customFormat="1" ht="12">
      <c r="A243" s="14"/>
      <c r="B243" s="268"/>
      <c r="C243" s="269"/>
      <c r="D243" s="259" t="s">
        <v>174</v>
      </c>
      <c r="E243" s="270" t="s">
        <v>1</v>
      </c>
      <c r="F243" s="271" t="s">
        <v>2218</v>
      </c>
      <c r="G243" s="269"/>
      <c r="H243" s="272">
        <v>1</v>
      </c>
      <c r="I243" s="273"/>
      <c r="J243" s="269"/>
      <c r="K243" s="269"/>
      <c r="L243" s="274"/>
      <c r="M243" s="275"/>
      <c r="N243" s="276"/>
      <c r="O243" s="276"/>
      <c r="P243" s="276"/>
      <c r="Q243" s="276"/>
      <c r="R243" s="276"/>
      <c r="S243" s="276"/>
      <c r="T243" s="27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8" t="s">
        <v>174</v>
      </c>
      <c r="AU243" s="278" t="s">
        <v>86</v>
      </c>
      <c r="AV243" s="14" t="s">
        <v>86</v>
      </c>
      <c r="AW243" s="14" t="s">
        <v>30</v>
      </c>
      <c r="AX243" s="14" t="s">
        <v>73</v>
      </c>
      <c r="AY243" s="278" t="s">
        <v>166</v>
      </c>
    </row>
    <row r="244" spans="1:63" s="12" customFormat="1" ht="22.8" customHeight="1">
      <c r="A244" s="12"/>
      <c r="B244" s="227"/>
      <c r="C244" s="228"/>
      <c r="D244" s="229" t="s">
        <v>72</v>
      </c>
      <c r="E244" s="241" t="s">
        <v>172</v>
      </c>
      <c r="F244" s="241" t="s">
        <v>370</v>
      </c>
      <c r="G244" s="228"/>
      <c r="H244" s="228"/>
      <c r="I244" s="231"/>
      <c r="J244" s="242">
        <f>BK244</f>
        <v>0</v>
      </c>
      <c r="K244" s="228"/>
      <c r="L244" s="233"/>
      <c r="M244" s="234"/>
      <c r="N244" s="235"/>
      <c r="O244" s="235"/>
      <c r="P244" s="236">
        <f>SUM(P245:P253)</f>
        <v>0</v>
      </c>
      <c r="Q244" s="235"/>
      <c r="R244" s="236">
        <f>SUM(R245:R253)</f>
        <v>2.3001774</v>
      </c>
      <c r="S244" s="235"/>
      <c r="T244" s="237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8" t="s">
        <v>80</v>
      </c>
      <c r="AT244" s="239" t="s">
        <v>72</v>
      </c>
      <c r="AU244" s="239" t="s">
        <v>80</v>
      </c>
      <c r="AY244" s="238" t="s">
        <v>166</v>
      </c>
      <c r="BK244" s="240">
        <f>SUM(BK245:BK253)</f>
        <v>0</v>
      </c>
    </row>
    <row r="245" spans="1:65" s="2" customFormat="1" ht="16.5" customHeight="1">
      <c r="A245" s="37"/>
      <c r="B245" s="38"/>
      <c r="C245" s="243" t="s">
        <v>309</v>
      </c>
      <c r="D245" s="243" t="s">
        <v>168</v>
      </c>
      <c r="E245" s="244" t="s">
        <v>372</v>
      </c>
      <c r="F245" s="245" t="s">
        <v>373</v>
      </c>
      <c r="G245" s="246" t="s">
        <v>179</v>
      </c>
      <c r="H245" s="247">
        <v>0.33</v>
      </c>
      <c r="I245" s="248"/>
      <c r="J245" s="249">
        <f>ROUND(I245*H245,2)</f>
        <v>0</v>
      </c>
      <c r="K245" s="250"/>
      <c r="L245" s="43"/>
      <c r="M245" s="251" t="s">
        <v>1</v>
      </c>
      <c r="N245" s="252" t="s">
        <v>39</v>
      </c>
      <c r="O245" s="90"/>
      <c r="P245" s="253">
        <f>O245*H245</f>
        <v>0</v>
      </c>
      <c r="Q245" s="253">
        <v>2.45343</v>
      </c>
      <c r="R245" s="253">
        <f>Q245*H245</f>
        <v>0.8096319000000001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172</v>
      </c>
      <c r="AT245" s="255" t="s">
        <v>168</v>
      </c>
      <c r="AU245" s="255" t="s">
        <v>86</v>
      </c>
      <c r="AY245" s="16" t="s">
        <v>166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86</v>
      </c>
      <c r="BK245" s="256">
        <f>ROUND(I245*H245,2)</f>
        <v>0</v>
      </c>
      <c r="BL245" s="16" t="s">
        <v>172</v>
      </c>
      <c r="BM245" s="255" t="s">
        <v>2219</v>
      </c>
    </row>
    <row r="246" spans="1:51" s="14" customFormat="1" ht="12">
      <c r="A246" s="14"/>
      <c r="B246" s="268"/>
      <c r="C246" s="269"/>
      <c r="D246" s="259" t="s">
        <v>174</v>
      </c>
      <c r="E246" s="270" t="s">
        <v>1</v>
      </c>
      <c r="F246" s="271" t="s">
        <v>375</v>
      </c>
      <c r="G246" s="269"/>
      <c r="H246" s="272">
        <v>0.33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174</v>
      </c>
      <c r="AU246" s="278" t="s">
        <v>86</v>
      </c>
      <c r="AV246" s="14" t="s">
        <v>86</v>
      </c>
      <c r="AW246" s="14" t="s">
        <v>30</v>
      </c>
      <c r="AX246" s="14" t="s">
        <v>73</v>
      </c>
      <c r="AY246" s="278" t="s">
        <v>166</v>
      </c>
    </row>
    <row r="247" spans="1:65" s="2" customFormat="1" ht="21.75" customHeight="1">
      <c r="A247" s="37"/>
      <c r="B247" s="38"/>
      <c r="C247" s="243" t="s">
        <v>318</v>
      </c>
      <c r="D247" s="243" t="s">
        <v>168</v>
      </c>
      <c r="E247" s="244" t="s">
        <v>377</v>
      </c>
      <c r="F247" s="245" t="s">
        <v>378</v>
      </c>
      <c r="G247" s="246" t="s">
        <v>171</v>
      </c>
      <c r="H247" s="247">
        <v>3.3</v>
      </c>
      <c r="I247" s="248"/>
      <c r="J247" s="249">
        <f>ROUND(I247*H247,2)</f>
        <v>0</v>
      </c>
      <c r="K247" s="250"/>
      <c r="L247" s="43"/>
      <c r="M247" s="251" t="s">
        <v>1</v>
      </c>
      <c r="N247" s="252" t="s">
        <v>39</v>
      </c>
      <c r="O247" s="90"/>
      <c r="P247" s="253">
        <f>O247*H247</f>
        <v>0</v>
      </c>
      <c r="Q247" s="253">
        <v>0.00958</v>
      </c>
      <c r="R247" s="253">
        <f>Q247*H247</f>
        <v>0.031613999999999996</v>
      </c>
      <c r="S247" s="253">
        <v>0</v>
      </c>
      <c r="T247" s="25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5" t="s">
        <v>172</v>
      </c>
      <c r="AT247" s="255" t="s">
        <v>168</v>
      </c>
      <c r="AU247" s="255" t="s">
        <v>86</v>
      </c>
      <c r="AY247" s="16" t="s">
        <v>166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6" t="s">
        <v>86</v>
      </c>
      <c r="BK247" s="256">
        <f>ROUND(I247*H247,2)</f>
        <v>0</v>
      </c>
      <c r="BL247" s="16" t="s">
        <v>172</v>
      </c>
      <c r="BM247" s="255" t="s">
        <v>2220</v>
      </c>
    </row>
    <row r="248" spans="1:51" s="14" customFormat="1" ht="12">
      <c r="A248" s="14"/>
      <c r="B248" s="268"/>
      <c r="C248" s="269"/>
      <c r="D248" s="259" t="s">
        <v>174</v>
      </c>
      <c r="E248" s="270" t="s">
        <v>1</v>
      </c>
      <c r="F248" s="271" t="s">
        <v>380</v>
      </c>
      <c r="G248" s="269"/>
      <c r="H248" s="272">
        <v>3.3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8" t="s">
        <v>174</v>
      </c>
      <c r="AU248" s="278" t="s">
        <v>86</v>
      </c>
      <c r="AV248" s="14" t="s">
        <v>86</v>
      </c>
      <c r="AW248" s="14" t="s">
        <v>30</v>
      </c>
      <c r="AX248" s="14" t="s">
        <v>73</v>
      </c>
      <c r="AY248" s="278" t="s">
        <v>166</v>
      </c>
    </row>
    <row r="249" spans="1:65" s="2" customFormat="1" ht="16.5" customHeight="1">
      <c r="A249" s="37"/>
      <c r="B249" s="38"/>
      <c r="C249" s="243" t="s">
        <v>323</v>
      </c>
      <c r="D249" s="243" t="s">
        <v>168</v>
      </c>
      <c r="E249" s="244" t="s">
        <v>382</v>
      </c>
      <c r="F249" s="245" t="s">
        <v>383</v>
      </c>
      <c r="G249" s="246" t="s">
        <v>179</v>
      </c>
      <c r="H249" s="247">
        <v>0.63</v>
      </c>
      <c r="I249" s="248"/>
      <c r="J249" s="249">
        <f>ROUND(I249*H249,2)</f>
        <v>0</v>
      </c>
      <c r="K249" s="250"/>
      <c r="L249" s="43"/>
      <c r="M249" s="251" t="s">
        <v>1</v>
      </c>
      <c r="N249" s="252" t="s">
        <v>39</v>
      </c>
      <c r="O249" s="90"/>
      <c r="P249" s="253">
        <f>O249*H249</f>
        <v>0</v>
      </c>
      <c r="Q249" s="253">
        <v>2.25645</v>
      </c>
      <c r="R249" s="253">
        <f>Q249*H249</f>
        <v>1.4215635</v>
      </c>
      <c r="S249" s="253">
        <v>0</v>
      </c>
      <c r="T249" s="25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5" t="s">
        <v>172</v>
      </c>
      <c r="AT249" s="255" t="s">
        <v>168</v>
      </c>
      <c r="AU249" s="255" t="s">
        <v>86</v>
      </c>
      <c r="AY249" s="16" t="s">
        <v>166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6" t="s">
        <v>86</v>
      </c>
      <c r="BK249" s="256">
        <f>ROUND(I249*H249,2)</f>
        <v>0</v>
      </c>
      <c r="BL249" s="16" t="s">
        <v>172</v>
      </c>
      <c r="BM249" s="255" t="s">
        <v>2221</v>
      </c>
    </row>
    <row r="250" spans="1:51" s="14" customFormat="1" ht="12">
      <c r="A250" s="14"/>
      <c r="B250" s="268"/>
      <c r="C250" s="269"/>
      <c r="D250" s="259" t="s">
        <v>174</v>
      </c>
      <c r="E250" s="270" t="s">
        <v>1</v>
      </c>
      <c r="F250" s="271" t="s">
        <v>385</v>
      </c>
      <c r="G250" s="269"/>
      <c r="H250" s="272">
        <v>0.63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174</v>
      </c>
      <c r="AU250" s="278" t="s">
        <v>86</v>
      </c>
      <c r="AV250" s="14" t="s">
        <v>86</v>
      </c>
      <c r="AW250" s="14" t="s">
        <v>30</v>
      </c>
      <c r="AX250" s="14" t="s">
        <v>73</v>
      </c>
      <c r="AY250" s="278" t="s">
        <v>166</v>
      </c>
    </row>
    <row r="251" spans="1:65" s="2" customFormat="1" ht="16.5" customHeight="1">
      <c r="A251" s="37"/>
      <c r="B251" s="38"/>
      <c r="C251" s="243" t="s">
        <v>328</v>
      </c>
      <c r="D251" s="243" t="s">
        <v>168</v>
      </c>
      <c r="E251" s="244" t="s">
        <v>387</v>
      </c>
      <c r="F251" s="245" t="s">
        <v>388</v>
      </c>
      <c r="G251" s="246" t="s">
        <v>171</v>
      </c>
      <c r="H251" s="247">
        <v>7.2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39</v>
      </c>
      <c r="O251" s="90"/>
      <c r="P251" s="253">
        <f>O251*H251</f>
        <v>0</v>
      </c>
      <c r="Q251" s="253">
        <v>0.00519</v>
      </c>
      <c r="R251" s="253">
        <f>Q251*H251</f>
        <v>0.037368000000000005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172</v>
      </c>
      <c r="AT251" s="255" t="s">
        <v>168</v>
      </c>
      <c r="AU251" s="255" t="s">
        <v>86</v>
      </c>
      <c r="AY251" s="16" t="s">
        <v>166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86</v>
      </c>
      <c r="BK251" s="256">
        <f>ROUND(I251*H251,2)</f>
        <v>0</v>
      </c>
      <c r="BL251" s="16" t="s">
        <v>172</v>
      </c>
      <c r="BM251" s="255" t="s">
        <v>2222</v>
      </c>
    </row>
    <row r="252" spans="1:51" s="14" customFormat="1" ht="12">
      <c r="A252" s="14"/>
      <c r="B252" s="268"/>
      <c r="C252" s="269"/>
      <c r="D252" s="259" t="s">
        <v>174</v>
      </c>
      <c r="E252" s="270" t="s">
        <v>1</v>
      </c>
      <c r="F252" s="271" t="s">
        <v>390</v>
      </c>
      <c r="G252" s="269"/>
      <c r="H252" s="272">
        <v>7.2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174</v>
      </c>
      <c r="AU252" s="278" t="s">
        <v>86</v>
      </c>
      <c r="AV252" s="14" t="s">
        <v>86</v>
      </c>
      <c r="AW252" s="14" t="s">
        <v>30</v>
      </c>
      <c r="AX252" s="14" t="s">
        <v>73</v>
      </c>
      <c r="AY252" s="278" t="s">
        <v>166</v>
      </c>
    </row>
    <row r="253" spans="1:65" s="2" customFormat="1" ht="16.5" customHeight="1">
      <c r="A253" s="37"/>
      <c r="B253" s="38"/>
      <c r="C253" s="243" t="s">
        <v>332</v>
      </c>
      <c r="D253" s="243" t="s">
        <v>168</v>
      </c>
      <c r="E253" s="244" t="s">
        <v>392</v>
      </c>
      <c r="F253" s="245" t="s">
        <v>393</v>
      </c>
      <c r="G253" s="246" t="s">
        <v>171</v>
      </c>
      <c r="H253" s="247">
        <v>7.2</v>
      </c>
      <c r="I253" s="248"/>
      <c r="J253" s="249">
        <f>ROUND(I253*H253,2)</f>
        <v>0</v>
      </c>
      <c r="K253" s="250"/>
      <c r="L253" s="43"/>
      <c r="M253" s="251" t="s">
        <v>1</v>
      </c>
      <c r="N253" s="252" t="s">
        <v>39</v>
      </c>
      <c r="O253" s="90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172</v>
      </c>
      <c r="AT253" s="255" t="s">
        <v>168</v>
      </c>
      <c r="AU253" s="255" t="s">
        <v>86</v>
      </c>
      <c r="AY253" s="16" t="s">
        <v>166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86</v>
      </c>
      <c r="BK253" s="256">
        <f>ROUND(I253*H253,2)</f>
        <v>0</v>
      </c>
      <c r="BL253" s="16" t="s">
        <v>172</v>
      </c>
      <c r="BM253" s="255" t="s">
        <v>2223</v>
      </c>
    </row>
    <row r="254" spans="1:63" s="12" customFormat="1" ht="22.8" customHeight="1">
      <c r="A254" s="12"/>
      <c r="B254" s="227"/>
      <c r="C254" s="228"/>
      <c r="D254" s="229" t="s">
        <v>72</v>
      </c>
      <c r="E254" s="241" t="s">
        <v>395</v>
      </c>
      <c r="F254" s="241" t="s">
        <v>396</v>
      </c>
      <c r="G254" s="228"/>
      <c r="H254" s="228"/>
      <c r="I254" s="231"/>
      <c r="J254" s="242">
        <f>BK254</f>
        <v>0</v>
      </c>
      <c r="K254" s="228"/>
      <c r="L254" s="233"/>
      <c r="M254" s="234"/>
      <c r="N254" s="235"/>
      <c r="O254" s="235"/>
      <c r="P254" s="236">
        <f>SUM(P255:P314)</f>
        <v>0</v>
      </c>
      <c r="Q254" s="235"/>
      <c r="R254" s="236">
        <f>SUM(R255:R314)</f>
        <v>13.173078439999998</v>
      </c>
      <c r="S254" s="235"/>
      <c r="T254" s="237">
        <f>SUM(T255:T314)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8" t="s">
        <v>80</v>
      </c>
      <c r="AT254" s="239" t="s">
        <v>72</v>
      </c>
      <c r="AU254" s="239" t="s">
        <v>80</v>
      </c>
      <c r="AY254" s="238" t="s">
        <v>166</v>
      </c>
      <c r="BK254" s="240">
        <f>SUM(BK255:BK314)</f>
        <v>0</v>
      </c>
    </row>
    <row r="255" spans="1:65" s="2" customFormat="1" ht="21.75" customHeight="1">
      <c r="A255" s="37"/>
      <c r="B255" s="38"/>
      <c r="C255" s="243" t="s">
        <v>338</v>
      </c>
      <c r="D255" s="243" t="s">
        <v>168</v>
      </c>
      <c r="E255" s="244" t="s">
        <v>398</v>
      </c>
      <c r="F255" s="245" t="s">
        <v>399</v>
      </c>
      <c r="G255" s="246" t="s">
        <v>171</v>
      </c>
      <c r="H255" s="247">
        <v>24.276</v>
      </c>
      <c r="I255" s="248"/>
      <c r="J255" s="249">
        <f>ROUND(I255*H255,2)</f>
        <v>0</v>
      </c>
      <c r="K255" s="250"/>
      <c r="L255" s="43"/>
      <c r="M255" s="251" t="s">
        <v>1</v>
      </c>
      <c r="N255" s="252" t="s">
        <v>39</v>
      </c>
      <c r="O255" s="90"/>
      <c r="P255" s="253">
        <f>O255*H255</f>
        <v>0</v>
      </c>
      <c r="Q255" s="253">
        <v>0.00026</v>
      </c>
      <c r="R255" s="253">
        <f>Q255*H255</f>
        <v>0.00631176</v>
      </c>
      <c r="S255" s="253">
        <v>0</v>
      </c>
      <c r="T255" s="25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5" t="s">
        <v>172</v>
      </c>
      <c r="AT255" s="255" t="s">
        <v>168</v>
      </c>
      <c r="AU255" s="255" t="s">
        <v>86</v>
      </c>
      <c r="AY255" s="16" t="s">
        <v>166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6" t="s">
        <v>86</v>
      </c>
      <c r="BK255" s="256">
        <f>ROUND(I255*H255,2)</f>
        <v>0</v>
      </c>
      <c r="BL255" s="16" t="s">
        <v>172</v>
      </c>
      <c r="BM255" s="255" t="s">
        <v>2224</v>
      </c>
    </row>
    <row r="256" spans="1:51" s="13" customFormat="1" ht="12">
      <c r="A256" s="13"/>
      <c r="B256" s="257"/>
      <c r="C256" s="258"/>
      <c r="D256" s="259" t="s">
        <v>174</v>
      </c>
      <c r="E256" s="260" t="s">
        <v>1</v>
      </c>
      <c r="F256" s="261" t="s">
        <v>401</v>
      </c>
      <c r="G256" s="258"/>
      <c r="H256" s="260" t="s">
        <v>1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174</v>
      </c>
      <c r="AU256" s="267" t="s">
        <v>86</v>
      </c>
      <c r="AV256" s="13" t="s">
        <v>80</v>
      </c>
      <c r="AW256" s="13" t="s">
        <v>30</v>
      </c>
      <c r="AX256" s="13" t="s">
        <v>73</v>
      </c>
      <c r="AY256" s="267" t="s">
        <v>166</v>
      </c>
    </row>
    <row r="257" spans="1:51" s="13" customFormat="1" ht="12">
      <c r="A257" s="13"/>
      <c r="B257" s="257"/>
      <c r="C257" s="258"/>
      <c r="D257" s="259" t="s">
        <v>174</v>
      </c>
      <c r="E257" s="260" t="s">
        <v>1</v>
      </c>
      <c r="F257" s="261" t="s">
        <v>402</v>
      </c>
      <c r="G257" s="258"/>
      <c r="H257" s="260" t="s">
        <v>1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174</v>
      </c>
      <c r="AU257" s="267" t="s">
        <v>86</v>
      </c>
      <c r="AV257" s="13" t="s">
        <v>80</v>
      </c>
      <c r="AW257" s="13" t="s">
        <v>30</v>
      </c>
      <c r="AX257" s="13" t="s">
        <v>73</v>
      </c>
      <c r="AY257" s="267" t="s">
        <v>166</v>
      </c>
    </row>
    <row r="258" spans="1:51" s="14" customFormat="1" ht="12">
      <c r="A258" s="14"/>
      <c r="B258" s="268"/>
      <c r="C258" s="269"/>
      <c r="D258" s="259" t="s">
        <v>174</v>
      </c>
      <c r="E258" s="270" t="s">
        <v>1</v>
      </c>
      <c r="F258" s="271" t="s">
        <v>2225</v>
      </c>
      <c r="G258" s="269"/>
      <c r="H258" s="272">
        <v>24.276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174</v>
      </c>
      <c r="AU258" s="278" t="s">
        <v>86</v>
      </c>
      <c r="AV258" s="14" t="s">
        <v>86</v>
      </c>
      <c r="AW258" s="14" t="s">
        <v>30</v>
      </c>
      <c r="AX258" s="14" t="s">
        <v>73</v>
      </c>
      <c r="AY258" s="278" t="s">
        <v>166</v>
      </c>
    </row>
    <row r="259" spans="1:65" s="2" customFormat="1" ht="21.75" customHeight="1">
      <c r="A259" s="37"/>
      <c r="B259" s="38"/>
      <c r="C259" s="243" t="s">
        <v>343</v>
      </c>
      <c r="D259" s="243" t="s">
        <v>168</v>
      </c>
      <c r="E259" s="244" t="s">
        <v>405</v>
      </c>
      <c r="F259" s="245" t="s">
        <v>406</v>
      </c>
      <c r="G259" s="246" t="s">
        <v>171</v>
      </c>
      <c r="H259" s="247">
        <v>12.138</v>
      </c>
      <c r="I259" s="248"/>
      <c r="J259" s="249">
        <f>ROUND(I259*H259,2)</f>
        <v>0</v>
      </c>
      <c r="K259" s="250"/>
      <c r="L259" s="43"/>
      <c r="M259" s="251" t="s">
        <v>1</v>
      </c>
      <c r="N259" s="252" t="s">
        <v>39</v>
      </c>
      <c r="O259" s="90"/>
      <c r="P259" s="253">
        <f>O259*H259</f>
        <v>0</v>
      </c>
      <c r="Q259" s="253">
        <v>0.00489</v>
      </c>
      <c r="R259" s="253">
        <f>Q259*H259</f>
        <v>0.05935482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172</v>
      </c>
      <c r="AT259" s="255" t="s">
        <v>168</v>
      </c>
      <c r="AU259" s="255" t="s">
        <v>86</v>
      </c>
      <c r="AY259" s="16" t="s">
        <v>166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86</v>
      </c>
      <c r="BK259" s="256">
        <f>ROUND(I259*H259,2)</f>
        <v>0</v>
      </c>
      <c r="BL259" s="16" t="s">
        <v>172</v>
      </c>
      <c r="BM259" s="255" t="s">
        <v>2226</v>
      </c>
    </row>
    <row r="260" spans="1:51" s="13" customFormat="1" ht="12">
      <c r="A260" s="13"/>
      <c r="B260" s="257"/>
      <c r="C260" s="258"/>
      <c r="D260" s="259" t="s">
        <v>174</v>
      </c>
      <c r="E260" s="260" t="s">
        <v>1</v>
      </c>
      <c r="F260" s="261" t="s">
        <v>401</v>
      </c>
      <c r="G260" s="258"/>
      <c r="H260" s="260" t="s">
        <v>1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7" t="s">
        <v>174</v>
      </c>
      <c r="AU260" s="267" t="s">
        <v>86</v>
      </c>
      <c r="AV260" s="13" t="s">
        <v>80</v>
      </c>
      <c r="AW260" s="13" t="s">
        <v>30</v>
      </c>
      <c r="AX260" s="13" t="s">
        <v>73</v>
      </c>
      <c r="AY260" s="267" t="s">
        <v>166</v>
      </c>
    </row>
    <row r="261" spans="1:51" s="14" customFormat="1" ht="12">
      <c r="A261" s="14"/>
      <c r="B261" s="268"/>
      <c r="C261" s="269"/>
      <c r="D261" s="259" t="s">
        <v>174</v>
      </c>
      <c r="E261" s="270" t="s">
        <v>1</v>
      </c>
      <c r="F261" s="271" t="s">
        <v>2227</v>
      </c>
      <c r="G261" s="269"/>
      <c r="H261" s="272">
        <v>12.138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174</v>
      </c>
      <c r="AU261" s="278" t="s">
        <v>86</v>
      </c>
      <c r="AV261" s="14" t="s">
        <v>86</v>
      </c>
      <c r="AW261" s="14" t="s">
        <v>30</v>
      </c>
      <c r="AX261" s="14" t="s">
        <v>73</v>
      </c>
      <c r="AY261" s="278" t="s">
        <v>166</v>
      </c>
    </row>
    <row r="262" spans="1:65" s="2" customFormat="1" ht="21.75" customHeight="1">
      <c r="A262" s="37"/>
      <c r="B262" s="38"/>
      <c r="C262" s="243" t="s">
        <v>349</v>
      </c>
      <c r="D262" s="243" t="s">
        <v>168</v>
      </c>
      <c r="E262" s="244" t="s">
        <v>410</v>
      </c>
      <c r="F262" s="245" t="s">
        <v>411</v>
      </c>
      <c r="G262" s="246" t="s">
        <v>171</v>
      </c>
      <c r="H262" s="247">
        <v>12.138</v>
      </c>
      <c r="I262" s="248"/>
      <c r="J262" s="249">
        <f>ROUND(I262*H262,2)</f>
        <v>0</v>
      </c>
      <c r="K262" s="250"/>
      <c r="L262" s="43"/>
      <c r="M262" s="251" t="s">
        <v>1</v>
      </c>
      <c r="N262" s="252" t="s">
        <v>39</v>
      </c>
      <c r="O262" s="90"/>
      <c r="P262" s="253">
        <f>O262*H262</f>
        <v>0</v>
      </c>
      <c r="Q262" s="253">
        <v>0.003</v>
      </c>
      <c r="R262" s="253">
        <f>Q262*H262</f>
        <v>0.036414</v>
      </c>
      <c r="S262" s="253">
        <v>0</v>
      </c>
      <c r="T262" s="25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5" t="s">
        <v>172</v>
      </c>
      <c r="AT262" s="255" t="s">
        <v>168</v>
      </c>
      <c r="AU262" s="255" t="s">
        <v>86</v>
      </c>
      <c r="AY262" s="16" t="s">
        <v>166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6" t="s">
        <v>86</v>
      </c>
      <c r="BK262" s="256">
        <f>ROUND(I262*H262,2)</f>
        <v>0</v>
      </c>
      <c r="BL262" s="16" t="s">
        <v>172</v>
      </c>
      <c r="BM262" s="255" t="s">
        <v>2228</v>
      </c>
    </row>
    <row r="263" spans="1:51" s="13" customFormat="1" ht="12">
      <c r="A263" s="13"/>
      <c r="B263" s="257"/>
      <c r="C263" s="258"/>
      <c r="D263" s="259" t="s">
        <v>174</v>
      </c>
      <c r="E263" s="260" t="s">
        <v>1</v>
      </c>
      <c r="F263" s="261" t="s">
        <v>401</v>
      </c>
      <c r="G263" s="258"/>
      <c r="H263" s="260" t="s">
        <v>1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174</v>
      </c>
      <c r="AU263" s="267" t="s">
        <v>86</v>
      </c>
      <c r="AV263" s="13" t="s">
        <v>80</v>
      </c>
      <c r="AW263" s="13" t="s">
        <v>30</v>
      </c>
      <c r="AX263" s="13" t="s">
        <v>73</v>
      </c>
      <c r="AY263" s="267" t="s">
        <v>166</v>
      </c>
    </row>
    <row r="264" spans="1:51" s="14" customFormat="1" ht="12">
      <c r="A264" s="14"/>
      <c r="B264" s="268"/>
      <c r="C264" s="269"/>
      <c r="D264" s="259" t="s">
        <v>174</v>
      </c>
      <c r="E264" s="270" t="s">
        <v>1</v>
      </c>
      <c r="F264" s="271" t="s">
        <v>2227</v>
      </c>
      <c r="G264" s="269"/>
      <c r="H264" s="272">
        <v>12.138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174</v>
      </c>
      <c r="AU264" s="278" t="s">
        <v>86</v>
      </c>
      <c r="AV264" s="14" t="s">
        <v>86</v>
      </c>
      <c r="AW264" s="14" t="s">
        <v>30</v>
      </c>
      <c r="AX264" s="14" t="s">
        <v>73</v>
      </c>
      <c r="AY264" s="278" t="s">
        <v>166</v>
      </c>
    </row>
    <row r="265" spans="1:65" s="2" customFormat="1" ht="21.75" customHeight="1">
      <c r="A265" s="37"/>
      <c r="B265" s="38"/>
      <c r="C265" s="243" t="s">
        <v>356</v>
      </c>
      <c r="D265" s="243" t="s">
        <v>168</v>
      </c>
      <c r="E265" s="244" t="s">
        <v>414</v>
      </c>
      <c r="F265" s="245" t="s">
        <v>415</v>
      </c>
      <c r="G265" s="246" t="s">
        <v>171</v>
      </c>
      <c r="H265" s="247">
        <v>224.88</v>
      </c>
      <c r="I265" s="248"/>
      <c r="J265" s="249">
        <f>ROUND(I265*H265,2)</f>
        <v>0</v>
      </c>
      <c r="K265" s="250"/>
      <c r="L265" s="43"/>
      <c r="M265" s="251" t="s">
        <v>1</v>
      </c>
      <c r="N265" s="252" t="s">
        <v>39</v>
      </c>
      <c r="O265" s="90"/>
      <c r="P265" s="253">
        <f>O265*H265</f>
        <v>0</v>
      </c>
      <c r="Q265" s="253">
        <v>0.0169</v>
      </c>
      <c r="R265" s="253">
        <f>Q265*H265</f>
        <v>3.8004719999999996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172</v>
      </c>
      <c r="AT265" s="255" t="s">
        <v>168</v>
      </c>
      <c r="AU265" s="255" t="s">
        <v>86</v>
      </c>
      <c r="AY265" s="16" t="s">
        <v>166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86</v>
      </c>
      <c r="BK265" s="256">
        <f>ROUND(I265*H265,2)</f>
        <v>0</v>
      </c>
      <c r="BL265" s="16" t="s">
        <v>172</v>
      </c>
      <c r="BM265" s="255" t="s">
        <v>2229</v>
      </c>
    </row>
    <row r="266" spans="1:51" s="13" customFormat="1" ht="12">
      <c r="A266" s="13"/>
      <c r="B266" s="257"/>
      <c r="C266" s="258"/>
      <c r="D266" s="259" t="s">
        <v>174</v>
      </c>
      <c r="E266" s="260" t="s">
        <v>1</v>
      </c>
      <c r="F266" s="261" t="s">
        <v>417</v>
      </c>
      <c r="G266" s="258"/>
      <c r="H266" s="260" t="s">
        <v>1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174</v>
      </c>
      <c r="AU266" s="267" t="s">
        <v>86</v>
      </c>
      <c r="AV266" s="13" t="s">
        <v>80</v>
      </c>
      <c r="AW266" s="13" t="s">
        <v>30</v>
      </c>
      <c r="AX266" s="13" t="s">
        <v>73</v>
      </c>
      <c r="AY266" s="267" t="s">
        <v>166</v>
      </c>
    </row>
    <row r="267" spans="1:51" s="14" customFormat="1" ht="12">
      <c r="A267" s="14"/>
      <c r="B267" s="268"/>
      <c r="C267" s="269"/>
      <c r="D267" s="259" t="s">
        <v>174</v>
      </c>
      <c r="E267" s="270" t="s">
        <v>1</v>
      </c>
      <c r="F267" s="271" t="s">
        <v>2230</v>
      </c>
      <c r="G267" s="269"/>
      <c r="H267" s="272">
        <v>220.92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8" t="s">
        <v>174</v>
      </c>
      <c r="AU267" s="278" t="s">
        <v>86</v>
      </c>
      <c r="AV267" s="14" t="s">
        <v>86</v>
      </c>
      <c r="AW267" s="14" t="s">
        <v>30</v>
      </c>
      <c r="AX267" s="14" t="s">
        <v>73</v>
      </c>
      <c r="AY267" s="278" t="s">
        <v>166</v>
      </c>
    </row>
    <row r="268" spans="1:51" s="13" customFormat="1" ht="12">
      <c r="A268" s="13"/>
      <c r="B268" s="257"/>
      <c r="C268" s="258"/>
      <c r="D268" s="259" t="s">
        <v>174</v>
      </c>
      <c r="E268" s="260" t="s">
        <v>1</v>
      </c>
      <c r="F268" s="261" t="s">
        <v>2231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174</v>
      </c>
      <c r="AU268" s="267" t="s">
        <v>86</v>
      </c>
      <c r="AV268" s="13" t="s">
        <v>80</v>
      </c>
      <c r="AW268" s="13" t="s">
        <v>30</v>
      </c>
      <c r="AX268" s="13" t="s">
        <v>73</v>
      </c>
      <c r="AY268" s="267" t="s">
        <v>166</v>
      </c>
    </row>
    <row r="269" spans="1:51" s="14" customFormat="1" ht="12">
      <c r="A269" s="14"/>
      <c r="B269" s="268"/>
      <c r="C269" s="269"/>
      <c r="D269" s="259" t="s">
        <v>174</v>
      </c>
      <c r="E269" s="270" t="s">
        <v>1</v>
      </c>
      <c r="F269" s="271" t="s">
        <v>2232</v>
      </c>
      <c r="G269" s="269"/>
      <c r="H269" s="272">
        <v>1.98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174</v>
      </c>
      <c r="AU269" s="278" t="s">
        <v>86</v>
      </c>
      <c r="AV269" s="14" t="s">
        <v>86</v>
      </c>
      <c r="AW269" s="14" t="s">
        <v>30</v>
      </c>
      <c r="AX269" s="14" t="s">
        <v>73</v>
      </c>
      <c r="AY269" s="278" t="s">
        <v>166</v>
      </c>
    </row>
    <row r="270" spans="1:51" s="14" customFormat="1" ht="12">
      <c r="A270" s="14"/>
      <c r="B270" s="268"/>
      <c r="C270" s="269"/>
      <c r="D270" s="259" t="s">
        <v>174</v>
      </c>
      <c r="E270" s="270" t="s">
        <v>1</v>
      </c>
      <c r="F270" s="271" t="s">
        <v>2233</v>
      </c>
      <c r="G270" s="269"/>
      <c r="H270" s="272">
        <v>1.98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174</v>
      </c>
      <c r="AU270" s="278" t="s">
        <v>86</v>
      </c>
      <c r="AV270" s="14" t="s">
        <v>86</v>
      </c>
      <c r="AW270" s="14" t="s">
        <v>30</v>
      </c>
      <c r="AX270" s="14" t="s">
        <v>73</v>
      </c>
      <c r="AY270" s="278" t="s">
        <v>166</v>
      </c>
    </row>
    <row r="271" spans="1:65" s="2" customFormat="1" ht="21.75" customHeight="1">
      <c r="A271" s="37"/>
      <c r="B271" s="38"/>
      <c r="C271" s="243" t="s">
        <v>361</v>
      </c>
      <c r="D271" s="243" t="s">
        <v>168</v>
      </c>
      <c r="E271" s="244" t="s">
        <v>420</v>
      </c>
      <c r="F271" s="245" t="s">
        <v>421</v>
      </c>
      <c r="G271" s="246" t="s">
        <v>171</v>
      </c>
      <c r="H271" s="247">
        <v>262.924</v>
      </c>
      <c r="I271" s="248"/>
      <c r="J271" s="249">
        <f>ROUND(I271*H271,2)</f>
        <v>0</v>
      </c>
      <c r="K271" s="250"/>
      <c r="L271" s="43"/>
      <c r="M271" s="251" t="s">
        <v>1</v>
      </c>
      <c r="N271" s="252" t="s">
        <v>39</v>
      </c>
      <c r="O271" s="90"/>
      <c r="P271" s="253">
        <f>O271*H271</f>
        <v>0</v>
      </c>
      <c r="Q271" s="253">
        <v>0.00489</v>
      </c>
      <c r="R271" s="253">
        <f>Q271*H271</f>
        <v>1.28569836</v>
      </c>
      <c r="S271" s="253">
        <v>0</v>
      </c>
      <c r="T271" s="25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5" t="s">
        <v>172</v>
      </c>
      <c r="AT271" s="255" t="s">
        <v>168</v>
      </c>
      <c r="AU271" s="255" t="s">
        <v>86</v>
      </c>
      <c r="AY271" s="16" t="s">
        <v>166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6" t="s">
        <v>86</v>
      </c>
      <c r="BK271" s="256">
        <f>ROUND(I271*H271,2)</f>
        <v>0</v>
      </c>
      <c r="BL271" s="16" t="s">
        <v>172</v>
      </c>
      <c r="BM271" s="255" t="s">
        <v>2234</v>
      </c>
    </row>
    <row r="272" spans="1:51" s="14" customFormat="1" ht="12">
      <c r="A272" s="14"/>
      <c r="B272" s="268"/>
      <c r="C272" s="269"/>
      <c r="D272" s="259" t="s">
        <v>174</v>
      </c>
      <c r="E272" s="270" t="s">
        <v>1</v>
      </c>
      <c r="F272" s="271" t="s">
        <v>2235</v>
      </c>
      <c r="G272" s="269"/>
      <c r="H272" s="272">
        <v>12.268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174</v>
      </c>
      <c r="AU272" s="278" t="s">
        <v>86</v>
      </c>
      <c r="AV272" s="14" t="s">
        <v>86</v>
      </c>
      <c r="AW272" s="14" t="s">
        <v>30</v>
      </c>
      <c r="AX272" s="14" t="s">
        <v>73</v>
      </c>
      <c r="AY272" s="278" t="s">
        <v>166</v>
      </c>
    </row>
    <row r="273" spans="1:51" s="13" customFormat="1" ht="12">
      <c r="A273" s="13"/>
      <c r="B273" s="257"/>
      <c r="C273" s="258"/>
      <c r="D273" s="259" t="s">
        <v>174</v>
      </c>
      <c r="E273" s="260" t="s">
        <v>1</v>
      </c>
      <c r="F273" s="261" t="s">
        <v>313</v>
      </c>
      <c r="G273" s="258"/>
      <c r="H273" s="260" t="s">
        <v>1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174</v>
      </c>
      <c r="AU273" s="267" t="s">
        <v>86</v>
      </c>
      <c r="AV273" s="13" t="s">
        <v>80</v>
      </c>
      <c r="AW273" s="13" t="s">
        <v>30</v>
      </c>
      <c r="AX273" s="13" t="s">
        <v>73</v>
      </c>
      <c r="AY273" s="267" t="s">
        <v>166</v>
      </c>
    </row>
    <row r="274" spans="1:51" s="14" customFormat="1" ht="12">
      <c r="A274" s="14"/>
      <c r="B274" s="268"/>
      <c r="C274" s="269"/>
      <c r="D274" s="259" t="s">
        <v>174</v>
      </c>
      <c r="E274" s="270" t="s">
        <v>1</v>
      </c>
      <c r="F274" s="271" t="s">
        <v>2236</v>
      </c>
      <c r="G274" s="269"/>
      <c r="H274" s="272">
        <v>52.019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174</v>
      </c>
      <c r="AU274" s="278" t="s">
        <v>86</v>
      </c>
      <c r="AV274" s="14" t="s">
        <v>86</v>
      </c>
      <c r="AW274" s="14" t="s">
        <v>30</v>
      </c>
      <c r="AX274" s="14" t="s">
        <v>73</v>
      </c>
      <c r="AY274" s="278" t="s">
        <v>166</v>
      </c>
    </row>
    <row r="275" spans="1:51" s="14" customFormat="1" ht="12">
      <c r="A275" s="14"/>
      <c r="B275" s="268"/>
      <c r="C275" s="269"/>
      <c r="D275" s="259" t="s">
        <v>174</v>
      </c>
      <c r="E275" s="270" t="s">
        <v>1</v>
      </c>
      <c r="F275" s="271" t="s">
        <v>2237</v>
      </c>
      <c r="G275" s="269"/>
      <c r="H275" s="272">
        <v>48.385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8" t="s">
        <v>174</v>
      </c>
      <c r="AU275" s="278" t="s">
        <v>86</v>
      </c>
      <c r="AV275" s="14" t="s">
        <v>86</v>
      </c>
      <c r="AW275" s="14" t="s">
        <v>30</v>
      </c>
      <c r="AX275" s="14" t="s">
        <v>73</v>
      </c>
      <c r="AY275" s="278" t="s">
        <v>166</v>
      </c>
    </row>
    <row r="276" spans="1:51" s="14" customFormat="1" ht="12">
      <c r="A276" s="14"/>
      <c r="B276" s="268"/>
      <c r="C276" s="269"/>
      <c r="D276" s="259" t="s">
        <v>174</v>
      </c>
      <c r="E276" s="270" t="s">
        <v>1</v>
      </c>
      <c r="F276" s="271" t="s">
        <v>2238</v>
      </c>
      <c r="G276" s="269"/>
      <c r="H276" s="272">
        <v>58.413</v>
      </c>
      <c r="I276" s="273"/>
      <c r="J276" s="269"/>
      <c r="K276" s="269"/>
      <c r="L276" s="274"/>
      <c r="M276" s="275"/>
      <c r="N276" s="276"/>
      <c r="O276" s="276"/>
      <c r="P276" s="276"/>
      <c r="Q276" s="276"/>
      <c r="R276" s="276"/>
      <c r="S276" s="276"/>
      <c r="T276" s="27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8" t="s">
        <v>174</v>
      </c>
      <c r="AU276" s="278" t="s">
        <v>86</v>
      </c>
      <c r="AV276" s="14" t="s">
        <v>86</v>
      </c>
      <c r="AW276" s="14" t="s">
        <v>30</v>
      </c>
      <c r="AX276" s="14" t="s">
        <v>73</v>
      </c>
      <c r="AY276" s="278" t="s">
        <v>166</v>
      </c>
    </row>
    <row r="277" spans="1:51" s="14" customFormat="1" ht="12">
      <c r="A277" s="14"/>
      <c r="B277" s="268"/>
      <c r="C277" s="269"/>
      <c r="D277" s="259" t="s">
        <v>174</v>
      </c>
      <c r="E277" s="270" t="s">
        <v>1</v>
      </c>
      <c r="F277" s="271" t="s">
        <v>2239</v>
      </c>
      <c r="G277" s="269"/>
      <c r="H277" s="272">
        <v>55.814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174</v>
      </c>
      <c r="AU277" s="278" t="s">
        <v>86</v>
      </c>
      <c r="AV277" s="14" t="s">
        <v>86</v>
      </c>
      <c r="AW277" s="14" t="s">
        <v>30</v>
      </c>
      <c r="AX277" s="14" t="s">
        <v>73</v>
      </c>
      <c r="AY277" s="278" t="s">
        <v>166</v>
      </c>
    </row>
    <row r="278" spans="1:51" s="14" customFormat="1" ht="12">
      <c r="A278" s="14"/>
      <c r="B278" s="268"/>
      <c r="C278" s="269"/>
      <c r="D278" s="259" t="s">
        <v>174</v>
      </c>
      <c r="E278" s="270" t="s">
        <v>1</v>
      </c>
      <c r="F278" s="271" t="s">
        <v>427</v>
      </c>
      <c r="G278" s="269"/>
      <c r="H278" s="272">
        <v>36.025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174</v>
      </c>
      <c r="AU278" s="278" t="s">
        <v>86</v>
      </c>
      <c r="AV278" s="14" t="s">
        <v>86</v>
      </c>
      <c r="AW278" s="14" t="s">
        <v>30</v>
      </c>
      <c r="AX278" s="14" t="s">
        <v>73</v>
      </c>
      <c r="AY278" s="278" t="s">
        <v>166</v>
      </c>
    </row>
    <row r="279" spans="1:65" s="2" customFormat="1" ht="21.75" customHeight="1">
      <c r="A279" s="37"/>
      <c r="B279" s="38"/>
      <c r="C279" s="243" t="s">
        <v>365</v>
      </c>
      <c r="D279" s="243" t="s">
        <v>168</v>
      </c>
      <c r="E279" s="244" t="s">
        <v>429</v>
      </c>
      <c r="F279" s="245" t="s">
        <v>430</v>
      </c>
      <c r="G279" s="246" t="s">
        <v>171</v>
      </c>
      <c r="H279" s="247">
        <v>250.656</v>
      </c>
      <c r="I279" s="248"/>
      <c r="J279" s="249">
        <f>ROUND(I279*H279,2)</f>
        <v>0</v>
      </c>
      <c r="K279" s="250"/>
      <c r="L279" s="43"/>
      <c r="M279" s="251" t="s">
        <v>1</v>
      </c>
      <c r="N279" s="252" t="s">
        <v>39</v>
      </c>
      <c r="O279" s="90"/>
      <c r="P279" s="253">
        <f>O279*H279</f>
        <v>0</v>
      </c>
      <c r="Q279" s="253">
        <v>0.003</v>
      </c>
      <c r="R279" s="253">
        <f>Q279*H279</f>
        <v>0.7519680000000001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172</v>
      </c>
      <c r="AT279" s="255" t="s">
        <v>168</v>
      </c>
      <c r="AU279" s="255" t="s">
        <v>86</v>
      </c>
      <c r="AY279" s="16" t="s">
        <v>166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86</v>
      </c>
      <c r="BK279" s="256">
        <f>ROUND(I279*H279,2)</f>
        <v>0</v>
      </c>
      <c r="BL279" s="16" t="s">
        <v>172</v>
      </c>
      <c r="BM279" s="255" t="s">
        <v>2240</v>
      </c>
    </row>
    <row r="280" spans="1:51" s="13" customFormat="1" ht="12">
      <c r="A280" s="13"/>
      <c r="B280" s="257"/>
      <c r="C280" s="258"/>
      <c r="D280" s="259" t="s">
        <v>174</v>
      </c>
      <c r="E280" s="260" t="s">
        <v>1</v>
      </c>
      <c r="F280" s="261" t="s">
        <v>313</v>
      </c>
      <c r="G280" s="258"/>
      <c r="H280" s="260" t="s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174</v>
      </c>
      <c r="AU280" s="267" t="s">
        <v>86</v>
      </c>
      <c r="AV280" s="13" t="s">
        <v>80</v>
      </c>
      <c r="AW280" s="13" t="s">
        <v>30</v>
      </c>
      <c r="AX280" s="13" t="s">
        <v>73</v>
      </c>
      <c r="AY280" s="267" t="s">
        <v>166</v>
      </c>
    </row>
    <row r="281" spans="1:51" s="14" customFormat="1" ht="12">
      <c r="A281" s="14"/>
      <c r="B281" s="268"/>
      <c r="C281" s="269"/>
      <c r="D281" s="259" t="s">
        <v>174</v>
      </c>
      <c r="E281" s="270" t="s">
        <v>1</v>
      </c>
      <c r="F281" s="271" t="s">
        <v>2236</v>
      </c>
      <c r="G281" s="269"/>
      <c r="H281" s="272">
        <v>52.019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174</v>
      </c>
      <c r="AU281" s="278" t="s">
        <v>86</v>
      </c>
      <c r="AV281" s="14" t="s">
        <v>86</v>
      </c>
      <c r="AW281" s="14" t="s">
        <v>30</v>
      </c>
      <c r="AX281" s="14" t="s">
        <v>73</v>
      </c>
      <c r="AY281" s="278" t="s">
        <v>166</v>
      </c>
    </row>
    <row r="282" spans="1:51" s="14" customFormat="1" ht="12">
      <c r="A282" s="14"/>
      <c r="B282" s="268"/>
      <c r="C282" s="269"/>
      <c r="D282" s="259" t="s">
        <v>174</v>
      </c>
      <c r="E282" s="270" t="s">
        <v>1</v>
      </c>
      <c r="F282" s="271" t="s">
        <v>2237</v>
      </c>
      <c r="G282" s="269"/>
      <c r="H282" s="272">
        <v>48.385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174</v>
      </c>
      <c r="AU282" s="278" t="s">
        <v>86</v>
      </c>
      <c r="AV282" s="14" t="s">
        <v>86</v>
      </c>
      <c r="AW282" s="14" t="s">
        <v>30</v>
      </c>
      <c r="AX282" s="14" t="s">
        <v>73</v>
      </c>
      <c r="AY282" s="278" t="s">
        <v>166</v>
      </c>
    </row>
    <row r="283" spans="1:51" s="14" customFormat="1" ht="12">
      <c r="A283" s="14"/>
      <c r="B283" s="268"/>
      <c r="C283" s="269"/>
      <c r="D283" s="259" t="s">
        <v>174</v>
      </c>
      <c r="E283" s="270" t="s">
        <v>1</v>
      </c>
      <c r="F283" s="271" t="s">
        <v>2238</v>
      </c>
      <c r="G283" s="269"/>
      <c r="H283" s="272">
        <v>58.413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174</v>
      </c>
      <c r="AU283" s="278" t="s">
        <v>86</v>
      </c>
      <c r="AV283" s="14" t="s">
        <v>86</v>
      </c>
      <c r="AW283" s="14" t="s">
        <v>30</v>
      </c>
      <c r="AX283" s="14" t="s">
        <v>73</v>
      </c>
      <c r="AY283" s="278" t="s">
        <v>166</v>
      </c>
    </row>
    <row r="284" spans="1:51" s="14" customFormat="1" ht="12">
      <c r="A284" s="14"/>
      <c r="B284" s="268"/>
      <c r="C284" s="269"/>
      <c r="D284" s="259" t="s">
        <v>174</v>
      </c>
      <c r="E284" s="270" t="s">
        <v>1</v>
      </c>
      <c r="F284" s="271" t="s">
        <v>2239</v>
      </c>
      <c r="G284" s="269"/>
      <c r="H284" s="272">
        <v>55.814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174</v>
      </c>
      <c r="AU284" s="278" t="s">
        <v>86</v>
      </c>
      <c r="AV284" s="14" t="s">
        <v>86</v>
      </c>
      <c r="AW284" s="14" t="s">
        <v>30</v>
      </c>
      <c r="AX284" s="14" t="s">
        <v>73</v>
      </c>
      <c r="AY284" s="278" t="s">
        <v>166</v>
      </c>
    </row>
    <row r="285" spans="1:51" s="14" customFormat="1" ht="12">
      <c r="A285" s="14"/>
      <c r="B285" s="268"/>
      <c r="C285" s="269"/>
      <c r="D285" s="259" t="s">
        <v>174</v>
      </c>
      <c r="E285" s="270" t="s">
        <v>1</v>
      </c>
      <c r="F285" s="271" t="s">
        <v>427</v>
      </c>
      <c r="G285" s="269"/>
      <c r="H285" s="272">
        <v>36.025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174</v>
      </c>
      <c r="AU285" s="278" t="s">
        <v>86</v>
      </c>
      <c r="AV285" s="14" t="s">
        <v>86</v>
      </c>
      <c r="AW285" s="14" t="s">
        <v>30</v>
      </c>
      <c r="AX285" s="14" t="s">
        <v>73</v>
      </c>
      <c r="AY285" s="278" t="s">
        <v>166</v>
      </c>
    </row>
    <row r="286" spans="1:65" s="2" customFormat="1" ht="21.75" customHeight="1">
      <c r="A286" s="37"/>
      <c r="B286" s="38"/>
      <c r="C286" s="243" t="s">
        <v>371</v>
      </c>
      <c r="D286" s="243" t="s">
        <v>168</v>
      </c>
      <c r="E286" s="244" t="s">
        <v>433</v>
      </c>
      <c r="F286" s="245" t="s">
        <v>434</v>
      </c>
      <c r="G286" s="246" t="s">
        <v>346</v>
      </c>
      <c r="H286" s="247">
        <v>60</v>
      </c>
      <c r="I286" s="248"/>
      <c r="J286" s="249">
        <f>ROUND(I286*H286,2)</f>
        <v>0</v>
      </c>
      <c r="K286" s="250"/>
      <c r="L286" s="43"/>
      <c r="M286" s="251" t="s">
        <v>1</v>
      </c>
      <c r="N286" s="252" t="s">
        <v>39</v>
      </c>
      <c r="O286" s="90"/>
      <c r="P286" s="253">
        <f>O286*H286</f>
        <v>0</v>
      </c>
      <c r="Q286" s="253">
        <v>0.0102</v>
      </c>
      <c r="R286" s="253">
        <f>Q286*H286</f>
        <v>0.6120000000000001</v>
      </c>
      <c r="S286" s="253">
        <v>0</v>
      </c>
      <c r="T286" s="25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5" t="s">
        <v>172</v>
      </c>
      <c r="AT286" s="255" t="s">
        <v>168</v>
      </c>
      <c r="AU286" s="255" t="s">
        <v>86</v>
      </c>
      <c r="AY286" s="16" t="s">
        <v>166</v>
      </c>
      <c r="BE286" s="256">
        <f>IF(N286="základní",J286,0)</f>
        <v>0</v>
      </c>
      <c r="BF286" s="256">
        <f>IF(N286="snížená",J286,0)</f>
        <v>0</v>
      </c>
      <c r="BG286" s="256">
        <f>IF(N286="zákl. přenesená",J286,0)</f>
        <v>0</v>
      </c>
      <c r="BH286" s="256">
        <f>IF(N286="sníž. přenesená",J286,0)</f>
        <v>0</v>
      </c>
      <c r="BI286" s="256">
        <f>IF(N286="nulová",J286,0)</f>
        <v>0</v>
      </c>
      <c r="BJ286" s="16" t="s">
        <v>86</v>
      </c>
      <c r="BK286" s="256">
        <f>ROUND(I286*H286,2)</f>
        <v>0</v>
      </c>
      <c r="BL286" s="16" t="s">
        <v>172</v>
      </c>
      <c r="BM286" s="255" t="s">
        <v>2241</v>
      </c>
    </row>
    <row r="287" spans="1:51" s="13" customFormat="1" ht="12">
      <c r="A287" s="13"/>
      <c r="B287" s="257"/>
      <c r="C287" s="258"/>
      <c r="D287" s="259" t="s">
        <v>174</v>
      </c>
      <c r="E287" s="260" t="s">
        <v>1</v>
      </c>
      <c r="F287" s="261" t="s">
        <v>436</v>
      </c>
      <c r="G287" s="258"/>
      <c r="H287" s="260" t="s">
        <v>1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174</v>
      </c>
      <c r="AU287" s="267" t="s">
        <v>86</v>
      </c>
      <c r="AV287" s="13" t="s">
        <v>80</v>
      </c>
      <c r="AW287" s="13" t="s">
        <v>30</v>
      </c>
      <c r="AX287" s="13" t="s">
        <v>73</v>
      </c>
      <c r="AY287" s="267" t="s">
        <v>166</v>
      </c>
    </row>
    <row r="288" spans="1:51" s="14" customFormat="1" ht="12">
      <c r="A288" s="14"/>
      <c r="B288" s="268"/>
      <c r="C288" s="269"/>
      <c r="D288" s="259" t="s">
        <v>174</v>
      </c>
      <c r="E288" s="270" t="s">
        <v>1</v>
      </c>
      <c r="F288" s="271" t="s">
        <v>2242</v>
      </c>
      <c r="G288" s="269"/>
      <c r="H288" s="272">
        <v>33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174</v>
      </c>
      <c r="AU288" s="278" t="s">
        <v>86</v>
      </c>
      <c r="AV288" s="14" t="s">
        <v>86</v>
      </c>
      <c r="AW288" s="14" t="s">
        <v>30</v>
      </c>
      <c r="AX288" s="14" t="s">
        <v>73</v>
      </c>
      <c r="AY288" s="278" t="s">
        <v>166</v>
      </c>
    </row>
    <row r="289" spans="1:51" s="14" customFormat="1" ht="12">
      <c r="A289" s="14"/>
      <c r="B289" s="268"/>
      <c r="C289" s="269"/>
      <c r="D289" s="259" t="s">
        <v>174</v>
      </c>
      <c r="E289" s="270" t="s">
        <v>1</v>
      </c>
      <c r="F289" s="271" t="s">
        <v>2243</v>
      </c>
      <c r="G289" s="269"/>
      <c r="H289" s="272">
        <v>27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174</v>
      </c>
      <c r="AU289" s="278" t="s">
        <v>86</v>
      </c>
      <c r="AV289" s="14" t="s">
        <v>86</v>
      </c>
      <c r="AW289" s="14" t="s">
        <v>30</v>
      </c>
      <c r="AX289" s="14" t="s">
        <v>73</v>
      </c>
      <c r="AY289" s="278" t="s">
        <v>166</v>
      </c>
    </row>
    <row r="290" spans="1:65" s="2" customFormat="1" ht="21.75" customHeight="1">
      <c r="A290" s="37"/>
      <c r="B290" s="38"/>
      <c r="C290" s="243" t="s">
        <v>376</v>
      </c>
      <c r="D290" s="243" t="s">
        <v>168</v>
      </c>
      <c r="E290" s="244" t="s">
        <v>440</v>
      </c>
      <c r="F290" s="245" t="s">
        <v>441</v>
      </c>
      <c r="G290" s="246" t="s">
        <v>346</v>
      </c>
      <c r="H290" s="247">
        <v>6</v>
      </c>
      <c r="I290" s="248"/>
      <c r="J290" s="249">
        <f>ROUND(I290*H290,2)</f>
        <v>0</v>
      </c>
      <c r="K290" s="250"/>
      <c r="L290" s="43"/>
      <c r="M290" s="251" t="s">
        <v>1</v>
      </c>
      <c r="N290" s="252" t="s">
        <v>39</v>
      </c>
      <c r="O290" s="90"/>
      <c r="P290" s="253">
        <f>O290*H290</f>
        <v>0</v>
      </c>
      <c r="Q290" s="253">
        <v>0.1575</v>
      </c>
      <c r="R290" s="253">
        <f>Q290*H290</f>
        <v>0.9450000000000001</v>
      </c>
      <c r="S290" s="253">
        <v>0</v>
      </c>
      <c r="T290" s="25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5" t="s">
        <v>172</v>
      </c>
      <c r="AT290" s="255" t="s">
        <v>168</v>
      </c>
      <c r="AU290" s="255" t="s">
        <v>86</v>
      </c>
      <c r="AY290" s="16" t="s">
        <v>166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6" t="s">
        <v>86</v>
      </c>
      <c r="BK290" s="256">
        <f>ROUND(I290*H290,2)</f>
        <v>0</v>
      </c>
      <c r="BL290" s="16" t="s">
        <v>172</v>
      </c>
      <c r="BM290" s="255" t="s">
        <v>2244</v>
      </c>
    </row>
    <row r="291" spans="1:51" s="13" customFormat="1" ht="12">
      <c r="A291" s="13"/>
      <c r="B291" s="257"/>
      <c r="C291" s="258"/>
      <c r="D291" s="259" t="s">
        <v>174</v>
      </c>
      <c r="E291" s="260" t="s">
        <v>1</v>
      </c>
      <c r="F291" s="261" t="s">
        <v>443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174</v>
      </c>
      <c r="AU291" s="267" t="s">
        <v>86</v>
      </c>
      <c r="AV291" s="13" t="s">
        <v>80</v>
      </c>
      <c r="AW291" s="13" t="s">
        <v>30</v>
      </c>
      <c r="AX291" s="13" t="s">
        <v>73</v>
      </c>
      <c r="AY291" s="267" t="s">
        <v>166</v>
      </c>
    </row>
    <row r="292" spans="1:51" s="14" customFormat="1" ht="12">
      <c r="A292" s="14"/>
      <c r="B292" s="268"/>
      <c r="C292" s="269"/>
      <c r="D292" s="259" t="s">
        <v>174</v>
      </c>
      <c r="E292" s="270" t="s">
        <v>1</v>
      </c>
      <c r="F292" s="271" t="s">
        <v>2245</v>
      </c>
      <c r="G292" s="269"/>
      <c r="H292" s="272">
        <v>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174</v>
      </c>
      <c r="AU292" s="278" t="s">
        <v>86</v>
      </c>
      <c r="AV292" s="14" t="s">
        <v>86</v>
      </c>
      <c r="AW292" s="14" t="s">
        <v>30</v>
      </c>
      <c r="AX292" s="14" t="s">
        <v>73</v>
      </c>
      <c r="AY292" s="278" t="s">
        <v>166</v>
      </c>
    </row>
    <row r="293" spans="1:51" s="13" customFormat="1" ht="12">
      <c r="A293" s="13"/>
      <c r="B293" s="257"/>
      <c r="C293" s="258"/>
      <c r="D293" s="259" t="s">
        <v>174</v>
      </c>
      <c r="E293" s="260" t="s">
        <v>1</v>
      </c>
      <c r="F293" s="261" t="s">
        <v>313</v>
      </c>
      <c r="G293" s="258"/>
      <c r="H293" s="260" t="s">
        <v>1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174</v>
      </c>
      <c r="AU293" s="267" t="s">
        <v>86</v>
      </c>
      <c r="AV293" s="13" t="s">
        <v>80</v>
      </c>
      <c r="AW293" s="13" t="s">
        <v>30</v>
      </c>
      <c r="AX293" s="13" t="s">
        <v>73</v>
      </c>
      <c r="AY293" s="267" t="s">
        <v>166</v>
      </c>
    </row>
    <row r="294" spans="1:51" s="14" customFormat="1" ht="12">
      <c r="A294" s="14"/>
      <c r="B294" s="268"/>
      <c r="C294" s="269"/>
      <c r="D294" s="259" t="s">
        <v>174</v>
      </c>
      <c r="E294" s="270" t="s">
        <v>1</v>
      </c>
      <c r="F294" s="271" t="s">
        <v>445</v>
      </c>
      <c r="G294" s="269"/>
      <c r="H294" s="272">
        <v>1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174</v>
      </c>
      <c r="AU294" s="278" t="s">
        <v>86</v>
      </c>
      <c r="AV294" s="14" t="s">
        <v>86</v>
      </c>
      <c r="AW294" s="14" t="s">
        <v>30</v>
      </c>
      <c r="AX294" s="14" t="s">
        <v>73</v>
      </c>
      <c r="AY294" s="278" t="s">
        <v>166</v>
      </c>
    </row>
    <row r="295" spans="1:65" s="2" customFormat="1" ht="21.75" customHeight="1">
      <c r="A295" s="37"/>
      <c r="B295" s="38"/>
      <c r="C295" s="243" t="s">
        <v>381</v>
      </c>
      <c r="D295" s="243" t="s">
        <v>168</v>
      </c>
      <c r="E295" s="244" t="s">
        <v>447</v>
      </c>
      <c r="F295" s="245" t="s">
        <v>448</v>
      </c>
      <c r="G295" s="246" t="s">
        <v>171</v>
      </c>
      <c r="H295" s="247">
        <v>169.025</v>
      </c>
      <c r="I295" s="248"/>
      <c r="J295" s="249">
        <f>ROUND(I295*H295,2)</f>
        <v>0</v>
      </c>
      <c r="K295" s="250"/>
      <c r="L295" s="43"/>
      <c r="M295" s="251" t="s">
        <v>1</v>
      </c>
      <c r="N295" s="252" t="s">
        <v>39</v>
      </c>
      <c r="O295" s="90"/>
      <c r="P295" s="253">
        <f>O295*H295</f>
        <v>0</v>
      </c>
      <c r="Q295" s="253">
        <v>0.03358</v>
      </c>
      <c r="R295" s="253">
        <f>Q295*H295</f>
        <v>5.6758595</v>
      </c>
      <c r="S295" s="253">
        <v>0</v>
      </c>
      <c r="T295" s="25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5" t="s">
        <v>172</v>
      </c>
      <c r="AT295" s="255" t="s">
        <v>168</v>
      </c>
      <c r="AU295" s="255" t="s">
        <v>86</v>
      </c>
      <c r="AY295" s="16" t="s">
        <v>166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6" t="s">
        <v>86</v>
      </c>
      <c r="BK295" s="256">
        <f>ROUND(I295*H295,2)</f>
        <v>0</v>
      </c>
      <c r="BL295" s="16" t="s">
        <v>172</v>
      </c>
      <c r="BM295" s="255" t="s">
        <v>2246</v>
      </c>
    </row>
    <row r="296" spans="1:51" s="13" customFormat="1" ht="12">
      <c r="A296" s="13"/>
      <c r="B296" s="257"/>
      <c r="C296" s="258"/>
      <c r="D296" s="259" t="s">
        <v>174</v>
      </c>
      <c r="E296" s="260" t="s">
        <v>1</v>
      </c>
      <c r="F296" s="261" t="s">
        <v>2247</v>
      </c>
      <c r="G296" s="258"/>
      <c r="H296" s="260" t="s">
        <v>1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174</v>
      </c>
      <c r="AU296" s="267" t="s">
        <v>86</v>
      </c>
      <c r="AV296" s="13" t="s">
        <v>80</v>
      </c>
      <c r="AW296" s="13" t="s">
        <v>30</v>
      </c>
      <c r="AX296" s="13" t="s">
        <v>73</v>
      </c>
      <c r="AY296" s="267" t="s">
        <v>166</v>
      </c>
    </row>
    <row r="297" spans="1:51" s="14" customFormat="1" ht="12">
      <c r="A297" s="14"/>
      <c r="B297" s="268"/>
      <c r="C297" s="269"/>
      <c r="D297" s="259" t="s">
        <v>174</v>
      </c>
      <c r="E297" s="270" t="s">
        <v>1</v>
      </c>
      <c r="F297" s="271" t="s">
        <v>2248</v>
      </c>
      <c r="G297" s="269"/>
      <c r="H297" s="272">
        <v>9.96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174</v>
      </c>
      <c r="AU297" s="278" t="s">
        <v>86</v>
      </c>
      <c r="AV297" s="14" t="s">
        <v>86</v>
      </c>
      <c r="AW297" s="14" t="s">
        <v>30</v>
      </c>
      <c r="AX297" s="14" t="s">
        <v>73</v>
      </c>
      <c r="AY297" s="278" t="s">
        <v>166</v>
      </c>
    </row>
    <row r="298" spans="1:51" s="14" customFormat="1" ht="12">
      <c r="A298" s="14"/>
      <c r="B298" s="268"/>
      <c r="C298" s="269"/>
      <c r="D298" s="259" t="s">
        <v>174</v>
      </c>
      <c r="E298" s="270" t="s">
        <v>1</v>
      </c>
      <c r="F298" s="271" t="s">
        <v>2249</v>
      </c>
      <c r="G298" s="269"/>
      <c r="H298" s="272">
        <v>7.264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174</v>
      </c>
      <c r="AU298" s="278" t="s">
        <v>86</v>
      </c>
      <c r="AV298" s="14" t="s">
        <v>86</v>
      </c>
      <c r="AW298" s="14" t="s">
        <v>30</v>
      </c>
      <c r="AX298" s="14" t="s">
        <v>73</v>
      </c>
      <c r="AY298" s="278" t="s">
        <v>166</v>
      </c>
    </row>
    <row r="299" spans="1:51" s="13" customFormat="1" ht="12">
      <c r="A299" s="13"/>
      <c r="B299" s="257"/>
      <c r="C299" s="258"/>
      <c r="D299" s="259" t="s">
        <v>174</v>
      </c>
      <c r="E299" s="260" t="s">
        <v>1</v>
      </c>
      <c r="F299" s="261" t="s">
        <v>2250</v>
      </c>
      <c r="G299" s="258"/>
      <c r="H299" s="260" t="s">
        <v>1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174</v>
      </c>
      <c r="AU299" s="267" t="s">
        <v>86</v>
      </c>
      <c r="AV299" s="13" t="s">
        <v>80</v>
      </c>
      <c r="AW299" s="13" t="s">
        <v>30</v>
      </c>
      <c r="AX299" s="13" t="s">
        <v>73</v>
      </c>
      <c r="AY299" s="267" t="s">
        <v>166</v>
      </c>
    </row>
    <row r="300" spans="1:51" s="14" customFormat="1" ht="12">
      <c r="A300" s="14"/>
      <c r="B300" s="268"/>
      <c r="C300" s="269"/>
      <c r="D300" s="259" t="s">
        <v>174</v>
      </c>
      <c r="E300" s="270" t="s">
        <v>1</v>
      </c>
      <c r="F300" s="271" t="s">
        <v>2251</v>
      </c>
      <c r="G300" s="269"/>
      <c r="H300" s="272">
        <v>14.88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174</v>
      </c>
      <c r="AU300" s="278" t="s">
        <v>86</v>
      </c>
      <c r="AV300" s="14" t="s">
        <v>86</v>
      </c>
      <c r="AW300" s="14" t="s">
        <v>30</v>
      </c>
      <c r="AX300" s="14" t="s">
        <v>73</v>
      </c>
      <c r="AY300" s="278" t="s">
        <v>166</v>
      </c>
    </row>
    <row r="301" spans="1:51" s="14" customFormat="1" ht="12">
      <c r="A301" s="14"/>
      <c r="B301" s="268"/>
      <c r="C301" s="269"/>
      <c r="D301" s="259" t="s">
        <v>174</v>
      </c>
      <c r="E301" s="270" t="s">
        <v>1</v>
      </c>
      <c r="F301" s="271" t="s">
        <v>2252</v>
      </c>
      <c r="G301" s="269"/>
      <c r="H301" s="272">
        <v>10.512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174</v>
      </c>
      <c r="AU301" s="278" t="s">
        <v>86</v>
      </c>
      <c r="AV301" s="14" t="s">
        <v>86</v>
      </c>
      <c r="AW301" s="14" t="s">
        <v>30</v>
      </c>
      <c r="AX301" s="14" t="s">
        <v>73</v>
      </c>
      <c r="AY301" s="278" t="s">
        <v>166</v>
      </c>
    </row>
    <row r="302" spans="1:51" s="14" customFormat="1" ht="12">
      <c r="A302" s="14"/>
      <c r="B302" s="268"/>
      <c r="C302" s="269"/>
      <c r="D302" s="259" t="s">
        <v>174</v>
      </c>
      <c r="E302" s="270" t="s">
        <v>1</v>
      </c>
      <c r="F302" s="271" t="s">
        <v>2253</v>
      </c>
      <c r="G302" s="269"/>
      <c r="H302" s="272">
        <v>14.482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174</v>
      </c>
      <c r="AU302" s="278" t="s">
        <v>86</v>
      </c>
      <c r="AV302" s="14" t="s">
        <v>86</v>
      </c>
      <c r="AW302" s="14" t="s">
        <v>30</v>
      </c>
      <c r="AX302" s="14" t="s">
        <v>73</v>
      </c>
      <c r="AY302" s="278" t="s">
        <v>166</v>
      </c>
    </row>
    <row r="303" spans="1:51" s="14" customFormat="1" ht="12">
      <c r="A303" s="14"/>
      <c r="B303" s="268"/>
      <c r="C303" s="269"/>
      <c r="D303" s="259" t="s">
        <v>174</v>
      </c>
      <c r="E303" s="270" t="s">
        <v>1</v>
      </c>
      <c r="F303" s="271" t="s">
        <v>2254</v>
      </c>
      <c r="G303" s="269"/>
      <c r="H303" s="272">
        <v>21.946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174</v>
      </c>
      <c r="AU303" s="278" t="s">
        <v>86</v>
      </c>
      <c r="AV303" s="14" t="s">
        <v>86</v>
      </c>
      <c r="AW303" s="14" t="s">
        <v>30</v>
      </c>
      <c r="AX303" s="14" t="s">
        <v>73</v>
      </c>
      <c r="AY303" s="278" t="s">
        <v>166</v>
      </c>
    </row>
    <row r="304" spans="1:51" s="14" customFormat="1" ht="12">
      <c r="A304" s="14"/>
      <c r="B304" s="268"/>
      <c r="C304" s="269"/>
      <c r="D304" s="259" t="s">
        <v>174</v>
      </c>
      <c r="E304" s="270" t="s">
        <v>1</v>
      </c>
      <c r="F304" s="271" t="s">
        <v>2255</v>
      </c>
      <c r="G304" s="269"/>
      <c r="H304" s="272">
        <v>2.467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174</v>
      </c>
      <c r="AU304" s="278" t="s">
        <v>86</v>
      </c>
      <c r="AV304" s="14" t="s">
        <v>86</v>
      </c>
      <c r="AW304" s="14" t="s">
        <v>30</v>
      </c>
      <c r="AX304" s="14" t="s">
        <v>73</v>
      </c>
      <c r="AY304" s="278" t="s">
        <v>166</v>
      </c>
    </row>
    <row r="305" spans="1:51" s="13" customFormat="1" ht="12">
      <c r="A305" s="13"/>
      <c r="B305" s="257"/>
      <c r="C305" s="258"/>
      <c r="D305" s="259" t="s">
        <v>174</v>
      </c>
      <c r="E305" s="260" t="s">
        <v>1</v>
      </c>
      <c r="F305" s="261" t="s">
        <v>461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174</v>
      </c>
      <c r="AU305" s="267" t="s">
        <v>86</v>
      </c>
      <c r="AV305" s="13" t="s">
        <v>80</v>
      </c>
      <c r="AW305" s="13" t="s">
        <v>30</v>
      </c>
      <c r="AX305" s="13" t="s">
        <v>73</v>
      </c>
      <c r="AY305" s="267" t="s">
        <v>166</v>
      </c>
    </row>
    <row r="306" spans="1:51" s="14" customFormat="1" ht="12">
      <c r="A306" s="14"/>
      <c r="B306" s="268"/>
      <c r="C306" s="269"/>
      <c r="D306" s="259" t="s">
        <v>174</v>
      </c>
      <c r="E306" s="270" t="s">
        <v>1</v>
      </c>
      <c r="F306" s="271" t="s">
        <v>2256</v>
      </c>
      <c r="G306" s="269"/>
      <c r="H306" s="272">
        <v>11.904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174</v>
      </c>
      <c r="AU306" s="278" t="s">
        <v>86</v>
      </c>
      <c r="AV306" s="14" t="s">
        <v>86</v>
      </c>
      <c r="AW306" s="14" t="s">
        <v>30</v>
      </c>
      <c r="AX306" s="14" t="s">
        <v>73</v>
      </c>
      <c r="AY306" s="278" t="s">
        <v>166</v>
      </c>
    </row>
    <row r="307" spans="1:51" s="14" customFormat="1" ht="12">
      <c r="A307" s="14"/>
      <c r="B307" s="268"/>
      <c r="C307" s="269"/>
      <c r="D307" s="259" t="s">
        <v>174</v>
      </c>
      <c r="E307" s="270" t="s">
        <v>1</v>
      </c>
      <c r="F307" s="271" t="s">
        <v>2257</v>
      </c>
      <c r="G307" s="269"/>
      <c r="H307" s="272">
        <v>12.466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174</v>
      </c>
      <c r="AU307" s="278" t="s">
        <v>86</v>
      </c>
      <c r="AV307" s="14" t="s">
        <v>86</v>
      </c>
      <c r="AW307" s="14" t="s">
        <v>30</v>
      </c>
      <c r="AX307" s="14" t="s">
        <v>73</v>
      </c>
      <c r="AY307" s="278" t="s">
        <v>166</v>
      </c>
    </row>
    <row r="308" spans="1:51" s="14" customFormat="1" ht="12">
      <c r="A308" s="14"/>
      <c r="B308" s="268"/>
      <c r="C308" s="269"/>
      <c r="D308" s="259" t="s">
        <v>174</v>
      </c>
      <c r="E308" s="270" t="s">
        <v>1</v>
      </c>
      <c r="F308" s="271" t="s">
        <v>2258</v>
      </c>
      <c r="G308" s="269"/>
      <c r="H308" s="272">
        <v>4.675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174</v>
      </c>
      <c r="AU308" s="278" t="s">
        <v>86</v>
      </c>
      <c r="AV308" s="14" t="s">
        <v>86</v>
      </c>
      <c r="AW308" s="14" t="s">
        <v>30</v>
      </c>
      <c r="AX308" s="14" t="s">
        <v>73</v>
      </c>
      <c r="AY308" s="278" t="s">
        <v>166</v>
      </c>
    </row>
    <row r="309" spans="1:51" s="14" customFormat="1" ht="12">
      <c r="A309" s="14"/>
      <c r="B309" s="268"/>
      <c r="C309" s="269"/>
      <c r="D309" s="259" t="s">
        <v>174</v>
      </c>
      <c r="E309" s="270" t="s">
        <v>1</v>
      </c>
      <c r="F309" s="271" t="s">
        <v>2259</v>
      </c>
      <c r="G309" s="269"/>
      <c r="H309" s="272">
        <v>2.04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174</v>
      </c>
      <c r="AU309" s="278" t="s">
        <v>86</v>
      </c>
      <c r="AV309" s="14" t="s">
        <v>86</v>
      </c>
      <c r="AW309" s="14" t="s">
        <v>30</v>
      </c>
      <c r="AX309" s="14" t="s">
        <v>73</v>
      </c>
      <c r="AY309" s="278" t="s">
        <v>166</v>
      </c>
    </row>
    <row r="310" spans="1:51" s="14" customFormat="1" ht="12">
      <c r="A310" s="14"/>
      <c r="B310" s="268"/>
      <c r="C310" s="269"/>
      <c r="D310" s="259" t="s">
        <v>174</v>
      </c>
      <c r="E310" s="270" t="s">
        <v>1</v>
      </c>
      <c r="F310" s="271" t="s">
        <v>2254</v>
      </c>
      <c r="G310" s="269"/>
      <c r="H310" s="272">
        <v>21.946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174</v>
      </c>
      <c r="AU310" s="278" t="s">
        <v>86</v>
      </c>
      <c r="AV310" s="14" t="s">
        <v>86</v>
      </c>
      <c r="AW310" s="14" t="s">
        <v>30</v>
      </c>
      <c r="AX310" s="14" t="s">
        <v>73</v>
      </c>
      <c r="AY310" s="278" t="s">
        <v>166</v>
      </c>
    </row>
    <row r="311" spans="1:51" s="14" customFormat="1" ht="12">
      <c r="A311" s="14"/>
      <c r="B311" s="268"/>
      <c r="C311" s="269"/>
      <c r="D311" s="259" t="s">
        <v>174</v>
      </c>
      <c r="E311" s="270" t="s">
        <v>1</v>
      </c>
      <c r="F311" s="271" t="s">
        <v>2260</v>
      </c>
      <c r="G311" s="269"/>
      <c r="H311" s="272">
        <v>16.848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174</v>
      </c>
      <c r="AU311" s="278" t="s">
        <v>86</v>
      </c>
      <c r="AV311" s="14" t="s">
        <v>86</v>
      </c>
      <c r="AW311" s="14" t="s">
        <v>30</v>
      </c>
      <c r="AX311" s="14" t="s">
        <v>73</v>
      </c>
      <c r="AY311" s="278" t="s">
        <v>166</v>
      </c>
    </row>
    <row r="312" spans="1:51" s="14" customFormat="1" ht="12">
      <c r="A312" s="14"/>
      <c r="B312" s="268"/>
      <c r="C312" s="269"/>
      <c r="D312" s="259" t="s">
        <v>174</v>
      </c>
      <c r="E312" s="270" t="s">
        <v>1</v>
      </c>
      <c r="F312" s="271" t="s">
        <v>2255</v>
      </c>
      <c r="G312" s="269"/>
      <c r="H312" s="272">
        <v>2.467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174</v>
      </c>
      <c r="AU312" s="278" t="s">
        <v>86</v>
      </c>
      <c r="AV312" s="14" t="s">
        <v>86</v>
      </c>
      <c r="AW312" s="14" t="s">
        <v>30</v>
      </c>
      <c r="AX312" s="14" t="s">
        <v>73</v>
      </c>
      <c r="AY312" s="278" t="s">
        <v>166</v>
      </c>
    </row>
    <row r="313" spans="1:51" s="14" customFormat="1" ht="12">
      <c r="A313" s="14"/>
      <c r="B313" s="268"/>
      <c r="C313" s="269"/>
      <c r="D313" s="259" t="s">
        <v>174</v>
      </c>
      <c r="E313" s="270" t="s">
        <v>1</v>
      </c>
      <c r="F313" s="271" t="s">
        <v>2261</v>
      </c>
      <c r="G313" s="269"/>
      <c r="H313" s="272">
        <v>5.664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174</v>
      </c>
      <c r="AU313" s="278" t="s">
        <v>86</v>
      </c>
      <c r="AV313" s="14" t="s">
        <v>86</v>
      </c>
      <c r="AW313" s="14" t="s">
        <v>30</v>
      </c>
      <c r="AX313" s="14" t="s">
        <v>73</v>
      </c>
      <c r="AY313" s="278" t="s">
        <v>166</v>
      </c>
    </row>
    <row r="314" spans="1:51" s="14" customFormat="1" ht="12">
      <c r="A314" s="14"/>
      <c r="B314" s="268"/>
      <c r="C314" s="269"/>
      <c r="D314" s="259" t="s">
        <v>174</v>
      </c>
      <c r="E314" s="270" t="s">
        <v>1</v>
      </c>
      <c r="F314" s="271" t="s">
        <v>2262</v>
      </c>
      <c r="G314" s="269"/>
      <c r="H314" s="272">
        <v>9.504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174</v>
      </c>
      <c r="AU314" s="278" t="s">
        <v>86</v>
      </c>
      <c r="AV314" s="14" t="s">
        <v>86</v>
      </c>
      <c r="AW314" s="14" t="s">
        <v>30</v>
      </c>
      <c r="AX314" s="14" t="s">
        <v>73</v>
      </c>
      <c r="AY314" s="278" t="s">
        <v>166</v>
      </c>
    </row>
    <row r="315" spans="1:63" s="12" customFormat="1" ht="22.8" customHeight="1">
      <c r="A315" s="12"/>
      <c r="B315" s="227"/>
      <c r="C315" s="228"/>
      <c r="D315" s="229" t="s">
        <v>72</v>
      </c>
      <c r="E315" s="241" t="s">
        <v>467</v>
      </c>
      <c r="F315" s="241" t="s">
        <v>468</v>
      </c>
      <c r="G315" s="228"/>
      <c r="H315" s="228"/>
      <c r="I315" s="231"/>
      <c r="J315" s="242">
        <f>BK315</f>
        <v>0</v>
      </c>
      <c r="K315" s="228"/>
      <c r="L315" s="233"/>
      <c r="M315" s="234"/>
      <c r="N315" s="235"/>
      <c r="O315" s="235"/>
      <c r="P315" s="236">
        <f>SUM(P316:P664)</f>
        <v>0</v>
      </c>
      <c r="Q315" s="235"/>
      <c r="R315" s="236">
        <f>SUM(R316:R664)</f>
        <v>42.571095889999995</v>
      </c>
      <c r="S315" s="235"/>
      <c r="T315" s="237">
        <f>SUM(T316:T664)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38" t="s">
        <v>80</v>
      </c>
      <c r="AT315" s="239" t="s">
        <v>72</v>
      </c>
      <c r="AU315" s="239" t="s">
        <v>80</v>
      </c>
      <c r="AY315" s="238" t="s">
        <v>166</v>
      </c>
      <c r="BK315" s="240">
        <f>SUM(BK316:BK664)</f>
        <v>0</v>
      </c>
    </row>
    <row r="316" spans="1:65" s="2" customFormat="1" ht="21.75" customHeight="1">
      <c r="A316" s="37"/>
      <c r="B316" s="38"/>
      <c r="C316" s="243" t="s">
        <v>386</v>
      </c>
      <c r="D316" s="243" t="s">
        <v>168</v>
      </c>
      <c r="E316" s="244" t="s">
        <v>470</v>
      </c>
      <c r="F316" s="245" t="s">
        <v>471</v>
      </c>
      <c r="G316" s="246" t="s">
        <v>171</v>
      </c>
      <c r="H316" s="247">
        <v>224.88</v>
      </c>
      <c r="I316" s="248"/>
      <c r="J316" s="249">
        <f>ROUND(I316*H316,2)</f>
        <v>0</v>
      </c>
      <c r="K316" s="250"/>
      <c r="L316" s="43"/>
      <c r="M316" s="251" t="s">
        <v>1</v>
      </c>
      <c r="N316" s="252" t="s">
        <v>39</v>
      </c>
      <c r="O316" s="90"/>
      <c r="P316" s="253">
        <f>O316*H316</f>
        <v>0</v>
      </c>
      <c r="Q316" s="253">
        <v>0.00026</v>
      </c>
      <c r="R316" s="253">
        <f>Q316*H316</f>
        <v>0.058468799999999994</v>
      </c>
      <c r="S316" s="253">
        <v>0</v>
      </c>
      <c r="T316" s="254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5" t="s">
        <v>172</v>
      </c>
      <c r="AT316" s="255" t="s">
        <v>168</v>
      </c>
      <c r="AU316" s="255" t="s">
        <v>86</v>
      </c>
      <c r="AY316" s="16" t="s">
        <v>166</v>
      </c>
      <c r="BE316" s="256">
        <f>IF(N316="základní",J316,0)</f>
        <v>0</v>
      </c>
      <c r="BF316" s="256">
        <f>IF(N316="snížená",J316,0)</f>
        <v>0</v>
      </c>
      <c r="BG316" s="256">
        <f>IF(N316="zákl. přenesená",J316,0)</f>
        <v>0</v>
      </c>
      <c r="BH316" s="256">
        <f>IF(N316="sníž. přenesená",J316,0)</f>
        <v>0</v>
      </c>
      <c r="BI316" s="256">
        <f>IF(N316="nulová",J316,0)</f>
        <v>0</v>
      </c>
      <c r="BJ316" s="16" t="s">
        <v>86</v>
      </c>
      <c r="BK316" s="256">
        <f>ROUND(I316*H316,2)</f>
        <v>0</v>
      </c>
      <c r="BL316" s="16" t="s">
        <v>172</v>
      </c>
      <c r="BM316" s="255" t="s">
        <v>2263</v>
      </c>
    </row>
    <row r="317" spans="1:51" s="13" customFormat="1" ht="12">
      <c r="A317" s="13"/>
      <c r="B317" s="257"/>
      <c r="C317" s="258"/>
      <c r="D317" s="259" t="s">
        <v>174</v>
      </c>
      <c r="E317" s="260" t="s">
        <v>1</v>
      </c>
      <c r="F317" s="261" t="s">
        <v>417</v>
      </c>
      <c r="G317" s="258"/>
      <c r="H317" s="260" t="s">
        <v>1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7" t="s">
        <v>174</v>
      </c>
      <c r="AU317" s="267" t="s">
        <v>86</v>
      </c>
      <c r="AV317" s="13" t="s">
        <v>80</v>
      </c>
      <c r="AW317" s="13" t="s">
        <v>30</v>
      </c>
      <c r="AX317" s="13" t="s">
        <v>73</v>
      </c>
      <c r="AY317" s="267" t="s">
        <v>166</v>
      </c>
    </row>
    <row r="318" spans="1:51" s="14" customFormat="1" ht="12">
      <c r="A318" s="14"/>
      <c r="B318" s="268"/>
      <c r="C318" s="269"/>
      <c r="D318" s="259" t="s">
        <v>174</v>
      </c>
      <c r="E318" s="270" t="s">
        <v>1</v>
      </c>
      <c r="F318" s="271" t="s">
        <v>2230</v>
      </c>
      <c r="G318" s="269"/>
      <c r="H318" s="272">
        <v>220.92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174</v>
      </c>
      <c r="AU318" s="278" t="s">
        <v>86</v>
      </c>
      <c r="AV318" s="14" t="s">
        <v>86</v>
      </c>
      <c r="AW318" s="14" t="s">
        <v>30</v>
      </c>
      <c r="AX318" s="14" t="s">
        <v>73</v>
      </c>
      <c r="AY318" s="278" t="s">
        <v>166</v>
      </c>
    </row>
    <row r="319" spans="1:51" s="13" customFormat="1" ht="12">
      <c r="A319" s="13"/>
      <c r="B319" s="257"/>
      <c r="C319" s="258"/>
      <c r="D319" s="259" t="s">
        <v>174</v>
      </c>
      <c r="E319" s="260" t="s">
        <v>1</v>
      </c>
      <c r="F319" s="261" t="s">
        <v>2231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174</v>
      </c>
      <c r="AU319" s="267" t="s">
        <v>86</v>
      </c>
      <c r="AV319" s="13" t="s">
        <v>80</v>
      </c>
      <c r="AW319" s="13" t="s">
        <v>30</v>
      </c>
      <c r="AX319" s="13" t="s">
        <v>73</v>
      </c>
      <c r="AY319" s="267" t="s">
        <v>166</v>
      </c>
    </row>
    <row r="320" spans="1:51" s="14" customFormat="1" ht="12">
      <c r="A320" s="14"/>
      <c r="B320" s="268"/>
      <c r="C320" s="269"/>
      <c r="D320" s="259" t="s">
        <v>174</v>
      </c>
      <c r="E320" s="270" t="s">
        <v>1</v>
      </c>
      <c r="F320" s="271" t="s">
        <v>2232</v>
      </c>
      <c r="G320" s="269"/>
      <c r="H320" s="272">
        <v>1.98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174</v>
      </c>
      <c r="AU320" s="278" t="s">
        <v>86</v>
      </c>
      <c r="AV320" s="14" t="s">
        <v>86</v>
      </c>
      <c r="AW320" s="14" t="s">
        <v>30</v>
      </c>
      <c r="AX320" s="14" t="s">
        <v>73</v>
      </c>
      <c r="AY320" s="278" t="s">
        <v>166</v>
      </c>
    </row>
    <row r="321" spans="1:51" s="14" customFormat="1" ht="12">
      <c r="A321" s="14"/>
      <c r="B321" s="268"/>
      <c r="C321" s="269"/>
      <c r="D321" s="259" t="s">
        <v>174</v>
      </c>
      <c r="E321" s="270" t="s">
        <v>1</v>
      </c>
      <c r="F321" s="271" t="s">
        <v>2233</v>
      </c>
      <c r="G321" s="269"/>
      <c r="H321" s="272">
        <v>1.98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174</v>
      </c>
      <c r="AU321" s="278" t="s">
        <v>86</v>
      </c>
      <c r="AV321" s="14" t="s">
        <v>86</v>
      </c>
      <c r="AW321" s="14" t="s">
        <v>30</v>
      </c>
      <c r="AX321" s="14" t="s">
        <v>73</v>
      </c>
      <c r="AY321" s="278" t="s">
        <v>166</v>
      </c>
    </row>
    <row r="322" spans="1:65" s="2" customFormat="1" ht="21.75" customHeight="1">
      <c r="A322" s="37"/>
      <c r="B322" s="38"/>
      <c r="C322" s="243" t="s">
        <v>391</v>
      </c>
      <c r="D322" s="243" t="s">
        <v>168</v>
      </c>
      <c r="E322" s="244" t="s">
        <v>2264</v>
      </c>
      <c r="F322" s="245" t="s">
        <v>2265</v>
      </c>
      <c r="G322" s="246" t="s">
        <v>171</v>
      </c>
      <c r="H322" s="247">
        <v>3.96</v>
      </c>
      <c r="I322" s="248"/>
      <c r="J322" s="249">
        <f>ROUND(I322*H322,2)</f>
        <v>0</v>
      </c>
      <c r="K322" s="250"/>
      <c r="L322" s="43"/>
      <c r="M322" s="251" t="s">
        <v>1</v>
      </c>
      <c r="N322" s="252" t="s">
        <v>39</v>
      </c>
      <c r="O322" s="90"/>
      <c r="P322" s="253">
        <f>O322*H322</f>
        <v>0</v>
      </c>
      <c r="Q322" s="253">
        <v>0.00828</v>
      </c>
      <c r="R322" s="253">
        <f>Q322*H322</f>
        <v>0.03278879999999999</v>
      </c>
      <c r="S322" s="253">
        <v>0</v>
      </c>
      <c r="T322" s="254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5" t="s">
        <v>172</v>
      </c>
      <c r="AT322" s="255" t="s">
        <v>168</v>
      </c>
      <c r="AU322" s="255" t="s">
        <v>86</v>
      </c>
      <c r="AY322" s="16" t="s">
        <v>166</v>
      </c>
      <c r="BE322" s="256">
        <f>IF(N322="základní",J322,0)</f>
        <v>0</v>
      </c>
      <c r="BF322" s="256">
        <f>IF(N322="snížená",J322,0)</f>
        <v>0</v>
      </c>
      <c r="BG322" s="256">
        <f>IF(N322="zákl. přenesená",J322,0)</f>
        <v>0</v>
      </c>
      <c r="BH322" s="256">
        <f>IF(N322="sníž. přenesená",J322,0)</f>
        <v>0</v>
      </c>
      <c r="BI322" s="256">
        <f>IF(N322="nulová",J322,0)</f>
        <v>0</v>
      </c>
      <c r="BJ322" s="16" t="s">
        <v>86</v>
      </c>
      <c r="BK322" s="256">
        <f>ROUND(I322*H322,2)</f>
        <v>0</v>
      </c>
      <c r="BL322" s="16" t="s">
        <v>172</v>
      </c>
      <c r="BM322" s="255" t="s">
        <v>2266</v>
      </c>
    </row>
    <row r="323" spans="1:51" s="13" customFormat="1" ht="12">
      <c r="A323" s="13"/>
      <c r="B323" s="257"/>
      <c r="C323" s="258"/>
      <c r="D323" s="259" t="s">
        <v>174</v>
      </c>
      <c r="E323" s="260" t="s">
        <v>1</v>
      </c>
      <c r="F323" s="261" t="s">
        <v>417</v>
      </c>
      <c r="G323" s="258"/>
      <c r="H323" s="260" t="s">
        <v>1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174</v>
      </c>
      <c r="AU323" s="267" t="s">
        <v>86</v>
      </c>
      <c r="AV323" s="13" t="s">
        <v>80</v>
      </c>
      <c r="AW323" s="13" t="s">
        <v>30</v>
      </c>
      <c r="AX323" s="13" t="s">
        <v>73</v>
      </c>
      <c r="AY323" s="267" t="s">
        <v>166</v>
      </c>
    </row>
    <row r="324" spans="1:51" s="13" customFormat="1" ht="12">
      <c r="A324" s="13"/>
      <c r="B324" s="257"/>
      <c r="C324" s="258"/>
      <c r="D324" s="259" t="s">
        <v>174</v>
      </c>
      <c r="E324" s="260" t="s">
        <v>1</v>
      </c>
      <c r="F324" s="261" t="s">
        <v>2231</v>
      </c>
      <c r="G324" s="258"/>
      <c r="H324" s="260" t="s">
        <v>1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7" t="s">
        <v>174</v>
      </c>
      <c r="AU324" s="267" t="s">
        <v>86</v>
      </c>
      <c r="AV324" s="13" t="s">
        <v>80</v>
      </c>
      <c r="AW324" s="13" t="s">
        <v>30</v>
      </c>
      <c r="AX324" s="13" t="s">
        <v>73</v>
      </c>
      <c r="AY324" s="267" t="s">
        <v>166</v>
      </c>
    </row>
    <row r="325" spans="1:51" s="14" customFormat="1" ht="12">
      <c r="A325" s="14"/>
      <c r="B325" s="268"/>
      <c r="C325" s="269"/>
      <c r="D325" s="259" t="s">
        <v>174</v>
      </c>
      <c r="E325" s="270" t="s">
        <v>1</v>
      </c>
      <c r="F325" s="271" t="s">
        <v>2232</v>
      </c>
      <c r="G325" s="269"/>
      <c r="H325" s="272">
        <v>1.98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174</v>
      </c>
      <c r="AU325" s="278" t="s">
        <v>86</v>
      </c>
      <c r="AV325" s="14" t="s">
        <v>86</v>
      </c>
      <c r="AW325" s="14" t="s">
        <v>30</v>
      </c>
      <c r="AX325" s="14" t="s">
        <v>73</v>
      </c>
      <c r="AY325" s="278" t="s">
        <v>166</v>
      </c>
    </row>
    <row r="326" spans="1:51" s="14" customFormat="1" ht="12">
      <c r="A326" s="14"/>
      <c r="B326" s="268"/>
      <c r="C326" s="269"/>
      <c r="D326" s="259" t="s">
        <v>174</v>
      </c>
      <c r="E326" s="270" t="s">
        <v>1</v>
      </c>
      <c r="F326" s="271" t="s">
        <v>2233</v>
      </c>
      <c r="G326" s="269"/>
      <c r="H326" s="272">
        <v>1.98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174</v>
      </c>
      <c r="AU326" s="278" t="s">
        <v>86</v>
      </c>
      <c r="AV326" s="14" t="s">
        <v>86</v>
      </c>
      <c r="AW326" s="14" t="s">
        <v>30</v>
      </c>
      <c r="AX326" s="14" t="s">
        <v>73</v>
      </c>
      <c r="AY326" s="278" t="s">
        <v>166</v>
      </c>
    </row>
    <row r="327" spans="1:65" s="2" customFormat="1" ht="21.75" customHeight="1">
      <c r="A327" s="37"/>
      <c r="B327" s="38"/>
      <c r="C327" s="279" t="s">
        <v>397</v>
      </c>
      <c r="D327" s="279" t="s">
        <v>243</v>
      </c>
      <c r="E327" s="280" t="s">
        <v>1164</v>
      </c>
      <c r="F327" s="281" t="s">
        <v>1165</v>
      </c>
      <c r="G327" s="282" t="s">
        <v>171</v>
      </c>
      <c r="H327" s="283">
        <v>4.237</v>
      </c>
      <c r="I327" s="284"/>
      <c r="J327" s="285">
        <f>ROUND(I327*H327,2)</f>
        <v>0</v>
      </c>
      <c r="K327" s="286"/>
      <c r="L327" s="287"/>
      <c r="M327" s="288" t="s">
        <v>1</v>
      </c>
      <c r="N327" s="289" t="s">
        <v>39</v>
      </c>
      <c r="O327" s="90"/>
      <c r="P327" s="253">
        <f>O327*H327</f>
        <v>0</v>
      </c>
      <c r="Q327" s="253">
        <v>0.0018</v>
      </c>
      <c r="R327" s="253">
        <f>Q327*H327</f>
        <v>0.0076266</v>
      </c>
      <c r="S327" s="253">
        <v>0</v>
      </c>
      <c r="T327" s="254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5" t="s">
        <v>212</v>
      </c>
      <c r="AT327" s="255" t="s">
        <v>243</v>
      </c>
      <c r="AU327" s="255" t="s">
        <v>86</v>
      </c>
      <c r="AY327" s="16" t="s">
        <v>166</v>
      </c>
      <c r="BE327" s="256">
        <f>IF(N327="základní",J327,0)</f>
        <v>0</v>
      </c>
      <c r="BF327" s="256">
        <f>IF(N327="snížená",J327,0)</f>
        <v>0</v>
      </c>
      <c r="BG327" s="256">
        <f>IF(N327="zákl. přenesená",J327,0)</f>
        <v>0</v>
      </c>
      <c r="BH327" s="256">
        <f>IF(N327="sníž. přenesená",J327,0)</f>
        <v>0</v>
      </c>
      <c r="BI327" s="256">
        <f>IF(N327="nulová",J327,0)</f>
        <v>0</v>
      </c>
      <c r="BJ327" s="16" t="s">
        <v>86</v>
      </c>
      <c r="BK327" s="256">
        <f>ROUND(I327*H327,2)</f>
        <v>0</v>
      </c>
      <c r="BL327" s="16" t="s">
        <v>172</v>
      </c>
      <c r="BM327" s="255" t="s">
        <v>2267</v>
      </c>
    </row>
    <row r="328" spans="1:51" s="14" customFormat="1" ht="12">
      <c r="A328" s="14"/>
      <c r="B328" s="268"/>
      <c r="C328" s="269"/>
      <c r="D328" s="259" t="s">
        <v>174</v>
      </c>
      <c r="E328" s="269"/>
      <c r="F328" s="271" t="s">
        <v>2268</v>
      </c>
      <c r="G328" s="269"/>
      <c r="H328" s="272">
        <v>4.237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174</v>
      </c>
      <c r="AU328" s="278" t="s">
        <v>86</v>
      </c>
      <c r="AV328" s="14" t="s">
        <v>86</v>
      </c>
      <c r="AW328" s="14" t="s">
        <v>4</v>
      </c>
      <c r="AX328" s="14" t="s">
        <v>80</v>
      </c>
      <c r="AY328" s="278" t="s">
        <v>166</v>
      </c>
    </row>
    <row r="329" spans="1:65" s="2" customFormat="1" ht="21.75" customHeight="1">
      <c r="A329" s="37"/>
      <c r="B329" s="38"/>
      <c r="C329" s="243" t="s">
        <v>404</v>
      </c>
      <c r="D329" s="243" t="s">
        <v>168</v>
      </c>
      <c r="E329" s="244" t="s">
        <v>474</v>
      </c>
      <c r="F329" s="245" t="s">
        <v>475</v>
      </c>
      <c r="G329" s="246" t="s">
        <v>171</v>
      </c>
      <c r="H329" s="247">
        <v>220.92</v>
      </c>
      <c r="I329" s="248"/>
      <c r="J329" s="249">
        <f>ROUND(I329*H329,2)</f>
        <v>0</v>
      </c>
      <c r="K329" s="250"/>
      <c r="L329" s="43"/>
      <c r="M329" s="251" t="s">
        <v>1</v>
      </c>
      <c r="N329" s="252" t="s">
        <v>39</v>
      </c>
      <c r="O329" s="90"/>
      <c r="P329" s="253">
        <f>O329*H329</f>
        <v>0</v>
      </c>
      <c r="Q329" s="253">
        <v>0.00865</v>
      </c>
      <c r="R329" s="253">
        <f>Q329*H329</f>
        <v>1.910958</v>
      </c>
      <c r="S329" s="253">
        <v>0</v>
      </c>
      <c r="T329" s="254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5" t="s">
        <v>172</v>
      </c>
      <c r="AT329" s="255" t="s">
        <v>168</v>
      </c>
      <c r="AU329" s="255" t="s">
        <v>86</v>
      </c>
      <c r="AY329" s="16" t="s">
        <v>166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6" t="s">
        <v>86</v>
      </c>
      <c r="BK329" s="256">
        <f>ROUND(I329*H329,2)</f>
        <v>0</v>
      </c>
      <c r="BL329" s="16" t="s">
        <v>172</v>
      </c>
      <c r="BM329" s="255" t="s">
        <v>2269</v>
      </c>
    </row>
    <row r="330" spans="1:51" s="13" customFormat="1" ht="12">
      <c r="A330" s="13"/>
      <c r="B330" s="257"/>
      <c r="C330" s="258"/>
      <c r="D330" s="259" t="s">
        <v>174</v>
      </c>
      <c r="E330" s="260" t="s">
        <v>1</v>
      </c>
      <c r="F330" s="261" t="s">
        <v>175</v>
      </c>
      <c r="G330" s="258"/>
      <c r="H330" s="260" t="s">
        <v>1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7" t="s">
        <v>174</v>
      </c>
      <c r="AU330" s="267" t="s">
        <v>86</v>
      </c>
      <c r="AV330" s="13" t="s">
        <v>80</v>
      </c>
      <c r="AW330" s="13" t="s">
        <v>30</v>
      </c>
      <c r="AX330" s="13" t="s">
        <v>73</v>
      </c>
      <c r="AY330" s="267" t="s">
        <v>166</v>
      </c>
    </row>
    <row r="331" spans="1:51" s="13" customFormat="1" ht="12">
      <c r="A331" s="13"/>
      <c r="B331" s="257"/>
      <c r="C331" s="258"/>
      <c r="D331" s="259" t="s">
        <v>174</v>
      </c>
      <c r="E331" s="260" t="s">
        <v>1</v>
      </c>
      <c r="F331" s="261" t="s">
        <v>477</v>
      </c>
      <c r="G331" s="258"/>
      <c r="H331" s="260" t="s">
        <v>1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7" t="s">
        <v>174</v>
      </c>
      <c r="AU331" s="267" t="s">
        <v>86</v>
      </c>
      <c r="AV331" s="13" t="s">
        <v>80</v>
      </c>
      <c r="AW331" s="13" t="s">
        <v>30</v>
      </c>
      <c r="AX331" s="13" t="s">
        <v>73</v>
      </c>
      <c r="AY331" s="267" t="s">
        <v>166</v>
      </c>
    </row>
    <row r="332" spans="1:51" s="14" customFormat="1" ht="12">
      <c r="A332" s="14"/>
      <c r="B332" s="268"/>
      <c r="C332" s="269"/>
      <c r="D332" s="259" t="s">
        <v>174</v>
      </c>
      <c r="E332" s="270" t="s">
        <v>1</v>
      </c>
      <c r="F332" s="271" t="s">
        <v>2270</v>
      </c>
      <c r="G332" s="269"/>
      <c r="H332" s="272">
        <v>25.62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174</v>
      </c>
      <c r="AU332" s="278" t="s">
        <v>86</v>
      </c>
      <c r="AV332" s="14" t="s">
        <v>86</v>
      </c>
      <c r="AW332" s="14" t="s">
        <v>30</v>
      </c>
      <c r="AX332" s="14" t="s">
        <v>73</v>
      </c>
      <c r="AY332" s="278" t="s">
        <v>166</v>
      </c>
    </row>
    <row r="333" spans="1:51" s="14" customFormat="1" ht="12">
      <c r="A333" s="14"/>
      <c r="B333" s="268"/>
      <c r="C333" s="269"/>
      <c r="D333" s="259" t="s">
        <v>174</v>
      </c>
      <c r="E333" s="270" t="s">
        <v>1</v>
      </c>
      <c r="F333" s="271" t="s">
        <v>2271</v>
      </c>
      <c r="G333" s="269"/>
      <c r="H333" s="272">
        <v>26.88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174</v>
      </c>
      <c r="AU333" s="278" t="s">
        <v>86</v>
      </c>
      <c r="AV333" s="14" t="s">
        <v>86</v>
      </c>
      <c r="AW333" s="14" t="s">
        <v>30</v>
      </c>
      <c r="AX333" s="14" t="s">
        <v>73</v>
      </c>
      <c r="AY333" s="278" t="s">
        <v>166</v>
      </c>
    </row>
    <row r="334" spans="1:51" s="14" customFormat="1" ht="12">
      <c r="A334" s="14"/>
      <c r="B334" s="268"/>
      <c r="C334" s="269"/>
      <c r="D334" s="259" t="s">
        <v>174</v>
      </c>
      <c r="E334" s="270" t="s">
        <v>1</v>
      </c>
      <c r="F334" s="271" t="s">
        <v>2272</v>
      </c>
      <c r="G334" s="269"/>
      <c r="H334" s="272">
        <v>55.86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8" t="s">
        <v>174</v>
      </c>
      <c r="AU334" s="278" t="s">
        <v>86</v>
      </c>
      <c r="AV334" s="14" t="s">
        <v>86</v>
      </c>
      <c r="AW334" s="14" t="s">
        <v>30</v>
      </c>
      <c r="AX334" s="14" t="s">
        <v>73</v>
      </c>
      <c r="AY334" s="278" t="s">
        <v>166</v>
      </c>
    </row>
    <row r="335" spans="1:51" s="14" customFormat="1" ht="12">
      <c r="A335" s="14"/>
      <c r="B335" s="268"/>
      <c r="C335" s="269"/>
      <c r="D335" s="259" t="s">
        <v>174</v>
      </c>
      <c r="E335" s="270" t="s">
        <v>1</v>
      </c>
      <c r="F335" s="271" t="s">
        <v>2273</v>
      </c>
      <c r="G335" s="269"/>
      <c r="H335" s="272">
        <v>30.24</v>
      </c>
      <c r="I335" s="273"/>
      <c r="J335" s="269"/>
      <c r="K335" s="269"/>
      <c r="L335" s="274"/>
      <c r="M335" s="275"/>
      <c r="N335" s="276"/>
      <c r="O335" s="276"/>
      <c r="P335" s="276"/>
      <c r="Q335" s="276"/>
      <c r="R335" s="276"/>
      <c r="S335" s="276"/>
      <c r="T335" s="27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8" t="s">
        <v>174</v>
      </c>
      <c r="AU335" s="278" t="s">
        <v>86</v>
      </c>
      <c r="AV335" s="14" t="s">
        <v>86</v>
      </c>
      <c r="AW335" s="14" t="s">
        <v>30</v>
      </c>
      <c r="AX335" s="14" t="s">
        <v>73</v>
      </c>
      <c r="AY335" s="278" t="s">
        <v>166</v>
      </c>
    </row>
    <row r="336" spans="1:51" s="14" customFormat="1" ht="12">
      <c r="A336" s="14"/>
      <c r="B336" s="268"/>
      <c r="C336" s="269"/>
      <c r="D336" s="259" t="s">
        <v>174</v>
      </c>
      <c r="E336" s="270" t="s">
        <v>1</v>
      </c>
      <c r="F336" s="271" t="s">
        <v>2274</v>
      </c>
      <c r="G336" s="269"/>
      <c r="H336" s="272">
        <v>28.14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174</v>
      </c>
      <c r="AU336" s="278" t="s">
        <v>86</v>
      </c>
      <c r="AV336" s="14" t="s">
        <v>86</v>
      </c>
      <c r="AW336" s="14" t="s">
        <v>30</v>
      </c>
      <c r="AX336" s="14" t="s">
        <v>73</v>
      </c>
      <c r="AY336" s="278" t="s">
        <v>166</v>
      </c>
    </row>
    <row r="337" spans="1:51" s="14" customFormat="1" ht="12">
      <c r="A337" s="14"/>
      <c r="B337" s="268"/>
      <c r="C337" s="269"/>
      <c r="D337" s="259" t="s">
        <v>174</v>
      </c>
      <c r="E337" s="270" t="s">
        <v>1</v>
      </c>
      <c r="F337" s="271" t="s">
        <v>2274</v>
      </c>
      <c r="G337" s="269"/>
      <c r="H337" s="272">
        <v>28.14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174</v>
      </c>
      <c r="AU337" s="278" t="s">
        <v>86</v>
      </c>
      <c r="AV337" s="14" t="s">
        <v>86</v>
      </c>
      <c r="AW337" s="14" t="s">
        <v>30</v>
      </c>
      <c r="AX337" s="14" t="s">
        <v>73</v>
      </c>
      <c r="AY337" s="278" t="s">
        <v>166</v>
      </c>
    </row>
    <row r="338" spans="1:51" s="14" customFormat="1" ht="12">
      <c r="A338" s="14"/>
      <c r="B338" s="268"/>
      <c r="C338" s="269"/>
      <c r="D338" s="259" t="s">
        <v>174</v>
      </c>
      <c r="E338" s="270" t="s">
        <v>1</v>
      </c>
      <c r="F338" s="271" t="s">
        <v>2275</v>
      </c>
      <c r="G338" s="269"/>
      <c r="H338" s="272">
        <v>26.04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174</v>
      </c>
      <c r="AU338" s="278" t="s">
        <v>86</v>
      </c>
      <c r="AV338" s="14" t="s">
        <v>86</v>
      </c>
      <c r="AW338" s="14" t="s">
        <v>30</v>
      </c>
      <c r="AX338" s="14" t="s">
        <v>73</v>
      </c>
      <c r="AY338" s="278" t="s">
        <v>166</v>
      </c>
    </row>
    <row r="339" spans="1:65" s="2" customFormat="1" ht="21.75" customHeight="1">
      <c r="A339" s="37"/>
      <c r="B339" s="38"/>
      <c r="C339" s="279" t="s">
        <v>409</v>
      </c>
      <c r="D339" s="279" t="s">
        <v>243</v>
      </c>
      <c r="E339" s="280" t="s">
        <v>493</v>
      </c>
      <c r="F339" s="281" t="s">
        <v>494</v>
      </c>
      <c r="G339" s="282" t="s">
        <v>171</v>
      </c>
      <c r="H339" s="283">
        <v>236.384</v>
      </c>
      <c r="I339" s="284"/>
      <c r="J339" s="285">
        <f>ROUND(I339*H339,2)</f>
        <v>0</v>
      </c>
      <c r="K339" s="286"/>
      <c r="L339" s="287"/>
      <c r="M339" s="288" t="s">
        <v>1</v>
      </c>
      <c r="N339" s="289" t="s">
        <v>39</v>
      </c>
      <c r="O339" s="90"/>
      <c r="P339" s="253">
        <f>O339*H339</f>
        <v>0</v>
      </c>
      <c r="Q339" s="253">
        <v>0.003</v>
      </c>
      <c r="R339" s="253">
        <f>Q339*H339</f>
        <v>0.709152</v>
      </c>
      <c r="S339" s="253">
        <v>0</v>
      </c>
      <c r="T339" s="254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5" t="s">
        <v>212</v>
      </c>
      <c r="AT339" s="255" t="s">
        <v>243</v>
      </c>
      <c r="AU339" s="255" t="s">
        <v>86</v>
      </c>
      <c r="AY339" s="16" t="s">
        <v>166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6" t="s">
        <v>86</v>
      </c>
      <c r="BK339" s="256">
        <f>ROUND(I339*H339,2)</f>
        <v>0</v>
      </c>
      <c r="BL339" s="16" t="s">
        <v>172</v>
      </c>
      <c r="BM339" s="255" t="s">
        <v>2276</v>
      </c>
    </row>
    <row r="340" spans="1:47" s="2" customFormat="1" ht="12">
      <c r="A340" s="37"/>
      <c r="B340" s="38"/>
      <c r="C340" s="39"/>
      <c r="D340" s="259" t="s">
        <v>496</v>
      </c>
      <c r="E340" s="39"/>
      <c r="F340" s="290" t="s">
        <v>497</v>
      </c>
      <c r="G340" s="39"/>
      <c r="H340" s="39"/>
      <c r="I340" s="153"/>
      <c r="J340" s="39"/>
      <c r="K340" s="39"/>
      <c r="L340" s="43"/>
      <c r="M340" s="291"/>
      <c r="N340" s="292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496</v>
      </c>
      <c r="AU340" s="16" t="s">
        <v>86</v>
      </c>
    </row>
    <row r="341" spans="1:51" s="14" customFormat="1" ht="12">
      <c r="A341" s="14"/>
      <c r="B341" s="268"/>
      <c r="C341" s="269"/>
      <c r="D341" s="259" t="s">
        <v>174</v>
      </c>
      <c r="E341" s="269"/>
      <c r="F341" s="271" t="s">
        <v>2277</v>
      </c>
      <c r="G341" s="269"/>
      <c r="H341" s="272">
        <v>236.384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174</v>
      </c>
      <c r="AU341" s="278" t="s">
        <v>86</v>
      </c>
      <c r="AV341" s="14" t="s">
        <v>86</v>
      </c>
      <c r="AW341" s="14" t="s">
        <v>4</v>
      </c>
      <c r="AX341" s="14" t="s">
        <v>80</v>
      </c>
      <c r="AY341" s="278" t="s">
        <v>166</v>
      </c>
    </row>
    <row r="342" spans="1:65" s="2" customFormat="1" ht="16.5" customHeight="1">
      <c r="A342" s="37"/>
      <c r="B342" s="38"/>
      <c r="C342" s="243" t="s">
        <v>413</v>
      </c>
      <c r="D342" s="243" t="s">
        <v>168</v>
      </c>
      <c r="E342" s="244" t="s">
        <v>500</v>
      </c>
      <c r="F342" s="245" t="s">
        <v>501</v>
      </c>
      <c r="G342" s="246" t="s">
        <v>171</v>
      </c>
      <c r="H342" s="247">
        <v>1431.397</v>
      </c>
      <c r="I342" s="248"/>
      <c r="J342" s="249">
        <f>ROUND(I342*H342,2)</f>
        <v>0</v>
      </c>
      <c r="K342" s="250"/>
      <c r="L342" s="43"/>
      <c r="M342" s="251" t="s">
        <v>1</v>
      </c>
      <c r="N342" s="252" t="s">
        <v>39</v>
      </c>
      <c r="O342" s="90"/>
      <c r="P342" s="253">
        <f>O342*H342</f>
        <v>0</v>
      </c>
      <c r="Q342" s="253">
        <v>0.00026</v>
      </c>
      <c r="R342" s="253">
        <f>Q342*H342</f>
        <v>0.37216321999999996</v>
      </c>
      <c r="S342" s="253">
        <v>0</v>
      </c>
      <c r="T342" s="254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5" t="s">
        <v>172</v>
      </c>
      <c r="AT342" s="255" t="s">
        <v>168</v>
      </c>
      <c r="AU342" s="255" t="s">
        <v>86</v>
      </c>
      <c r="AY342" s="16" t="s">
        <v>166</v>
      </c>
      <c r="BE342" s="256">
        <f>IF(N342="základní",J342,0)</f>
        <v>0</v>
      </c>
      <c r="BF342" s="256">
        <f>IF(N342="snížená",J342,0)</f>
        <v>0</v>
      </c>
      <c r="BG342" s="256">
        <f>IF(N342="zákl. přenesená",J342,0)</f>
        <v>0</v>
      </c>
      <c r="BH342" s="256">
        <f>IF(N342="sníž. přenesená",J342,0)</f>
        <v>0</v>
      </c>
      <c r="BI342" s="256">
        <f>IF(N342="nulová",J342,0)</f>
        <v>0</v>
      </c>
      <c r="BJ342" s="16" t="s">
        <v>86</v>
      </c>
      <c r="BK342" s="256">
        <f>ROUND(I342*H342,2)</f>
        <v>0</v>
      </c>
      <c r="BL342" s="16" t="s">
        <v>172</v>
      </c>
      <c r="BM342" s="255" t="s">
        <v>2278</v>
      </c>
    </row>
    <row r="343" spans="1:51" s="13" customFormat="1" ht="12">
      <c r="A343" s="13"/>
      <c r="B343" s="257"/>
      <c r="C343" s="258"/>
      <c r="D343" s="259" t="s">
        <v>174</v>
      </c>
      <c r="E343" s="260" t="s">
        <v>1</v>
      </c>
      <c r="F343" s="261" t="s">
        <v>417</v>
      </c>
      <c r="G343" s="258"/>
      <c r="H343" s="260" t="s">
        <v>1</v>
      </c>
      <c r="I343" s="262"/>
      <c r="J343" s="258"/>
      <c r="K343" s="258"/>
      <c r="L343" s="263"/>
      <c r="M343" s="264"/>
      <c r="N343" s="265"/>
      <c r="O343" s="265"/>
      <c r="P343" s="265"/>
      <c r="Q343" s="265"/>
      <c r="R343" s="265"/>
      <c r="S343" s="265"/>
      <c r="T343" s="26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7" t="s">
        <v>174</v>
      </c>
      <c r="AU343" s="267" t="s">
        <v>86</v>
      </c>
      <c r="AV343" s="13" t="s">
        <v>80</v>
      </c>
      <c r="AW343" s="13" t="s">
        <v>30</v>
      </c>
      <c r="AX343" s="13" t="s">
        <v>73</v>
      </c>
      <c r="AY343" s="267" t="s">
        <v>166</v>
      </c>
    </row>
    <row r="344" spans="1:51" s="14" customFormat="1" ht="12">
      <c r="A344" s="14"/>
      <c r="B344" s="268"/>
      <c r="C344" s="269"/>
      <c r="D344" s="259" t="s">
        <v>174</v>
      </c>
      <c r="E344" s="270" t="s">
        <v>1</v>
      </c>
      <c r="F344" s="271" t="s">
        <v>2279</v>
      </c>
      <c r="G344" s="269"/>
      <c r="H344" s="272">
        <v>124.38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174</v>
      </c>
      <c r="AU344" s="278" t="s">
        <v>86</v>
      </c>
      <c r="AV344" s="14" t="s">
        <v>86</v>
      </c>
      <c r="AW344" s="14" t="s">
        <v>30</v>
      </c>
      <c r="AX344" s="14" t="s">
        <v>73</v>
      </c>
      <c r="AY344" s="278" t="s">
        <v>166</v>
      </c>
    </row>
    <row r="345" spans="1:51" s="14" customFormat="1" ht="12">
      <c r="A345" s="14"/>
      <c r="B345" s="268"/>
      <c r="C345" s="269"/>
      <c r="D345" s="259" t="s">
        <v>174</v>
      </c>
      <c r="E345" s="270" t="s">
        <v>1</v>
      </c>
      <c r="F345" s="271" t="s">
        <v>2280</v>
      </c>
      <c r="G345" s="269"/>
      <c r="H345" s="272">
        <v>222.67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174</v>
      </c>
      <c r="AU345" s="278" t="s">
        <v>86</v>
      </c>
      <c r="AV345" s="14" t="s">
        <v>86</v>
      </c>
      <c r="AW345" s="14" t="s">
        <v>30</v>
      </c>
      <c r="AX345" s="14" t="s">
        <v>73</v>
      </c>
      <c r="AY345" s="278" t="s">
        <v>166</v>
      </c>
    </row>
    <row r="346" spans="1:51" s="14" customFormat="1" ht="12">
      <c r="A346" s="14"/>
      <c r="B346" s="268"/>
      <c r="C346" s="269"/>
      <c r="D346" s="259" t="s">
        <v>174</v>
      </c>
      <c r="E346" s="270" t="s">
        <v>1</v>
      </c>
      <c r="F346" s="271" t="s">
        <v>2281</v>
      </c>
      <c r="G346" s="269"/>
      <c r="H346" s="272">
        <v>125.454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174</v>
      </c>
      <c r="AU346" s="278" t="s">
        <v>86</v>
      </c>
      <c r="AV346" s="14" t="s">
        <v>86</v>
      </c>
      <c r="AW346" s="14" t="s">
        <v>30</v>
      </c>
      <c r="AX346" s="14" t="s">
        <v>73</v>
      </c>
      <c r="AY346" s="278" t="s">
        <v>166</v>
      </c>
    </row>
    <row r="347" spans="1:51" s="14" customFormat="1" ht="12">
      <c r="A347" s="14"/>
      <c r="B347" s="268"/>
      <c r="C347" s="269"/>
      <c r="D347" s="259" t="s">
        <v>174</v>
      </c>
      <c r="E347" s="270" t="s">
        <v>1</v>
      </c>
      <c r="F347" s="271" t="s">
        <v>2282</v>
      </c>
      <c r="G347" s="269"/>
      <c r="H347" s="272">
        <v>815.213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174</v>
      </c>
      <c r="AU347" s="278" t="s">
        <v>86</v>
      </c>
      <c r="AV347" s="14" t="s">
        <v>86</v>
      </c>
      <c r="AW347" s="14" t="s">
        <v>30</v>
      </c>
      <c r="AX347" s="14" t="s">
        <v>73</v>
      </c>
      <c r="AY347" s="278" t="s">
        <v>166</v>
      </c>
    </row>
    <row r="348" spans="1:51" s="14" customFormat="1" ht="12">
      <c r="A348" s="14"/>
      <c r="B348" s="268"/>
      <c r="C348" s="269"/>
      <c r="D348" s="259" t="s">
        <v>174</v>
      </c>
      <c r="E348" s="270" t="s">
        <v>1</v>
      </c>
      <c r="F348" s="271" t="s">
        <v>2283</v>
      </c>
      <c r="G348" s="269"/>
      <c r="H348" s="272">
        <v>66.68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174</v>
      </c>
      <c r="AU348" s="278" t="s">
        <v>86</v>
      </c>
      <c r="AV348" s="14" t="s">
        <v>86</v>
      </c>
      <c r="AW348" s="14" t="s">
        <v>30</v>
      </c>
      <c r="AX348" s="14" t="s">
        <v>73</v>
      </c>
      <c r="AY348" s="278" t="s">
        <v>166</v>
      </c>
    </row>
    <row r="349" spans="1:51" s="14" customFormat="1" ht="12">
      <c r="A349" s="14"/>
      <c r="B349" s="268"/>
      <c r="C349" s="269"/>
      <c r="D349" s="259" t="s">
        <v>174</v>
      </c>
      <c r="E349" s="270" t="s">
        <v>1</v>
      </c>
      <c r="F349" s="271" t="s">
        <v>2284</v>
      </c>
      <c r="G349" s="269"/>
      <c r="H349" s="272">
        <v>77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174</v>
      </c>
      <c r="AU349" s="278" t="s">
        <v>86</v>
      </c>
      <c r="AV349" s="14" t="s">
        <v>86</v>
      </c>
      <c r="AW349" s="14" t="s">
        <v>30</v>
      </c>
      <c r="AX349" s="14" t="s">
        <v>73</v>
      </c>
      <c r="AY349" s="278" t="s">
        <v>166</v>
      </c>
    </row>
    <row r="350" spans="1:65" s="2" customFormat="1" ht="21.75" customHeight="1">
      <c r="A350" s="37"/>
      <c r="B350" s="38"/>
      <c r="C350" s="243" t="s">
        <v>419</v>
      </c>
      <c r="D350" s="243" t="s">
        <v>168</v>
      </c>
      <c r="E350" s="244" t="s">
        <v>510</v>
      </c>
      <c r="F350" s="245" t="s">
        <v>511</v>
      </c>
      <c r="G350" s="246" t="s">
        <v>171</v>
      </c>
      <c r="H350" s="247">
        <v>77</v>
      </c>
      <c r="I350" s="248"/>
      <c r="J350" s="249">
        <f>ROUND(I350*H350,2)</f>
        <v>0</v>
      </c>
      <c r="K350" s="250"/>
      <c r="L350" s="43"/>
      <c r="M350" s="251" t="s">
        <v>1</v>
      </c>
      <c r="N350" s="252" t="s">
        <v>39</v>
      </c>
      <c r="O350" s="90"/>
      <c r="P350" s="253">
        <f>O350*H350</f>
        <v>0</v>
      </c>
      <c r="Q350" s="253">
        <v>0.00489</v>
      </c>
      <c r="R350" s="253">
        <f>Q350*H350</f>
        <v>0.37653000000000003</v>
      </c>
      <c r="S350" s="253">
        <v>0</v>
      </c>
      <c r="T350" s="254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5" t="s">
        <v>172</v>
      </c>
      <c r="AT350" s="255" t="s">
        <v>168</v>
      </c>
      <c r="AU350" s="255" t="s">
        <v>86</v>
      </c>
      <c r="AY350" s="16" t="s">
        <v>166</v>
      </c>
      <c r="BE350" s="256">
        <f>IF(N350="základní",J350,0)</f>
        <v>0</v>
      </c>
      <c r="BF350" s="256">
        <f>IF(N350="snížená",J350,0)</f>
        <v>0</v>
      </c>
      <c r="BG350" s="256">
        <f>IF(N350="zákl. přenesená",J350,0)</f>
        <v>0</v>
      </c>
      <c r="BH350" s="256">
        <f>IF(N350="sníž. přenesená",J350,0)</f>
        <v>0</v>
      </c>
      <c r="BI350" s="256">
        <f>IF(N350="nulová",J350,0)</f>
        <v>0</v>
      </c>
      <c r="BJ350" s="16" t="s">
        <v>86</v>
      </c>
      <c r="BK350" s="256">
        <f>ROUND(I350*H350,2)</f>
        <v>0</v>
      </c>
      <c r="BL350" s="16" t="s">
        <v>172</v>
      </c>
      <c r="BM350" s="255" t="s">
        <v>2285</v>
      </c>
    </row>
    <row r="351" spans="1:51" s="14" customFormat="1" ht="12">
      <c r="A351" s="14"/>
      <c r="B351" s="268"/>
      <c r="C351" s="269"/>
      <c r="D351" s="259" t="s">
        <v>174</v>
      </c>
      <c r="E351" s="270" t="s">
        <v>1</v>
      </c>
      <c r="F351" s="271" t="s">
        <v>2284</v>
      </c>
      <c r="G351" s="269"/>
      <c r="H351" s="272">
        <v>77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174</v>
      </c>
      <c r="AU351" s="278" t="s">
        <v>86</v>
      </c>
      <c r="AV351" s="14" t="s">
        <v>86</v>
      </c>
      <c r="AW351" s="14" t="s">
        <v>30</v>
      </c>
      <c r="AX351" s="14" t="s">
        <v>73</v>
      </c>
      <c r="AY351" s="278" t="s">
        <v>166</v>
      </c>
    </row>
    <row r="352" spans="1:65" s="2" customFormat="1" ht="21.75" customHeight="1">
      <c r="A352" s="37"/>
      <c r="B352" s="38"/>
      <c r="C352" s="243" t="s">
        <v>428</v>
      </c>
      <c r="D352" s="243" t="s">
        <v>168</v>
      </c>
      <c r="E352" s="244" t="s">
        <v>2286</v>
      </c>
      <c r="F352" s="245" t="s">
        <v>2287</v>
      </c>
      <c r="G352" s="246" t="s">
        <v>290</v>
      </c>
      <c r="H352" s="247">
        <v>16.8</v>
      </c>
      <c r="I352" s="248"/>
      <c r="J352" s="249">
        <f>ROUND(I352*H352,2)</f>
        <v>0</v>
      </c>
      <c r="K352" s="250"/>
      <c r="L352" s="43"/>
      <c r="M352" s="251" t="s">
        <v>1</v>
      </c>
      <c r="N352" s="252" t="s">
        <v>39</v>
      </c>
      <c r="O352" s="90"/>
      <c r="P352" s="253">
        <f>O352*H352</f>
        <v>0</v>
      </c>
      <c r="Q352" s="253">
        <v>0</v>
      </c>
      <c r="R352" s="253">
        <f>Q352*H352</f>
        <v>0</v>
      </c>
      <c r="S352" s="253">
        <v>0</v>
      </c>
      <c r="T352" s="25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5" t="s">
        <v>172</v>
      </c>
      <c r="AT352" s="255" t="s">
        <v>168</v>
      </c>
      <c r="AU352" s="255" t="s">
        <v>86</v>
      </c>
      <c r="AY352" s="16" t="s">
        <v>166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6" t="s">
        <v>86</v>
      </c>
      <c r="BK352" s="256">
        <f>ROUND(I352*H352,2)</f>
        <v>0</v>
      </c>
      <c r="BL352" s="16" t="s">
        <v>172</v>
      </c>
      <c r="BM352" s="255" t="s">
        <v>2288</v>
      </c>
    </row>
    <row r="353" spans="1:51" s="14" customFormat="1" ht="12">
      <c r="A353" s="14"/>
      <c r="B353" s="268"/>
      <c r="C353" s="269"/>
      <c r="D353" s="259" t="s">
        <v>174</v>
      </c>
      <c r="E353" s="270" t="s">
        <v>1</v>
      </c>
      <c r="F353" s="271" t="s">
        <v>2289</v>
      </c>
      <c r="G353" s="269"/>
      <c r="H353" s="272">
        <v>16.8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174</v>
      </c>
      <c r="AU353" s="278" t="s">
        <v>86</v>
      </c>
      <c r="AV353" s="14" t="s">
        <v>86</v>
      </c>
      <c r="AW353" s="14" t="s">
        <v>30</v>
      </c>
      <c r="AX353" s="14" t="s">
        <v>73</v>
      </c>
      <c r="AY353" s="278" t="s">
        <v>166</v>
      </c>
    </row>
    <row r="354" spans="1:65" s="2" customFormat="1" ht="16.5" customHeight="1">
      <c r="A354" s="37"/>
      <c r="B354" s="38"/>
      <c r="C354" s="279" t="s">
        <v>432</v>
      </c>
      <c r="D354" s="279" t="s">
        <v>243</v>
      </c>
      <c r="E354" s="280" t="s">
        <v>2290</v>
      </c>
      <c r="F354" s="281" t="s">
        <v>2291</v>
      </c>
      <c r="G354" s="282" t="s">
        <v>290</v>
      </c>
      <c r="H354" s="283">
        <v>17.64</v>
      </c>
      <c r="I354" s="284"/>
      <c r="J354" s="285">
        <f>ROUND(I354*H354,2)</f>
        <v>0</v>
      </c>
      <c r="K354" s="286"/>
      <c r="L354" s="287"/>
      <c r="M354" s="288" t="s">
        <v>1</v>
      </c>
      <c r="N354" s="289" t="s">
        <v>39</v>
      </c>
      <c r="O354" s="90"/>
      <c r="P354" s="253">
        <f>O354*H354</f>
        <v>0</v>
      </c>
      <c r="Q354" s="253">
        <v>0.0001</v>
      </c>
      <c r="R354" s="253">
        <f>Q354*H354</f>
        <v>0.0017640000000000002</v>
      </c>
      <c r="S354" s="253">
        <v>0</v>
      </c>
      <c r="T354" s="25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5" t="s">
        <v>212</v>
      </c>
      <c r="AT354" s="255" t="s">
        <v>243</v>
      </c>
      <c r="AU354" s="255" t="s">
        <v>86</v>
      </c>
      <c r="AY354" s="16" t="s">
        <v>166</v>
      </c>
      <c r="BE354" s="256">
        <f>IF(N354="základní",J354,0)</f>
        <v>0</v>
      </c>
      <c r="BF354" s="256">
        <f>IF(N354="snížená",J354,0)</f>
        <v>0</v>
      </c>
      <c r="BG354" s="256">
        <f>IF(N354="zákl. přenesená",J354,0)</f>
        <v>0</v>
      </c>
      <c r="BH354" s="256">
        <f>IF(N354="sníž. přenesená",J354,0)</f>
        <v>0</v>
      </c>
      <c r="BI354" s="256">
        <f>IF(N354="nulová",J354,0)</f>
        <v>0</v>
      </c>
      <c r="BJ354" s="16" t="s">
        <v>86</v>
      </c>
      <c r="BK354" s="256">
        <f>ROUND(I354*H354,2)</f>
        <v>0</v>
      </c>
      <c r="BL354" s="16" t="s">
        <v>172</v>
      </c>
      <c r="BM354" s="255" t="s">
        <v>2292</v>
      </c>
    </row>
    <row r="355" spans="1:51" s="14" customFormat="1" ht="12">
      <c r="A355" s="14"/>
      <c r="B355" s="268"/>
      <c r="C355" s="269"/>
      <c r="D355" s="259" t="s">
        <v>174</v>
      </c>
      <c r="E355" s="269"/>
      <c r="F355" s="271" t="s">
        <v>2293</v>
      </c>
      <c r="G355" s="269"/>
      <c r="H355" s="272">
        <v>17.64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174</v>
      </c>
      <c r="AU355" s="278" t="s">
        <v>86</v>
      </c>
      <c r="AV355" s="14" t="s">
        <v>86</v>
      </c>
      <c r="AW355" s="14" t="s">
        <v>4</v>
      </c>
      <c r="AX355" s="14" t="s">
        <v>80</v>
      </c>
      <c r="AY355" s="278" t="s">
        <v>166</v>
      </c>
    </row>
    <row r="356" spans="1:65" s="2" customFormat="1" ht="21.75" customHeight="1">
      <c r="A356" s="37"/>
      <c r="B356" s="38"/>
      <c r="C356" s="243" t="s">
        <v>439</v>
      </c>
      <c r="D356" s="243" t="s">
        <v>168</v>
      </c>
      <c r="E356" s="244" t="s">
        <v>514</v>
      </c>
      <c r="F356" s="245" t="s">
        <v>515</v>
      </c>
      <c r="G356" s="246" t="s">
        <v>290</v>
      </c>
      <c r="H356" s="247">
        <v>1150.83</v>
      </c>
      <c r="I356" s="248"/>
      <c r="J356" s="249">
        <f>ROUND(I356*H356,2)</f>
        <v>0</v>
      </c>
      <c r="K356" s="250"/>
      <c r="L356" s="43"/>
      <c r="M356" s="251" t="s">
        <v>1</v>
      </c>
      <c r="N356" s="252" t="s">
        <v>39</v>
      </c>
      <c r="O356" s="90"/>
      <c r="P356" s="253">
        <f>O356*H356</f>
        <v>0</v>
      </c>
      <c r="Q356" s="253">
        <v>0</v>
      </c>
      <c r="R356" s="253">
        <f>Q356*H356</f>
        <v>0</v>
      </c>
      <c r="S356" s="253">
        <v>0</v>
      </c>
      <c r="T356" s="25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5" t="s">
        <v>172</v>
      </c>
      <c r="AT356" s="255" t="s">
        <v>168</v>
      </c>
      <c r="AU356" s="255" t="s">
        <v>86</v>
      </c>
      <c r="AY356" s="16" t="s">
        <v>166</v>
      </c>
      <c r="BE356" s="256">
        <f>IF(N356="základní",J356,0)</f>
        <v>0</v>
      </c>
      <c r="BF356" s="256">
        <f>IF(N356="snížená",J356,0)</f>
        <v>0</v>
      </c>
      <c r="BG356" s="256">
        <f>IF(N356="zákl. přenesená",J356,0)</f>
        <v>0</v>
      </c>
      <c r="BH356" s="256">
        <f>IF(N356="sníž. přenesená",J356,0)</f>
        <v>0</v>
      </c>
      <c r="BI356" s="256">
        <f>IF(N356="nulová",J356,0)</f>
        <v>0</v>
      </c>
      <c r="BJ356" s="16" t="s">
        <v>86</v>
      </c>
      <c r="BK356" s="256">
        <f>ROUND(I356*H356,2)</f>
        <v>0</v>
      </c>
      <c r="BL356" s="16" t="s">
        <v>172</v>
      </c>
      <c r="BM356" s="255" t="s">
        <v>2294</v>
      </c>
    </row>
    <row r="357" spans="1:51" s="14" customFormat="1" ht="12">
      <c r="A357" s="14"/>
      <c r="B357" s="268"/>
      <c r="C357" s="269"/>
      <c r="D357" s="259" t="s">
        <v>174</v>
      </c>
      <c r="E357" s="270" t="s">
        <v>1</v>
      </c>
      <c r="F357" s="271" t="s">
        <v>2295</v>
      </c>
      <c r="G357" s="269"/>
      <c r="H357" s="272">
        <v>41.2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174</v>
      </c>
      <c r="AU357" s="278" t="s">
        <v>86</v>
      </c>
      <c r="AV357" s="14" t="s">
        <v>86</v>
      </c>
      <c r="AW357" s="14" t="s">
        <v>30</v>
      </c>
      <c r="AX357" s="14" t="s">
        <v>73</v>
      </c>
      <c r="AY357" s="278" t="s">
        <v>166</v>
      </c>
    </row>
    <row r="358" spans="1:51" s="13" customFormat="1" ht="12">
      <c r="A358" s="13"/>
      <c r="B358" s="257"/>
      <c r="C358" s="258"/>
      <c r="D358" s="259" t="s">
        <v>174</v>
      </c>
      <c r="E358" s="260" t="s">
        <v>1</v>
      </c>
      <c r="F358" s="261" t="s">
        <v>518</v>
      </c>
      <c r="G358" s="258"/>
      <c r="H358" s="260" t="s">
        <v>1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7" t="s">
        <v>174</v>
      </c>
      <c r="AU358" s="267" t="s">
        <v>86</v>
      </c>
      <c r="AV358" s="13" t="s">
        <v>80</v>
      </c>
      <c r="AW358" s="13" t="s">
        <v>30</v>
      </c>
      <c r="AX358" s="13" t="s">
        <v>73</v>
      </c>
      <c r="AY358" s="267" t="s">
        <v>166</v>
      </c>
    </row>
    <row r="359" spans="1:51" s="13" customFormat="1" ht="12">
      <c r="A359" s="13"/>
      <c r="B359" s="257"/>
      <c r="C359" s="258"/>
      <c r="D359" s="259" t="s">
        <v>174</v>
      </c>
      <c r="E359" s="260" t="s">
        <v>1</v>
      </c>
      <c r="F359" s="261" t="s">
        <v>519</v>
      </c>
      <c r="G359" s="258"/>
      <c r="H359" s="260" t="s">
        <v>1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174</v>
      </c>
      <c r="AU359" s="267" t="s">
        <v>86</v>
      </c>
      <c r="AV359" s="13" t="s">
        <v>80</v>
      </c>
      <c r="AW359" s="13" t="s">
        <v>30</v>
      </c>
      <c r="AX359" s="13" t="s">
        <v>73</v>
      </c>
      <c r="AY359" s="267" t="s">
        <v>166</v>
      </c>
    </row>
    <row r="360" spans="1:51" s="14" customFormat="1" ht="12">
      <c r="A360" s="14"/>
      <c r="B360" s="268"/>
      <c r="C360" s="269"/>
      <c r="D360" s="259" t="s">
        <v>174</v>
      </c>
      <c r="E360" s="270" t="s">
        <v>1</v>
      </c>
      <c r="F360" s="271" t="s">
        <v>2296</v>
      </c>
      <c r="G360" s="269"/>
      <c r="H360" s="272">
        <v>23.6</v>
      </c>
      <c r="I360" s="273"/>
      <c r="J360" s="269"/>
      <c r="K360" s="269"/>
      <c r="L360" s="274"/>
      <c r="M360" s="275"/>
      <c r="N360" s="276"/>
      <c r="O360" s="276"/>
      <c r="P360" s="276"/>
      <c r="Q360" s="276"/>
      <c r="R360" s="276"/>
      <c r="S360" s="276"/>
      <c r="T360" s="27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8" t="s">
        <v>174</v>
      </c>
      <c r="AU360" s="278" t="s">
        <v>86</v>
      </c>
      <c r="AV360" s="14" t="s">
        <v>86</v>
      </c>
      <c r="AW360" s="14" t="s">
        <v>30</v>
      </c>
      <c r="AX360" s="14" t="s">
        <v>73</v>
      </c>
      <c r="AY360" s="278" t="s">
        <v>166</v>
      </c>
    </row>
    <row r="361" spans="1:51" s="14" customFormat="1" ht="12">
      <c r="A361" s="14"/>
      <c r="B361" s="268"/>
      <c r="C361" s="269"/>
      <c r="D361" s="259" t="s">
        <v>174</v>
      </c>
      <c r="E361" s="270" t="s">
        <v>1</v>
      </c>
      <c r="F361" s="271" t="s">
        <v>2297</v>
      </c>
      <c r="G361" s="269"/>
      <c r="H361" s="272">
        <v>34.4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174</v>
      </c>
      <c r="AU361" s="278" t="s">
        <v>86</v>
      </c>
      <c r="AV361" s="14" t="s">
        <v>86</v>
      </c>
      <c r="AW361" s="14" t="s">
        <v>30</v>
      </c>
      <c r="AX361" s="14" t="s">
        <v>73</v>
      </c>
      <c r="AY361" s="278" t="s">
        <v>166</v>
      </c>
    </row>
    <row r="362" spans="1:51" s="14" customFormat="1" ht="12">
      <c r="A362" s="14"/>
      <c r="B362" s="268"/>
      <c r="C362" s="269"/>
      <c r="D362" s="259" t="s">
        <v>174</v>
      </c>
      <c r="E362" s="270" t="s">
        <v>1</v>
      </c>
      <c r="F362" s="271" t="s">
        <v>2298</v>
      </c>
      <c r="G362" s="269"/>
      <c r="H362" s="272">
        <v>53.2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174</v>
      </c>
      <c r="AU362" s="278" t="s">
        <v>86</v>
      </c>
      <c r="AV362" s="14" t="s">
        <v>86</v>
      </c>
      <c r="AW362" s="14" t="s">
        <v>30</v>
      </c>
      <c r="AX362" s="14" t="s">
        <v>73</v>
      </c>
      <c r="AY362" s="278" t="s">
        <v>166</v>
      </c>
    </row>
    <row r="363" spans="1:51" s="14" customFormat="1" ht="12">
      <c r="A363" s="14"/>
      <c r="B363" s="268"/>
      <c r="C363" s="269"/>
      <c r="D363" s="259" t="s">
        <v>174</v>
      </c>
      <c r="E363" s="270" t="s">
        <v>1</v>
      </c>
      <c r="F363" s="271" t="s">
        <v>2299</v>
      </c>
      <c r="G363" s="269"/>
      <c r="H363" s="272">
        <v>24.9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174</v>
      </c>
      <c r="AU363" s="278" t="s">
        <v>86</v>
      </c>
      <c r="AV363" s="14" t="s">
        <v>86</v>
      </c>
      <c r="AW363" s="14" t="s">
        <v>30</v>
      </c>
      <c r="AX363" s="14" t="s">
        <v>73</v>
      </c>
      <c r="AY363" s="278" t="s">
        <v>166</v>
      </c>
    </row>
    <row r="364" spans="1:51" s="14" customFormat="1" ht="12">
      <c r="A364" s="14"/>
      <c r="B364" s="268"/>
      <c r="C364" s="269"/>
      <c r="D364" s="259" t="s">
        <v>174</v>
      </c>
      <c r="E364" s="270" t="s">
        <v>1</v>
      </c>
      <c r="F364" s="271" t="s">
        <v>2300</v>
      </c>
      <c r="G364" s="269"/>
      <c r="H364" s="272">
        <v>22.8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174</v>
      </c>
      <c r="AU364" s="278" t="s">
        <v>86</v>
      </c>
      <c r="AV364" s="14" t="s">
        <v>86</v>
      </c>
      <c r="AW364" s="14" t="s">
        <v>30</v>
      </c>
      <c r="AX364" s="14" t="s">
        <v>73</v>
      </c>
      <c r="AY364" s="278" t="s">
        <v>166</v>
      </c>
    </row>
    <row r="365" spans="1:51" s="14" customFormat="1" ht="12">
      <c r="A365" s="14"/>
      <c r="B365" s="268"/>
      <c r="C365" s="269"/>
      <c r="D365" s="259" t="s">
        <v>174</v>
      </c>
      <c r="E365" s="270" t="s">
        <v>1</v>
      </c>
      <c r="F365" s="271" t="s">
        <v>2300</v>
      </c>
      <c r="G365" s="269"/>
      <c r="H365" s="272">
        <v>22.8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174</v>
      </c>
      <c r="AU365" s="278" t="s">
        <v>86</v>
      </c>
      <c r="AV365" s="14" t="s">
        <v>86</v>
      </c>
      <c r="AW365" s="14" t="s">
        <v>30</v>
      </c>
      <c r="AX365" s="14" t="s">
        <v>73</v>
      </c>
      <c r="AY365" s="278" t="s">
        <v>166</v>
      </c>
    </row>
    <row r="366" spans="1:51" s="14" customFormat="1" ht="12">
      <c r="A366" s="14"/>
      <c r="B366" s="268"/>
      <c r="C366" s="269"/>
      <c r="D366" s="259" t="s">
        <v>174</v>
      </c>
      <c r="E366" s="270" t="s">
        <v>1</v>
      </c>
      <c r="F366" s="271" t="s">
        <v>2301</v>
      </c>
      <c r="G366" s="269"/>
      <c r="H366" s="272">
        <v>25.6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174</v>
      </c>
      <c r="AU366" s="278" t="s">
        <v>86</v>
      </c>
      <c r="AV366" s="14" t="s">
        <v>86</v>
      </c>
      <c r="AW366" s="14" t="s">
        <v>30</v>
      </c>
      <c r="AX366" s="14" t="s">
        <v>73</v>
      </c>
      <c r="AY366" s="278" t="s">
        <v>166</v>
      </c>
    </row>
    <row r="367" spans="1:51" s="13" customFormat="1" ht="12">
      <c r="A367" s="13"/>
      <c r="B367" s="257"/>
      <c r="C367" s="258"/>
      <c r="D367" s="259" t="s">
        <v>174</v>
      </c>
      <c r="E367" s="260" t="s">
        <v>1</v>
      </c>
      <c r="F367" s="261" t="s">
        <v>2247</v>
      </c>
      <c r="G367" s="258"/>
      <c r="H367" s="260" t="s">
        <v>1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174</v>
      </c>
      <c r="AU367" s="267" t="s">
        <v>86</v>
      </c>
      <c r="AV367" s="13" t="s">
        <v>80</v>
      </c>
      <c r="AW367" s="13" t="s">
        <v>30</v>
      </c>
      <c r="AX367" s="13" t="s">
        <v>73</v>
      </c>
      <c r="AY367" s="267" t="s">
        <v>166</v>
      </c>
    </row>
    <row r="368" spans="1:51" s="14" customFormat="1" ht="12">
      <c r="A368" s="14"/>
      <c r="B368" s="268"/>
      <c r="C368" s="269"/>
      <c r="D368" s="259" t="s">
        <v>174</v>
      </c>
      <c r="E368" s="270" t="s">
        <v>1</v>
      </c>
      <c r="F368" s="271" t="s">
        <v>2302</v>
      </c>
      <c r="G368" s="269"/>
      <c r="H368" s="272">
        <v>33.6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174</v>
      </c>
      <c r="AU368" s="278" t="s">
        <v>86</v>
      </c>
      <c r="AV368" s="14" t="s">
        <v>86</v>
      </c>
      <c r="AW368" s="14" t="s">
        <v>30</v>
      </c>
      <c r="AX368" s="14" t="s">
        <v>73</v>
      </c>
      <c r="AY368" s="278" t="s">
        <v>166</v>
      </c>
    </row>
    <row r="369" spans="1:51" s="14" customFormat="1" ht="12">
      <c r="A369" s="14"/>
      <c r="B369" s="268"/>
      <c r="C369" s="269"/>
      <c r="D369" s="259" t="s">
        <v>174</v>
      </c>
      <c r="E369" s="270" t="s">
        <v>1</v>
      </c>
      <c r="F369" s="271" t="s">
        <v>2303</v>
      </c>
      <c r="G369" s="269"/>
      <c r="H369" s="272">
        <v>27.36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174</v>
      </c>
      <c r="AU369" s="278" t="s">
        <v>86</v>
      </c>
      <c r="AV369" s="14" t="s">
        <v>86</v>
      </c>
      <c r="AW369" s="14" t="s">
        <v>30</v>
      </c>
      <c r="AX369" s="14" t="s">
        <v>73</v>
      </c>
      <c r="AY369" s="278" t="s">
        <v>166</v>
      </c>
    </row>
    <row r="370" spans="1:51" s="13" customFormat="1" ht="12">
      <c r="A370" s="13"/>
      <c r="B370" s="257"/>
      <c r="C370" s="258"/>
      <c r="D370" s="259" t="s">
        <v>174</v>
      </c>
      <c r="E370" s="260" t="s">
        <v>1</v>
      </c>
      <c r="F370" s="261" t="s">
        <v>2250</v>
      </c>
      <c r="G370" s="258"/>
      <c r="H370" s="260" t="s">
        <v>1</v>
      </c>
      <c r="I370" s="262"/>
      <c r="J370" s="258"/>
      <c r="K370" s="258"/>
      <c r="L370" s="263"/>
      <c r="M370" s="264"/>
      <c r="N370" s="265"/>
      <c r="O370" s="265"/>
      <c r="P370" s="265"/>
      <c r="Q370" s="265"/>
      <c r="R370" s="265"/>
      <c r="S370" s="265"/>
      <c r="T370" s="26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7" t="s">
        <v>174</v>
      </c>
      <c r="AU370" s="267" t="s">
        <v>86</v>
      </c>
      <c r="AV370" s="13" t="s">
        <v>80</v>
      </c>
      <c r="AW370" s="13" t="s">
        <v>30</v>
      </c>
      <c r="AX370" s="13" t="s">
        <v>73</v>
      </c>
      <c r="AY370" s="267" t="s">
        <v>166</v>
      </c>
    </row>
    <row r="371" spans="1:51" s="14" customFormat="1" ht="12">
      <c r="A371" s="14"/>
      <c r="B371" s="268"/>
      <c r="C371" s="269"/>
      <c r="D371" s="259" t="s">
        <v>174</v>
      </c>
      <c r="E371" s="270" t="s">
        <v>1</v>
      </c>
      <c r="F371" s="271" t="s">
        <v>2304</v>
      </c>
      <c r="G371" s="269"/>
      <c r="H371" s="272">
        <v>38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174</v>
      </c>
      <c r="AU371" s="278" t="s">
        <v>86</v>
      </c>
      <c r="AV371" s="14" t="s">
        <v>86</v>
      </c>
      <c r="AW371" s="14" t="s">
        <v>30</v>
      </c>
      <c r="AX371" s="14" t="s">
        <v>73</v>
      </c>
      <c r="AY371" s="278" t="s">
        <v>166</v>
      </c>
    </row>
    <row r="372" spans="1:51" s="14" customFormat="1" ht="12">
      <c r="A372" s="14"/>
      <c r="B372" s="268"/>
      <c r="C372" s="269"/>
      <c r="D372" s="259" t="s">
        <v>174</v>
      </c>
      <c r="E372" s="270" t="s">
        <v>1</v>
      </c>
      <c r="F372" s="271" t="s">
        <v>2305</v>
      </c>
      <c r="G372" s="269"/>
      <c r="H372" s="272">
        <v>30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174</v>
      </c>
      <c r="AU372" s="278" t="s">
        <v>86</v>
      </c>
      <c r="AV372" s="14" t="s">
        <v>86</v>
      </c>
      <c r="AW372" s="14" t="s">
        <v>30</v>
      </c>
      <c r="AX372" s="14" t="s">
        <v>73</v>
      </c>
      <c r="AY372" s="278" t="s">
        <v>166</v>
      </c>
    </row>
    <row r="373" spans="1:51" s="14" customFormat="1" ht="12">
      <c r="A373" s="14"/>
      <c r="B373" s="268"/>
      <c r="C373" s="269"/>
      <c r="D373" s="259" t="s">
        <v>174</v>
      </c>
      <c r="E373" s="270" t="s">
        <v>1</v>
      </c>
      <c r="F373" s="271" t="s">
        <v>2306</v>
      </c>
      <c r="G373" s="269"/>
      <c r="H373" s="272">
        <v>39.62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174</v>
      </c>
      <c r="AU373" s="278" t="s">
        <v>86</v>
      </c>
      <c r="AV373" s="14" t="s">
        <v>86</v>
      </c>
      <c r="AW373" s="14" t="s">
        <v>30</v>
      </c>
      <c r="AX373" s="14" t="s">
        <v>73</v>
      </c>
      <c r="AY373" s="278" t="s">
        <v>166</v>
      </c>
    </row>
    <row r="374" spans="1:51" s="14" customFormat="1" ht="12">
      <c r="A374" s="14"/>
      <c r="B374" s="268"/>
      <c r="C374" s="269"/>
      <c r="D374" s="259" t="s">
        <v>174</v>
      </c>
      <c r="E374" s="270" t="s">
        <v>1</v>
      </c>
      <c r="F374" s="271" t="s">
        <v>2307</v>
      </c>
      <c r="G374" s="269"/>
      <c r="H374" s="272">
        <v>64.44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174</v>
      </c>
      <c r="AU374" s="278" t="s">
        <v>86</v>
      </c>
      <c r="AV374" s="14" t="s">
        <v>86</v>
      </c>
      <c r="AW374" s="14" t="s">
        <v>30</v>
      </c>
      <c r="AX374" s="14" t="s">
        <v>73</v>
      </c>
      <c r="AY374" s="278" t="s">
        <v>166</v>
      </c>
    </row>
    <row r="375" spans="1:51" s="14" customFormat="1" ht="12">
      <c r="A375" s="14"/>
      <c r="B375" s="268"/>
      <c r="C375" s="269"/>
      <c r="D375" s="259" t="s">
        <v>174</v>
      </c>
      <c r="E375" s="270" t="s">
        <v>1</v>
      </c>
      <c r="F375" s="271" t="s">
        <v>2308</v>
      </c>
      <c r="G375" s="269"/>
      <c r="H375" s="272">
        <v>5.84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174</v>
      </c>
      <c r="AU375" s="278" t="s">
        <v>86</v>
      </c>
      <c r="AV375" s="14" t="s">
        <v>86</v>
      </c>
      <c r="AW375" s="14" t="s">
        <v>30</v>
      </c>
      <c r="AX375" s="14" t="s">
        <v>73</v>
      </c>
      <c r="AY375" s="278" t="s">
        <v>166</v>
      </c>
    </row>
    <row r="376" spans="1:51" s="13" customFormat="1" ht="12">
      <c r="A376" s="13"/>
      <c r="B376" s="257"/>
      <c r="C376" s="258"/>
      <c r="D376" s="259" t="s">
        <v>174</v>
      </c>
      <c r="E376" s="260" t="s">
        <v>1</v>
      </c>
      <c r="F376" s="261" t="s">
        <v>461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174</v>
      </c>
      <c r="AU376" s="267" t="s">
        <v>86</v>
      </c>
      <c r="AV376" s="13" t="s">
        <v>80</v>
      </c>
      <c r="AW376" s="13" t="s">
        <v>30</v>
      </c>
      <c r="AX376" s="13" t="s">
        <v>73</v>
      </c>
      <c r="AY376" s="267" t="s">
        <v>166</v>
      </c>
    </row>
    <row r="377" spans="1:51" s="14" customFormat="1" ht="12">
      <c r="A377" s="14"/>
      <c r="B377" s="268"/>
      <c r="C377" s="269"/>
      <c r="D377" s="259" t="s">
        <v>174</v>
      </c>
      <c r="E377" s="270" t="s">
        <v>1</v>
      </c>
      <c r="F377" s="271" t="s">
        <v>2309</v>
      </c>
      <c r="G377" s="269"/>
      <c r="H377" s="272">
        <v>30.4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174</v>
      </c>
      <c r="AU377" s="278" t="s">
        <v>86</v>
      </c>
      <c r="AV377" s="14" t="s">
        <v>86</v>
      </c>
      <c r="AW377" s="14" t="s">
        <v>30</v>
      </c>
      <c r="AX377" s="14" t="s">
        <v>73</v>
      </c>
      <c r="AY377" s="278" t="s">
        <v>166</v>
      </c>
    </row>
    <row r="378" spans="1:51" s="14" customFormat="1" ht="12">
      <c r="A378" s="14"/>
      <c r="B378" s="268"/>
      <c r="C378" s="269"/>
      <c r="D378" s="259" t="s">
        <v>174</v>
      </c>
      <c r="E378" s="270" t="s">
        <v>1</v>
      </c>
      <c r="F378" s="271" t="s">
        <v>2310</v>
      </c>
      <c r="G378" s="269"/>
      <c r="H378" s="272">
        <v>35.42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174</v>
      </c>
      <c r="AU378" s="278" t="s">
        <v>86</v>
      </c>
      <c r="AV378" s="14" t="s">
        <v>86</v>
      </c>
      <c r="AW378" s="14" t="s">
        <v>30</v>
      </c>
      <c r="AX378" s="14" t="s">
        <v>73</v>
      </c>
      <c r="AY378" s="278" t="s">
        <v>166</v>
      </c>
    </row>
    <row r="379" spans="1:51" s="14" customFormat="1" ht="12">
      <c r="A379" s="14"/>
      <c r="B379" s="268"/>
      <c r="C379" s="269"/>
      <c r="D379" s="259" t="s">
        <v>174</v>
      </c>
      <c r="E379" s="270" t="s">
        <v>1</v>
      </c>
      <c r="F379" s="271" t="s">
        <v>2311</v>
      </c>
      <c r="G379" s="269"/>
      <c r="H379" s="272">
        <v>12.4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174</v>
      </c>
      <c r="AU379" s="278" t="s">
        <v>86</v>
      </c>
      <c r="AV379" s="14" t="s">
        <v>86</v>
      </c>
      <c r="AW379" s="14" t="s">
        <v>30</v>
      </c>
      <c r="AX379" s="14" t="s">
        <v>73</v>
      </c>
      <c r="AY379" s="278" t="s">
        <v>166</v>
      </c>
    </row>
    <row r="380" spans="1:51" s="14" customFormat="1" ht="12">
      <c r="A380" s="14"/>
      <c r="B380" s="268"/>
      <c r="C380" s="269"/>
      <c r="D380" s="259" t="s">
        <v>174</v>
      </c>
      <c r="E380" s="270" t="s">
        <v>1</v>
      </c>
      <c r="F380" s="271" t="s">
        <v>2312</v>
      </c>
      <c r="G380" s="269"/>
      <c r="H380" s="272">
        <v>5.56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174</v>
      </c>
      <c r="AU380" s="278" t="s">
        <v>86</v>
      </c>
      <c r="AV380" s="14" t="s">
        <v>86</v>
      </c>
      <c r="AW380" s="14" t="s">
        <v>30</v>
      </c>
      <c r="AX380" s="14" t="s">
        <v>73</v>
      </c>
      <c r="AY380" s="278" t="s">
        <v>166</v>
      </c>
    </row>
    <row r="381" spans="1:51" s="14" customFormat="1" ht="12">
      <c r="A381" s="14"/>
      <c r="B381" s="268"/>
      <c r="C381" s="269"/>
      <c r="D381" s="259" t="s">
        <v>174</v>
      </c>
      <c r="E381" s="270" t="s">
        <v>1</v>
      </c>
      <c r="F381" s="271" t="s">
        <v>2307</v>
      </c>
      <c r="G381" s="269"/>
      <c r="H381" s="272">
        <v>64.44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174</v>
      </c>
      <c r="AU381" s="278" t="s">
        <v>86</v>
      </c>
      <c r="AV381" s="14" t="s">
        <v>86</v>
      </c>
      <c r="AW381" s="14" t="s">
        <v>30</v>
      </c>
      <c r="AX381" s="14" t="s">
        <v>73</v>
      </c>
      <c r="AY381" s="278" t="s">
        <v>166</v>
      </c>
    </row>
    <row r="382" spans="1:51" s="14" customFormat="1" ht="12">
      <c r="A382" s="14"/>
      <c r="B382" s="268"/>
      <c r="C382" s="269"/>
      <c r="D382" s="259" t="s">
        <v>174</v>
      </c>
      <c r="E382" s="270" t="s">
        <v>1</v>
      </c>
      <c r="F382" s="271" t="s">
        <v>2313</v>
      </c>
      <c r="G382" s="269"/>
      <c r="H382" s="272">
        <v>43.2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174</v>
      </c>
      <c r="AU382" s="278" t="s">
        <v>86</v>
      </c>
      <c r="AV382" s="14" t="s">
        <v>86</v>
      </c>
      <c r="AW382" s="14" t="s">
        <v>30</v>
      </c>
      <c r="AX382" s="14" t="s">
        <v>73</v>
      </c>
      <c r="AY382" s="278" t="s">
        <v>166</v>
      </c>
    </row>
    <row r="383" spans="1:51" s="14" customFormat="1" ht="12">
      <c r="A383" s="14"/>
      <c r="B383" s="268"/>
      <c r="C383" s="269"/>
      <c r="D383" s="259" t="s">
        <v>174</v>
      </c>
      <c r="E383" s="270" t="s">
        <v>1</v>
      </c>
      <c r="F383" s="271" t="s">
        <v>2308</v>
      </c>
      <c r="G383" s="269"/>
      <c r="H383" s="272">
        <v>5.84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174</v>
      </c>
      <c r="AU383" s="278" t="s">
        <v>86</v>
      </c>
      <c r="AV383" s="14" t="s">
        <v>86</v>
      </c>
      <c r="AW383" s="14" t="s">
        <v>30</v>
      </c>
      <c r="AX383" s="14" t="s">
        <v>73</v>
      </c>
      <c r="AY383" s="278" t="s">
        <v>166</v>
      </c>
    </row>
    <row r="384" spans="1:51" s="14" customFormat="1" ht="12">
      <c r="A384" s="14"/>
      <c r="B384" s="268"/>
      <c r="C384" s="269"/>
      <c r="D384" s="259" t="s">
        <v>174</v>
      </c>
      <c r="E384" s="270" t="s">
        <v>1</v>
      </c>
      <c r="F384" s="271" t="s">
        <v>2314</v>
      </c>
      <c r="G384" s="269"/>
      <c r="H384" s="272">
        <v>11.8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174</v>
      </c>
      <c r="AU384" s="278" t="s">
        <v>86</v>
      </c>
      <c r="AV384" s="14" t="s">
        <v>86</v>
      </c>
      <c r="AW384" s="14" t="s">
        <v>30</v>
      </c>
      <c r="AX384" s="14" t="s">
        <v>73</v>
      </c>
      <c r="AY384" s="278" t="s">
        <v>166</v>
      </c>
    </row>
    <row r="385" spans="1:51" s="14" customFormat="1" ht="12">
      <c r="A385" s="14"/>
      <c r="B385" s="268"/>
      <c r="C385" s="269"/>
      <c r="D385" s="259" t="s">
        <v>174</v>
      </c>
      <c r="E385" s="270" t="s">
        <v>1</v>
      </c>
      <c r="F385" s="271" t="s">
        <v>2315</v>
      </c>
      <c r="G385" s="269"/>
      <c r="H385" s="272">
        <v>19.8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174</v>
      </c>
      <c r="AU385" s="278" t="s">
        <v>86</v>
      </c>
      <c r="AV385" s="14" t="s">
        <v>86</v>
      </c>
      <c r="AW385" s="14" t="s">
        <v>30</v>
      </c>
      <c r="AX385" s="14" t="s">
        <v>73</v>
      </c>
      <c r="AY385" s="278" t="s">
        <v>166</v>
      </c>
    </row>
    <row r="386" spans="1:51" s="14" customFormat="1" ht="12">
      <c r="A386" s="14"/>
      <c r="B386" s="268"/>
      <c r="C386" s="269"/>
      <c r="D386" s="259" t="s">
        <v>174</v>
      </c>
      <c r="E386" s="270" t="s">
        <v>1</v>
      </c>
      <c r="F386" s="271" t="s">
        <v>2316</v>
      </c>
      <c r="G386" s="269"/>
      <c r="H386" s="272">
        <v>140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174</v>
      </c>
      <c r="AU386" s="278" t="s">
        <v>86</v>
      </c>
      <c r="AV386" s="14" t="s">
        <v>86</v>
      </c>
      <c r="AW386" s="14" t="s">
        <v>30</v>
      </c>
      <c r="AX386" s="14" t="s">
        <v>73</v>
      </c>
      <c r="AY386" s="278" t="s">
        <v>166</v>
      </c>
    </row>
    <row r="387" spans="1:51" s="14" customFormat="1" ht="12">
      <c r="A387" s="14"/>
      <c r="B387" s="268"/>
      <c r="C387" s="269"/>
      <c r="D387" s="259" t="s">
        <v>174</v>
      </c>
      <c r="E387" s="270" t="s">
        <v>1</v>
      </c>
      <c r="F387" s="271" t="s">
        <v>2317</v>
      </c>
      <c r="G387" s="269"/>
      <c r="H387" s="272">
        <v>186.2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174</v>
      </c>
      <c r="AU387" s="278" t="s">
        <v>86</v>
      </c>
      <c r="AV387" s="14" t="s">
        <v>86</v>
      </c>
      <c r="AW387" s="14" t="s">
        <v>30</v>
      </c>
      <c r="AX387" s="14" t="s">
        <v>73</v>
      </c>
      <c r="AY387" s="278" t="s">
        <v>166</v>
      </c>
    </row>
    <row r="388" spans="1:51" s="13" customFormat="1" ht="12">
      <c r="A388" s="13"/>
      <c r="B388" s="257"/>
      <c r="C388" s="258"/>
      <c r="D388" s="259" t="s">
        <v>174</v>
      </c>
      <c r="E388" s="260" t="s">
        <v>1</v>
      </c>
      <c r="F388" s="261" t="s">
        <v>553</v>
      </c>
      <c r="G388" s="258"/>
      <c r="H388" s="260" t="s">
        <v>1</v>
      </c>
      <c r="I388" s="262"/>
      <c r="J388" s="258"/>
      <c r="K388" s="258"/>
      <c r="L388" s="263"/>
      <c r="M388" s="264"/>
      <c r="N388" s="265"/>
      <c r="O388" s="265"/>
      <c r="P388" s="265"/>
      <c r="Q388" s="265"/>
      <c r="R388" s="265"/>
      <c r="S388" s="265"/>
      <c r="T388" s="26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7" t="s">
        <v>174</v>
      </c>
      <c r="AU388" s="267" t="s">
        <v>86</v>
      </c>
      <c r="AV388" s="13" t="s">
        <v>80</v>
      </c>
      <c r="AW388" s="13" t="s">
        <v>30</v>
      </c>
      <c r="AX388" s="13" t="s">
        <v>73</v>
      </c>
      <c r="AY388" s="267" t="s">
        <v>166</v>
      </c>
    </row>
    <row r="389" spans="1:51" s="13" customFormat="1" ht="12">
      <c r="A389" s="13"/>
      <c r="B389" s="257"/>
      <c r="C389" s="258"/>
      <c r="D389" s="259" t="s">
        <v>174</v>
      </c>
      <c r="E389" s="260" t="s">
        <v>1</v>
      </c>
      <c r="F389" s="261" t="s">
        <v>2247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174</v>
      </c>
      <c r="AU389" s="267" t="s">
        <v>86</v>
      </c>
      <c r="AV389" s="13" t="s">
        <v>80</v>
      </c>
      <c r="AW389" s="13" t="s">
        <v>30</v>
      </c>
      <c r="AX389" s="13" t="s">
        <v>73</v>
      </c>
      <c r="AY389" s="267" t="s">
        <v>166</v>
      </c>
    </row>
    <row r="390" spans="1:51" s="14" customFormat="1" ht="12">
      <c r="A390" s="14"/>
      <c r="B390" s="268"/>
      <c r="C390" s="269"/>
      <c r="D390" s="259" t="s">
        <v>174</v>
      </c>
      <c r="E390" s="270" t="s">
        <v>1</v>
      </c>
      <c r="F390" s="271" t="s">
        <v>2318</v>
      </c>
      <c r="G390" s="269"/>
      <c r="H390" s="272">
        <v>8.7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174</v>
      </c>
      <c r="AU390" s="278" t="s">
        <v>86</v>
      </c>
      <c r="AV390" s="14" t="s">
        <v>86</v>
      </c>
      <c r="AW390" s="14" t="s">
        <v>30</v>
      </c>
      <c r="AX390" s="14" t="s">
        <v>73</v>
      </c>
      <c r="AY390" s="278" t="s">
        <v>166</v>
      </c>
    </row>
    <row r="391" spans="1:51" s="14" customFormat="1" ht="12">
      <c r="A391" s="14"/>
      <c r="B391" s="268"/>
      <c r="C391" s="269"/>
      <c r="D391" s="259" t="s">
        <v>174</v>
      </c>
      <c r="E391" s="270" t="s">
        <v>1</v>
      </c>
      <c r="F391" s="271" t="s">
        <v>2319</v>
      </c>
      <c r="G391" s="269"/>
      <c r="H391" s="272">
        <v>9.2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174</v>
      </c>
      <c r="AU391" s="278" t="s">
        <v>86</v>
      </c>
      <c r="AV391" s="14" t="s">
        <v>86</v>
      </c>
      <c r="AW391" s="14" t="s">
        <v>30</v>
      </c>
      <c r="AX391" s="14" t="s">
        <v>73</v>
      </c>
      <c r="AY391" s="278" t="s">
        <v>166</v>
      </c>
    </row>
    <row r="392" spans="1:51" s="13" customFormat="1" ht="12">
      <c r="A392" s="13"/>
      <c r="B392" s="257"/>
      <c r="C392" s="258"/>
      <c r="D392" s="259" t="s">
        <v>174</v>
      </c>
      <c r="E392" s="260" t="s">
        <v>1</v>
      </c>
      <c r="F392" s="261" t="s">
        <v>2250</v>
      </c>
      <c r="G392" s="258"/>
      <c r="H392" s="260" t="s">
        <v>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174</v>
      </c>
      <c r="AU392" s="267" t="s">
        <v>86</v>
      </c>
      <c r="AV392" s="13" t="s">
        <v>80</v>
      </c>
      <c r="AW392" s="13" t="s">
        <v>30</v>
      </c>
      <c r="AX392" s="13" t="s">
        <v>73</v>
      </c>
      <c r="AY392" s="267" t="s">
        <v>166</v>
      </c>
    </row>
    <row r="393" spans="1:51" s="14" customFormat="1" ht="12">
      <c r="A393" s="14"/>
      <c r="B393" s="268"/>
      <c r="C393" s="269"/>
      <c r="D393" s="259" t="s">
        <v>174</v>
      </c>
      <c r="E393" s="270" t="s">
        <v>1</v>
      </c>
      <c r="F393" s="271" t="s">
        <v>2320</v>
      </c>
      <c r="G393" s="269"/>
      <c r="H393" s="272">
        <v>7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174</v>
      </c>
      <c r="AU393" s="278" t="s">
        <v>86</v>
      </c>
      <c r="AV393" s="14" t="s">
        <v>86</v>
      </c>
      <c r="AW393" s="14" t="s">
        <v>30</v>
      </c>
      <c r="AX393" s="14" t="s">
        <v>73</v>
      </c>
      <c r="AY393" s="278" t="s">
        <v>166</v>
      </c>
    </row>
    <row r="394" spans="1:51" s="14" customFormat="1" ht="12">
      <c r="A394" s="14"/>
      <c r="B394" s="268"/>
      <c r="C394" s="269"/>
      <c r="D394" s="259" t="s">
        <v>174</v>
      </c>
      <c r="E394" s="270" t="s">
        <v>1</v>
      </c>
      <c r="F394" s="271" t="s">
        <v>562</v>
      </c>
      <c r="G394" s="269"/>
      <c r="H394" s="272">
        <v>8.1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174</v>
      </c>
      <c r="AU394" s="278" t="s">
        <v>86</v>
      </c>
      <c r="AV394" s="14" t="s">
        <v>86</v>
      </c>
      <c r="AW394" s="14" t="s">
        <v>30</v>
      </c>
      <c r="AX394" s="14" t="s">
        <v>73</v>
      </c>
      <c r="AY394" s="278" t="s">
        <v>166</v>
      </c>
    </row>
    <row r="395" spans="1:51" s="14" customFormat="1" ht="12">
      <c r="A395" s="14"/>
      <c r="B395" s="268"/>
      <c r="C395" s="269"/>
      <c r="D395" s="259" t="s">
        <v>174</v>
      </c>
      <c r="E395" s="270" t="s">
        <v>1</v>
      </c>
      <c r="F395" s="271" t="s">
        <v>2321</v>
      </c>
      <c r="G395" s="269"/>
      <c r="H395" s="272">
        <v>9.45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174</v>
      </c>
      <c r="AU395" s="278" t="s">
        <v>86</v>
      </c>
      <c r="AV395" s="14" t="s">
        <v>86</v>
      </c>
      <c r="AW395" s="14" t="s">
        <v>30</v>
      </c>
      <c r="AX395" s="14" t="s">
        <v>73</v>
      </c>
      <c r="AY395" s="278" t="s">
        <v>166</v>
      </c>
    </row>
    <row r="396" spans="1:51" s="14" customFormat="1" ht="12">
      <c r="A396" s="14"/>
      <c r="B396" s="268"/>
      <c r="C396" s="269"/>
      <c r="D396" s="259" t="s">
        <v>174</v>
      </c>
      <c r="E396" s="270" t="s">
        <v>1</v>
      </c>
      <c r="F396" s="271" t="s">
        <v>2322</v>
      </c>
      <c r="G396" s="269"/>
      <c r="H396" s="272">
        <v>18.72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174</v>
      </c>
      <c r="AU396" s="278" t="s">
        <v>86</v>
      </c>
      <c r="AV396" s="14" t="s">
        <v>86</v>
      </c>
      <c r="AW396" s="14" t="s">
        <v>30</v>
      </c>
      <c r="AX396" s="14" t="s">
        <v>73</v>
      </c>
      <c r="AY396" s="278" t="s">
        <v>166</v>
      </c>
    </row>
    <row r="397" spans="1:51" s="14" customFormat="1" ht="12">
      <c r="A397" s="14"/>
      <c r="B397" s="268"/>
      <c r="C397" s="269"/>
      <c r="D397" s="259" t="s">
        <v>174</v>
      </c>
      <c r="E397" s="270" t="s">
        <v>1</v>
      </c>
      <c r="F397" s="271" t="s">
        <v>2323</v>
      </c>
      <c r="G397" s="269"/>
      <c r="H397" s="272">
        <v>0.7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174</v>
      </c>
      <c r="AU397" s="278" t="s">
        <v>86</v>
      </c>
      <c r="AV397" s="14" t="s">
        <v>86</v>
      </c>
      <c r="AW397" s="14" t="s">
        <v>30</v>
      </c>
      <c r="AX397" s="14" t="s">
        <v>73</v>
      </c>
      <c r="AY397" s="278" t="s">
        <v>166</v>
      </c>
    </row>
    <row r="398" spans="1:51" s="13" customFormat="1" ht="12">
      <c r="A398" s="13"/>
      <c r="B398" s="257"/>
      <c r="C398" s="258"/>
      <c r="D398" s="259" t="s">
        <v>174</v>
      </c>
      <c r="E398" s="260" t="s">
        <v>1</v>
      </c>
      <c r="F398" s="261" t="s">
        <v>461</v>
      </c>
      <c r="G398" s="258"/>
      <c r="H398" s="260" t="s">
        <v>1</v>
      </c>
      <c r="I398" s="262"/>
      <c r="J398" s="258"/>
      <c r="K398" s="258"/>
      <c r="L398" s="263"/>
      <c r="M398" s="264"/>
      <c r="N398" s="265"/>
      <c r="O398" s="265"/>
      <c r="P398" s="265"/>
      <c r="Q398" s="265"/>
      <c r="R398" s="265"/>
      <c r="S398" s="265"/>
      <c r="T398" s="26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7" t="s">
        <v>174</v>
      </c>
      <c r="AU398" s="267" t="s">
        <v>86</v>
      </c>
      <c r="AV398" s="13" t="s">
        <v>80</v>
      </c>
      <c r="AW398" s="13" t="s">
        <v>30</v>
      </c>
      <c r="AX398" s="13" t="s">
        <v>73</v>
      </c>
      <c r="AY398" s="267" t="s">
        <v>166</v>
      </c>
    </row>
    <row r="399" spans="1:51" s="14" customFormat="1" ht="12">
      <c r="A399" s="14"/>
      <c r="B399" s="268"/>
      <c r="C399" s="269"/>
      <c r="D399" s="259" t="s">
        <v>174</v>
      </c>
      <c r="E399" s="270" t="s">
        <v>1</v>
      </c>
      <c r="F399" s="271" t="s">
        <v>2324</v>
      </c>
      <c r="G399" s="269"/>
      <c r="H399" s="272">
        <v>5.6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174</v>
      </c>
      <c r="AU399" s="278" t="s">
        <v>86</v>
      </c>
      <c r="AV399" s="14" t="s">
        <v>86</v>
      </c>
      <c r="AW399" s="14" t="s">
        <v>30</v>
      </c>
      <c r="AX399" s="14" t="s">
        <v>73</v>
      </c>
      <c r="AY399" s="278" t="s">
        <v>166</v>
      </c>
    </row>
    <row r="400" spans="1:51" s="14" customFormat="1" ht="12">
      <c r="A400" s="14"/>
      <c r="B400" s="268"/>
      <c r="C400" s="269"/>
      <c r="D400" s="259" t="s">
        <v>174</v>
      </c>
      <c r="E400" s="270" t="s">
        <v>1</v>
      </c>
      <c r="F400" s="271" t="s">
        <v>2321</v>
      </c>
      <c r="G400" s="269"/>
      <c r="H400" s="272">
        <v>9.45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174</v>
      </c>
      <c r="AU400" s="278" t="s">
        <v>86</v>
      </c>
      <c r="AV400" s="14" t="s">
        <v>86</v>
      </c>
      <c r="AW400" s="14" t="s">
        <v>30</v>
      </c>
      <c r="AX400" s="14" t="s">
        <v>73</v>
      </c>
      <c r="AY400" s="278" t="s">
        <v>166</v>
      </c>
    </row>
    <row r="401" spans="1:51" s="14" customFormat="1" ht="12">
      <c r="A401" s="14"/>
      <c r="B401" s="268"/>
      <c r="C401" s="269"/>
      <c r="D401" s="259" t="s">
        <v>174</v>
      </c>
      <c r="E401" s="270" t="s">
        <v>1</v>
      </c>
      <c r="F401" s="271" t="s">
        <v>2325</v>
      </c>
      <c r="G401" s="269"/>
      <c r="H401" s="272">
        <v>2.66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174</v>
      </c>
      <c r="AU401" s="278" t="s">
        <v>86</v>
      </c>
      <c r="AV401" s="14" t="s">
        <v>86</v>
      </c>
      <c r="AW401" s="14" t="s">
        <v>30</v>
      </c>
      <c r="AX401" s="14" t="s">
        <v>73</v>
      </c>
      <c r="AY401" s="278" t="s">
        <v>166</v>
      </c>
    </row>
    <row r="402" spans="1:51" s="14" customFormat="1" ht="12">
      <c r="A402" s="14"/>
      <c r="B402" s="268"/>
      <c r="C402" s="269"/>
      <c r="D402" s="259" t="s">
        <v>174</v>
      </c>
      <c r="E402" s="270" t="s">
        <v>1</v>
      </c>
      <c r="F402" s="271" t="s">
        <v>2326</v>
      </c>
      <c r="G402" s="269"/>
      <c r="H402" s="272">
        <v>1.31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174</v>
      </c>
      <c r="AU402" s="278" t="s">
        <v>86</v>
      </c>
      <c r="AV402" s="14" t="s">
        <v>86</v>
      </c>
      <c r="AW402" s="14" t="s">
        <v>30</v>
      </c>
      <c r="AX402" s="14" t="s">
        <v>73</v>
      </c>
      <c r="AY402" s="278" t="s">
        <v>166</v>
      </c>
    </row>
    <row r="403" spans="1:51" s="14" customFormat="1" ht="12">
      <c r="A403" s="14"/>
      <c r="B403" s="268"/>
      <c r="C403" s="269"/>
      <c r="D403" s="259" t="s">
        <v>174</v>
      </c>
      <c r="E403" s="270" t="s">
        <v>1</v>
      </c>
      <c r="F403" s="271" t="s">
        <v>2322</v>
      </c>
      <c r="G403" s="269"/>
      <c r="H403" s="272">
        <v>18.72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174</v>
      </c>
      <c r="AU403" s="278" t="s">
        <v>86</v>
      </c>
      <c r="AV403" s="14" t="s">
        <v>86</v>
      </c>
      <c r="AW403" s="14" t="s">
        <v>30</v>
      </c>
      <c r="AX403" s="14" t="s">
        <v>73</v>
      </c>
      <c r="AY403" s="278" t="s">
        <v>166</v>
      </c>
    </row>
    <row r="404" spans="1:51" s="14" customFormat="1" ht="12">
      <c r="A404" s="14"/>
      <c r="B404" s="268"/>
      <c r="C404" s="269"/>
      <c r="D404" s="259" t="s">
        <v>174</v>
      </c>
      <c r="E404" s="270" t="s">
        <v>1</v>
      </c>
      <c r="F404" s="271" t="s">
        <v>2327</v>
      </c>
      <c r="G404" s="269"/>
      <c r="H404" s="272">
        <v>8.1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174</v>
      </c>
      <c r="AU404" s="278" t="s">
        <v>86</v>
      </c>
      <c r="AV404" s="14" t="s">
        <v>86</v>
      </c>
      <c r="AW404" s="14" t="s">
        <v>30</v>
      </c>
      <c r="AX404" s="14" t="s">
        <v>73</v>
      </c>
      <c r="AY404" s="278" t="s">
        <v>166</v>
      </c>
    </row>
    <row r="405" spans="1:51" s="14" customFormat="1" ht="12">
      <c r="A405" s="14"/>
      <c r="B405" s="268"/>
      <c r="C405" s="269"/>
      <c r="D405" s="259" t="s">
        <v>174</v>
      </c>
      <c r="E405" s="270" t="s">
        <v>1</v>
      </c>
      <c r="F405" s="271" t="s">
        <v>2323</v>
      </c>
      <c r="G405" s="269"/>
      <c r="H405" s="272">
        <v>0.7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174</v>
      </c>
      <c r="AU405" s="278" t="s">
        <v>86</v>
      </c>
      <c r="AV405" s="14" t="s">
        <v>86</v>
      </c>
      <c r="AW405" s="14" t="s">
        <v>30</v>
      </c>
      <c r="AX405" s="14" t="s">
        <v>73</v>
      </c>
      <c r="AY405" s="278" t="s">
        <v>166</v>
      </c>
    </row>
    <row r="406" spans="1:65" s="2" customFormat="1" ht="16.5" customHeight="1">
      <c r="A406" s="37"/>
      <c r="B406" s="38"/>
      <c r="C406" s="279" t="s">
        <v>446</v>
      </c>
      <c r="D406" s="279" t="s">
        <v>243</v>
      </c>
      <c r="E406" s="280" t="s">
        <v>568</v>
      </c>
      <c r="F406" s="281" t="s">
        <v>569</v>
      </c>
      <c r="G406" s="282" t="s">
        <v>290</v>
      </c>
      <c r="H406" s="283">
        <v>1094.541</v>
      </c>
      <c r="I406" s="284"/>
      <c r="J406" s="285">
        <f>ROUND(I406*H406,2)</f>
        <v>0</v>
      </c>
      <c r="K406" s="286"/>
      <c r="L406" s="287"/>
      <c r="M406" s="288" t="s">
        <v>1</v>
      </c>
      <c r="N406" s="289" t="s">
        <v>39</v>
      </c>
      <c r="O406" s="90"/>
      <c r="P406" s="253">
        <f>O406*H406</f>
        <v>0</v>
      </c>
      <c r="Q406" s="253">
        <v>3E-05</v>
      </c>
      <c r="R406" s="253">
        <f>Q406*H406</f>
        <v>0.03283623</v>
      </c>
      <c r="S406" s="253">
        <v>0</v>
      </c>
      <c r="T406" s="25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5" t="s">
        <v>212</v>
      </c>
      <c r="AT406" s="255" t="s">
        <v>243</v>
      </c>
      <c r="AU406" s="255" t="s">
        <v>86</v>
      </c>
      <c r="AY406" s="16" t="s">
        <v>166</v>
      </c>
      <c r="BE406" s="256">
        <f>IF(N406="základní",J406,0)</f>
        <v>0</v>
      </c>
      <c r="BF406" s="256">
        <f>IF(N406="snížená",J406,0)</f>
        <v>0</v>
      </c>
      <c r="BG406" s="256">
        <f>IF(N406="zákl. přenesená",J406,0)</f>
        <v>0</v>
      </c>
      <c r="BH406" s="256">
        <f>IF(N406="sníž. přenesená",J406,0)</f>
        <v>0</v>
      </c>
      <c r="BI406" s="256">
        <f>IF(N406="nulová",J406,0)</f>
        <v>0</v>
      </c>
      <c r="BJ406" s="16" t="s">
        <v>86</v>
      </c>
      <c r="BK406" s="256">
        <f>ROUND(I406*H406,2)</f>
        <v>0</v>
      </c>
      <c r="BL406" s="16" t="s">
        <v>172</v>
      </c>
      <c r="BM406" s="255" t="s">
        <v>2328</v>
      </c>
    </row>
    <row r="407" spans="1:51" s="14" customFormat="1" ht="12">
      <c r="A407" s="14"/>
      <c r="B407" s="268"/>
      <c r="C407" s="269"/>
      <c r="D407" s="259" t="s">
        <v>174</v>
      </c>
      <c r="E407" s="270" t="s">
        <v>1</v>
      </c>
      <c r="F407" s="271" t="s">
        <v>2295</v>
      </c>
      <c r="G407" s="269"/>
      <c r="H407" s="272">
        <v>41.2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174</v>
      </c>
      <c r="AU407" s="278" t="s">
        <v>86</v>
      </c>
      <c r="AV407" s="14" t="s">
        <v>86</v>
      </c>
      <c r="AW407" s="14" t="s">
        <v>30</v>
      </c>
      <c r="AX407" s="14" t="s">
        <v>73</v>
      </c>
      <c r="AY407" s="278" t="s">
        <v>166</v>
      </c>
    </row>
    <row r="408" spans="1:51" s="13" customFormat="1" ht="12">
      <c r="A408" s="13"/>
      <c r="B408" s="257"/>
      <c r="C408" s="258"/>
      <c r="D408" s="259" t="s">
        <v>174</v>
      </c>
      <c r="E408" s="260" t="s">
        <v>1</v>
      </c>
      <c r="F408" s="261" t="s">
        <v>518</v>
      </c>
      <c r="G408" s="258"/>
      <c r="H408" s="260" t="s">
        <v>1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7" t="s">
        <v>174</v>
      </c>
      <c r="AU408" s="267" t="s">
        <v>86</v>
      </c>
      <c r="AV408" s="13" t="s">
        <v>80</v>
      </c>
      <c r="AW408" s="13" t="s">
        <v>30</v>
      </c>
      <c r="AX408" s="13" t="s">
        <v>73</v>
      </c>
      <c r="AY408" s="267" t="s">
        <v>166</v>
      </c>
    </row>
    <row r="409" spans="1:51" s="13" customFormat="1" ht="12">
      <c r="A409" s="13"/>
      <c r="B409" s="257"/>
      <c r="C409" s="258"/>
      <c r="D409" s="259" t="s">
        <v>174</v>
      </c>
      <c r="E409" s="260" t="s">
        <v>1</v>
      </c>
      <c r="F409" s="261" t="s">
        <v>519</v>
      </c>
      <c r="G409" s="258"/>
      <c r="H409" s="260" t="s">
        <v>1</v>
      </c>
      <c r="I409" s="262"/>
      <c r="J409" s="258"/>
      <c r="K409" s="258"/>
      <c r="L409" s="263"/>
      <c r="M409" s="264"/>
      <c r="N409" s="265"/>
      <c r="O409" s="265"/>
      <c r="P409" s="265"/>
      <c r="Q409" s="265"/>
      <c r="R409" s="265"/>
      <c r="S409" s="265"/>
      <c r="T409" s="26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7" t="s">
        <v>174</v>
      </c>
      <c r="AU409" s="267" t="s">
        <v>86</v>
      </c>
      <c r="AV409" s="13" t="s">
        <v>80</v>
      </c>
      <c r="AW409" s="13" t="s">
        <v>30</v>
      </c>
      <c r="AX409" s="13" t="s">
        <v>73</v>
      </c>
      <c r="AY409" s="267" t="s">
        <v>166</v>
      </c>
    </row>
    <row r="410" spans="1:51" s="14" customFormat="1" ht="12">
      <c r="A410" s="14"/>
      <c r="B410" s="268"/>
      <c r="C410" s="269"/>
      <c r="D410" s="259" t="s">
        <v>174</v>
      </c>
      <c r="E410" s="270" t="s">
        <v>1</v>
      </c>
      <c r="F410" s="271" t="s">
        <v>2296</v>
      </c>
      <c r="G410" s="269"/>
      <c r="H410" s="272">
        <v>23.6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174</v>
      </c>
      <c r="AU410" s="278" t="s">
        <v>86</v>
      </c>
      <c r="AV410" s="14" t="s">
        <v>86</v>
      </c>
      <c r="AW410" s="14" t="s">
        <v>30</v>
      </c>
      <c r="AX410" s="14" t="s">
        <v>73</v>
      </c>
      <c r="AY410" s="278" t="s">
        <v>166</v>
      </c>
    </row>
    <row r="411" spans="1:51" s="14" customFormat="1" ht="12">
      <c r="A411" s="14"/>
      <c r="B411" s="268"/>
      <c r="C411" s="269"/>
      <c r="D411" s="259" t="s">
        <v>174</v>
      </c>
      <c r="E411" s="270" t="s">
        <v>1</v>
      </c>
      <c r="F411" s="271" t="s">
        <v>2297</v>
      </c>
      <c r="G411" s="269"/>
      <c r="H411" s="272">
        <v>34.4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174</v>
      </c>
      <c r="AU411" s="278" t="s">
        <v>86</v>
      </c>
      <c r="AV411" s="14" t="s">
        <v>86</v>
      </c>
      <c r="AW411" s="14" t="s">
        <v>30</v>
      </c>
      <c r="AX411" s="14" t="s">
        <v>73</v>
      </c>
      <c r="AY411" s="278" t="s">
        <v>166</v>
      </c>
    </row>
    <row r="412" spans="1:51" s="14" customFormat="1" ht="12">
      <c r="A412" s="14"/>
      <c r="B412" s="268"/>
      <c r="C412" s="269"/>
      <c r="D412" s="259" t="s">
        <v>174</v>
      </c>
      <c r="E412" s="270" t="s">
        <v>1</v>
      </c>
      <c r="F412" s="271" t="s">
        <v>2298</v>
      </c>
      <c r="G412" s="269"/>
      <c r="H412" s="272">
        <v>53.2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174</v>
      </c>
      <c r="AU412" s="278" t="s">
        <v>86</v>
      </c>
      <c r="AV412" s="14" t="s">
        <v>86</v>
      </c>
      <c r="AW412" s="14" t="s">
        <v>30</v>
      </c>
      <c r="AX412" s="14" t="s">
        <v>73</v>
      </c>
      <c r="AY412" s="278" t="s">
        <v>166</v>
      </c>
    </row>
    <row r="413" spans="1:51" s="14" customFormat="1" ht="12">
      <c r="A413" s="14"/>
      <c r="B413" s="268"/>
      <c r="C413" s="269"/>
      <c r="D413" s="259" t="s">
        <v>174</v>
      </c>
      <c r="E413" s="270" t="s">
        <v>1</v>
      </c>
      <c r="F413" s="271" t="s">
        <v>2299</v>
      </c>
      <c r="G413" s="269"/>
      <c r="H413" s="272">
        <v>24.9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174</v>
      </c>
      <c r="AU413" s="278" t="s">
        <v>86</v>
      </c>
      <c r="AV413" s="14" t="s">
        <v>86</v>
      </c>
      <c r="AW413" s="14" t="s">
        <v>30</v>
      </c>
      <c r="AX413" s="14" t="s">
        <v>73</v>
      </c>
      <c r="AY413" s="278" t="s">
        <v>166</v>
      </c>
    </row>
    <row r="414" spans="1:51" s="14" customFormat="1" ht="12">
      <c r="A414" s="14"/>
      <c r="B414" s="268"/>
      <c r="C414" s="269"/>
      <c r="D414" s="259" t="s">
        <v>174</v>
      </c>
      <c r="E414" s="270" t="s">
        <v>1</v>
      </c>
      <c r="F414" s="271" t="s">
        <v>2300</v>
      </c>
      <c r="G414" s="269"/>
      <c r="H414" s="272">
        <v>22.8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174</v>
      </c>
      <c r="AU414" s="278" t="s">
        <v>86</v>
      </c>
      <c r="AV414" s="14" t="s">
        <v>86</v>
      </c>
      <c r="AW414" s="14" t="s">
        <v>30</v>
      </c>
      <c r="AX414" s="14" t="s">
        <v>73</v>
      </c>
      <c r="AY414" s="278" t="s">
        <v>166</v>
      </c>
    </row>
    <row r="415" spans="1:51" s="14" customFormat="1" ht="12">
      <c r="A415" s="14"/>
      <c r="B415" s="268"/>
      <c r="C415" s="269"/>
      <c r="D415" s="259" t="s">
        <v>174</v>
      </c>
      <c r="E415" s="270" t="s">
        <v>1</v>
      </c>
      <c r="F415" s="271" t="s">
        <v>2300</v>
      </c>
      <c r="G415" s="269"/>
      <c r="H415" s="272">
        <v>22.8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174</v>
      </c>
      <c r="AU415" s="278" t="s">
        <v>86</v>
      </c>
      <c r="AV415" s="14" t="s">
        <v>86</v>
      </c>
      <c r="AW415" s="14" t="s">
        <v>30</v>
      </c>
      <c r="AX415" s="14" t="s">
        <v>73</v>
      </c>
      <c r="AY415" s="278" t="s">
        <v>166</v>
      </c>
    </row>
    <row r="416" spans="1:51" s="14" customFormat="1" ht="12">
      <c r="A416" s="14"/>
      <c r="B416" s="268"/>
      <c r="C416" s="269"/>
      <c r="D416" s="259" t="s">
        <v>174</v>
      </c>
      <c r="E416" s="270" t="s">
        <v>1</v>
      </c>
      <c r="F416" s="271" t="s">
        <v>2301</v>
      </c>
      <c r="G416" s="269"/>
      <c r="H416" s="272">
        <v>25.6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174</v>
      </c>
      <c r="AU416" s="278" t="s">
        <v>86</v>
      </c>
      <c r="AV416" s="14" t="s">
        <v>86</v>
      </c>
      <c r="AW416" s="14" t="s">
        <v>30</v>
      </c>
      <c r="AX416" s="14" t="s">
        <v>73</v>
      </c>
      <c r="AY416" s="278" t="s">
        <v>166</v>
      </c>
    </row>
    <row r="417" spans="1:51" s="13" customFormat="1" ht="12">
      <c r="A417" s="13"/>
      <c r="B417" s="257"/>
      <c r="C417" s="258"/>
      <c r="D417" s="259" t="s">
        <v>174</v>
      </c>
      <c r="E417" s="260" t="s">
        <v>1</v>
      </c>
      <c r="F417" s="261" t="s">
        <v>2247</v>
      </c>
      <c r="G417" s="258"/>
      <c r="H417" s="260" t="s">
        <v>1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174</v>
      </c>
      <c r="AU417" s="267" t="s">
        <v>86</v>
      </c>
      <c r="AV417" s="13" t="s">
        <v>80</v>
      </c>
      <c r="AW417" s="13" t="s">
        <v>30</v>
      </c>
      <c r="AX417" s="13" t="s">
        <v>73</v>
      </c>
      <c r="AY417" s="267" t="s">
        <v>166</v>
      </c>
    </row>
    <row r="418" spans="1:51" s="14" customFormat="1" ht="12">
      <c r="A418" s="14"/>
      <c r="B418" s="268"/>
      <c r="C418" s="269"/>
      <c r="D418" s="259" t="s">
        <v>174</v>
      </c>
      <c r="E418" s="270" t="s">
        <v>1</v>
      </c>
      <c r="F418" s="271" t="s">
        <v>2302</v>
      </c>
      <c r="G418" s="269"/>
      <c r="H418" s="272">
        <v>33.6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174</v>
      </c>
      <c r="AU418" s="278" t="s">
        <v>86</v>
      </c>
      <c r="AV418" s="14" t="s">
        <v>86</v>
      </c>
      <c r="AW418" s="14" t="s">
        <v>30</v>
      </c>
      <c r="AX418" s="14" t="s">
        <v>73</v>
      </c>
      <c r="AY418" s="278" t="s">
        <v>166</v>
      </c>
    </row>
    <row r="419" spans="1:51" s="14" customFormat="1" ht="12">
      <c r="A419" s="14"/>
      <c r="B419" s="268"/>
      <c r="C419" s="269"/>
      <c r="D419" s="259" t="s">
        <v>174</v>
      </c>
      <c r="E419" s="270" t="s">
        <v>1</v>
      </c>
      <c r="F419" s="271" t="s">
        <v>2303</v>
      </c>
      <c r="G419" s="269"/>
      <c r="H419" s="272">
        <v>27.36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174</v>
      </c>
      <c r="AU419" s="278" t="s">
        <v>86</v>
      </c>
      <c r="AV419" s="14" t="s">
        <v>86</v>
      </c>
      <c r="AW419" s="14" t="s">
        <v>30</v>
      </c>
      <c r="AX419" s="14" t="s">
        <v>73</v>
      </c>
      <c r="AY419" s="278" t="s">
        <v>166</v>
      </c>
    </row>
    <row r="420" spans="1:51" s="13" customFormat="1" ht="12">
      <c r="A420" s="13"/>
      <c r="B420" s="257"/>
      <c r="C420" s="258"/>
      <c r="D420" s="259" t="s">
        <v>174</v>
      </c>
      <c r="E420" s="260" t="s">
        <v>1</v>
      </c>
      <c r="F420" s="261" t="s">
        <v>2250</v>
      </c>
      <c r="G420" s="258"/>
      <c r="H420" s="260" t="s">
        <v>1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7" t="s">
        <v>174</v>
      </c>
      <c r="AU420" s="267" t="s">
        <v>86</v>
      </c>
      <c r="AV420" s="13" t="s">
        <v>80</v>
      </c>
      <c r="AW420" s="13" t="s">
        <v>30</v>
      </c>
      <c r="AX420" s="13" t="s">
        <v>73</v>
      </c>
      <c r="AY420" s="267" t="s">
        <v>166</v>
      </c>
    </row>
    <row r="421" spans="1:51" s="14" customFormat="1" ht="12">
      <c r="A421" s="14"/>
      <c r="B421" s="268"/>
      <c r="C421" s="269"/>
      <c r="D421" s="259" t="s">
        <v>174</v>
      </c>
      <c r="E421" s="270" t="s">
        <v>1</v>
      </c>
      <c r="F421" s="271" t="s">
        <v>2304</v>
      </c>
      <c r="G421" s="269"/>
      <c r="H421" s="272">
        <v>38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174</v>
      </c>
      <c r="AU421" s="278" t="s">
        <v>86</v>
      </c>
      <c r="AV421" s="14" t="s">
        <v>86</v>
      </c>
      <c r="AW421" s="14" t="s">
        <v>30</v>
      </c>
      <c r="AX421" s="14" t="s">
        <v>73</v>
      </c>
      <c r="AY421" s="278" t="s">
        <v>166</v>
      </c>
    </row>
    <row r="422" spans="1:51" s="14" customFormat="1" ht="12">
      <c r="A422" s="14"/>
      <c r="B422" s="268"/>
      <c r="C422" s="269"/>
      <c r="D422" s="259" t="s">
        <v>174</v>
      </c>
      <c r="E422" s="270" t="s">
        <v>1</v>
      </c>
      <c r="F422" s="271" t="s">
        <v>2305</v>
      </c>
      <c r="G422" s="269"/>
      <c r="H422" s="272">
        <v>30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174</v>
      </c>
      <c r="AU422" s="278" t="s">
        <v>86</v>
      </c>
      <c r="AV422" s="14" t="s">
        <v>86</v>
      </c>
      <c r="AW422" s="14" t="s">
        <v>30</v>
      </c>
      <c r="AX422" s="14" t="s">
        <v>73</v>
      </c>
      <c r="AY422" s="278" t="s">
        <v>166</v>
      </c>
    </row>
    <row r="423" spans="1:51" s="14" customFormat="1" ht="12">
      <c r="A423" s="14"/>
      <c r="B423" s="268"/>
      <c r="C423" s="269"/>
      <c r="D423" s="259" t="s">
        <v>174</v>
      </c>
      <c r="E423" s="270" t="s">
        <v>1</v>
      </c>
      <c r="F423" s="271" t="s">
        <v>2306</v>
      </c>
      <c r="G423" s="269"/>
      <c r="H423" s="272">
        <v>39.62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174</v>
      </c>
      <c r="AU423" s="278" t="s">
        <v>86</v>
      </c>
      <c r="AV423" s="14" t="s">
        <v>86</v>
      </c>
      <c r="AW423" s="14" t="s">
        <v>30</v>
      </c>
      <c r="AX423" s="14" t="s">
        <v>73</v>
      </c>
      <c r="AY423" s="278" t="s">
        <v>166</v>
      </c>
    </row>
    <row r="424" spans="1:51" s="14" customFormat="1" ht="12">
      <c r="A424" s="14"/>
      <c r="B424" s="268"/>
      <c r="C424" s="269"/>
      <c r="D424" s="259" t="s">
        <v>174</v>
      </c>
      <c r="E424" s="270" t="s">
        <v>1</v>
      </c>
      <c r="F424" s="271" t="s">
        <v>2307</v>
      </c>
      <c r="G424" s="269"/>
      <c r="H424" s="272">
        <v>64.44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174</v>
      </c>
      <c r="AU424" s="278" t="s">
        <v>86</v>
      </c>
      <c r="AV424" s="14" t="s">
        <v>86</v>
      </c>
      <c r="AW424" s="14" t="s">
        <v>30</v>
      </c>
      <c r="AX424" s="14" t="s">
        <v>73</v>
      </c>
      <c r="AY424" s="278" t="s">
        <v>166</v>
      </c>
    </row>
    <row r="425" spans="1:51" s="14" customFormat="1" ht="12">
      <c r="A425" s="14"/>
      <c r="B425" s="268"/>
      <c r="C425" s="269"/>
      <c r="D425" s="259" t="s">
        <v>174</v>
      </c>
      <c r="E425" s="270" t="s">
        <v>1</v>
      </c>
      <c r="F425" s="271" t="s">
        <v>2308</v>
      </c>
      <c r="G425" s="269"/>
      <c r="H425" s="272">
        <v>5.84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174</v>
      </c>
      <c r="AU425" s="278" t="s">
        <v>86</v>
      </c>
      <c r="AV425" s="14" t="s">
        <v>86</v>
      </c>
      <c r="AW425" s="14" t="s">
        <v>30</v>
      </c>
      <c r="AX425" s="14" t="s">
        <v>73</v>
      </c>
      <c r="AY425" s="278" t="s">
        <v>166</v>
      </c>
    </row>
    <row r="426" spans="1:51" s="13" customFormat="1" ht="12">
      <c r="A426" s="13"/>
      <c r="B426" s="257"/>
      <c r="C426" s="258"/>
      <c r="D426" s="259" t="s">
        <v>174</v>
      </c>
      <c r="E426" s="260" t="s">
        <v>1</v>
      </c>
      <c r="F426" s="261" t="s">
        <v>461</v>
      </c>
      <c r="G426" s="258"/>
      <c r="H426" s="260" t="s">
        <v>1</v>
      </c>
      <c r="I426" s="262"/>
      <c r="J426" s="258"/>
      <c r="K426" s="258"/>
      <c r="L426" s="263"/>
      <c r="M426" s="264"/>
      <c r="N426" s="265"/>
      <c r="O426" s="265"/>
      <c r="P426" s="265"/>
      <c r="Q426" s="265"/>
      <c r="R426" s="265"/>
      <c r="S426" s="265"/>
      <c r="T426" s="26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7" t="s">
        <v>174</v>
      </c>
      <c r="AU426" s="267" t="s">
        <v>86</v>
      </c>
      <c r="AV426" s="13" t="s">
        <v>80</v>
      </c>
      <c r="AW426" s="13" t="s">
        <v>30</v>
      </c>
      <c r="AX426" s="13" t="s">
        <v>73</v>
      </c>
      <c r="AY426" s="267" t="s">
        <v>166</v>
      </c>
    </row>
    <row r="427" spans="1:51" s="14" customFormat="1" ht="12">
      <c r="A427" s="14"/>
      <c r="B427" s="268"/>
      <c r="C427" s="269"/>
      <c r="D427" s="259" t="s">
        <v>174</v>
      </c>
      <c r="E427" s="270" t="s">
        <v>1</v>
      </c>
      <c r="F427" s="271" t="s">
        <v>2309</v>
      </c>
      <c r="G427" s="269"/>
      <c r="H427" s="272">
        <v>30.4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174</v>
      </c>
      <c r="AU427" s="278" t="s">
        <v>86</v>
      </c>
      <c r="AV427" s="14" t="s">
        <v>86</v>
      </c>
      <c r="AW427" s="14" t="s">
        <v>30</v>
      </c>
      <c r="AX427" s="14" t="s">
        <v>73</v>
      </c>
      <c r="AY427" s="278" t="s">
        <v>166</v>
      </c>
    </row>
    <row r="428" spans="1:51" s="14" customFormat="1" ht="12">
      <c r="A428" s="14"/>
      <c r="B428" s="268"/>
      <c r="C428" s="269"/>
      <c r="D428" s="259" t="s">
        <v>174</v>
      </c>
      <c r="E428" s="270" t="s">
        <v>1</v>
      </c>
      <c r="F428" s="271" t="s">
        <v>2310</v>
      </c>
      <c r="G428" s="269"/>
      <c r="H428" s="272">
        <v>35.42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8" t="s">
        <v>174</v>
      </c>
      <c r="AU428" s="278" t="s">
        <v>86</v>
      </c>
      <c r="AV428" s="14" t="s">
        <v>86</v>
      </c>
      <c r="AW428" s="14" t="s">
        <v>30</v>
      </c>
      <c r="AX428" s="14" t="s">
        <v>73</v>
      </c>
      <c r="AY428" s="278" t="s">
        <v>166</v>
      </c>
    </row>
    <row r="429" spans="1:51" s="14" customFormat="1" ht="12">
      <c r="A429" s="14"/>
      <c r="B429" s="268"/>
      <c r="C429" s="269"/>
      <c r="D429" s="259" t="s">
        <v>174</v>
      </c>
      <c r="E429" s="270" t="s">
        <v>1</v>
      </c>
      <c r="F429" s="271" t="s">
        <v>2311</v>
      </c>
      <c r="G429" s="269"/>
      <c r="H429" s="272">
        <v>12.4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174</v>
      </c>
      <c r="AU429" s="278" t="s">
        <v>86</v>
      </c>
      <c r="AV429" s="14" t="s">
        <v>86</v>
      </c>
      <c r="AW429" s="14" t="s">
        <v>30</v>
      </c>
      <c r="AX429" s="14" t="s">
        <v>73</v>
      </c>
      <c r="AY429" s="278" t="s">
        <v>166</v>
      </c>
    </row>
    <row r="430" spans="1:51" s="14" customFormat="1" ht="12">
      <c r="A430" s="14"/>
      <c r="B430" s="268"/>
      <c r="C430" s="269"/>
      <c r="D430" s="259" t="s">
        <v>174</v>
      </c>
      <c r="E430" s="270" t="s">
        <v>1</v>
      </c>
      <c r="F430" s="271" t="s">
        <v>2312</v>
      </c>
      <c r="G430" s="269"/>
      <c r="H430" s="272">
        <v>5.56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174</v>
      </c>
      <c r="AU430" s="278" t="s">
        <v>86</v>
      </c>
      <c r="AV430" s="14" t="s">
        <v>86</v>
      </c>
      <c r="AW430" s="14" t="s">
        <v>30</v>
      </c>
      <c r="AX430" s="14" t="s">
        <v>73</v>
      </c>
      <c r="AY430" s="278" t="s">
        <v>166</v>
      </c>
    </row>
    <row r="431" spans="1:51" s="14" customFormat="1" ht="12">
      <c r="A431" s="14"/>
      <c r="B431" s="268"/>
      <c r="C431" s="269"/>
      <c r="D431" s="259" t="s">
        <v>174</v>
      </c>
      <c r="E431" s="270" t="s">
        <v>1</v>
      </c>
      <c r="F431" s="271" t="s">
        <v>2307</v>
      </c>
      <c r="G431" s="269"/>
      <c r="H431" s="272">
        <v>64.44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174</v>
      </c>
      <c r="AU431" s="278" t="s">
        <v>86</v>
      </c>
      <c r="AV431" s="14" t="s">
        <v>86</v>
      </c>
      <c r="AW431" s="14" t="s">
        <v>30</v>
      </c>
      <c r="AX431" s="14" t="s">
        <v>73</v>
      </c>
      <c r="AY431" s="278" t="s">
        <v>166</v>
      </c>
    </row>
    <row r="432" spans="1:51" s="14" customFormat="1" ht="12">
      <c r="A432" s="14"/>
      <c r="B432" s="268"/>
      <c r="C432" s="269"/>
      <c r="D432" s="259" t="s">
        <v>174</v>
      </c>
      <c r="E432" s="270" t="s">
        <v>1</v>
      </c>
      <c r="F432" s="271" t="s">
        <v>2313</v>
      </c>
      <c r="G432" s="269"/>
      <c r="H432" s="272">
        <v>43.2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174</v>
      </c>
      <c r="AU432" s="278" t="s">
        <v>86</v>
      </c>
      <c r="AV432" s="14" t="s">
        <v>86</v>
      </c>
      <c r="AW432" s="14" t="s">
        <v>30</v>
      </c>
      <c r="AX432" s="14" t="s">
        <v>73</v>
      </c>
      <c r="AY432" s="278" t="s">
        <v>166</v>
      </c>
    </row>
    <row r="433" spans="1:51" s="14" customFormat="1" ht="12">
      <c r="A433" s="14"/>
      <c r="B433" s="268"/>
      <c r="C433" s="269"/>
      <c r="D433" s="259" t="s">
        <v>174</v>
      </c>
      <c r="E433" s="270" t="s">
        <v>1</v>
      </c>
      <c r="F433" s="271" t="s">
        <v>2308</v>
      </c>
      <c r="G433" s="269"/>
      <c r="H433" s="272">
        <v>5.84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174</v>
      </c>
      <c r="AU433" s="278" t="s">
        <v>86</v>
      </c>
      <c r="AV433" s="14" t="s">
        <v>86</v>
      </c>
      <c r="AW433" s="14" t="s">
        <v>30</v>
      </c>
      <c r="AX433" s="14" t="s">
        <v>73</v>
      </c>
      <c r="AY433" s="278" t="s">
        <v>166</v>
      </c>
    </row>
    <row r="434" spans="1:51" s="14" customFormat="1" ht="12">
      <c r="A434" s="14"/>
      <c r="B434" s="268"/>
      <c r="C434" s="269"/>
      <c r="D434" s="259" t="s">
        <v>174</v>
      </c>
      <c r="E434" s="270" t="s">
        <v>1</v>
      </c>
      <c r="F434" s="271" t="s">
        <v>2314</v>
      </c>
      <c r="G434" s="269"/>
      <c r="H434" s="272">
        <v>11.8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174</v>
      </c>
      <c r="AU434" s="278" t="s">
        <v>86</v>
      </c>
      <c r="AV434" s="14" t="s">
        <v>86</v>
      </c>
      <c r="AW434" s="14" t="s">
        <v>30</v>
      </c>
      <c r="AX434" s="14" t="s">
        <v>73</v>
      </c>
      <c r="AY434" s="278" t="s">
        <v>166</v>
      </c>
    </row>
    <row r="435" spans="1:51" s="14" customFormat="1" ht="12">
      <c r="A435" s="14"/>
      <c r="B435" s="268"/>
      <c r="C435" s="269"/>
      <c r="D435" s="259" t="s">
        <v>174</v>
      </c>
      <c r="E435" s="270" t="s">
        <v>1</v>
      </c>
      <c r="F435" s="271" t="s">
        <v>2315</v>
      </c>
      <c r="G435" s="269"/>
      <c r="H435" s="272">
        <v>19.8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174</v>
      </c>
      <c r="AU435" s="278" t="s">
        <v>86</v>
      </c>
      <c r="AV435" s="14" t="s">
        <v>86</v>
      </c>
      <c r="AW435" s="14" t="s">
        <v>30</v>
      </c>
      <c r="AX435" s="14" t="s">
        <v>73</v>
      </c>
      <c r="AY435" s="278" t="s">
        <v>166</v>
      </c>
    </row>
    <row r="436" spans="1:51" s="14" customFormat="1" ht="12">
      <c r="A436" s="14"/>
      <c r="B436" s="268"/>
      <c r="C436" s="269"/>
      <c r="D436" s="259" t="s">
        <v>174</v>
      </c>
      <c r="E436" s="270" t="s">
        <v>1</v>
      </c>
      <c r="F436" s="271" t="s">
        <v>2316</v>
      </c>
      <c r="G436" s="269"/>
      <c r="H436" s="272">
        <v>140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174</v>
      </c>
      <c r="AU436" s="278" t="s">
        <v>86</v>
      </c>
      <c r="AV436" s="14" t="s">
        <v>86</v>
      </c>
      <c r="AW436" s="14" t="s">
        <v>30</v>
      </c>
      <c r="AX436" s="14" t="s">
        <v>73</v>
      </c>
      <c r="AY436" s="278" t="s">
        <v>166</v>
      </c>
    </row>
    <row r="437" spans="1:51" s="14" customFormat="1" ht="12">
      <c r="A437" s="14"/>
      <c r="B437" s="268"/>
      <c r="C437" s="269"/>
      <c r="D437" s="259" t="s">
        <v>174</v>
      </c>
      <c r="E437" s="270" t="s">
        <v>1</v>
      </c>
      <c r="F437" s="271" t="s">
        <v>2317</v>
      </c>
      <c r="G437" s="269"/>
      <c r="H437" s="272">
        <v>186.2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174</v>
      </c>
      <c r="AU437" s="278" t="s">
        <v>86</v>
      </c>
      <c r="AV437" s="14" t="s">
        <v>86</v>
      </c>
      <c r="AW437" s="14" t="s">
        <v>30</v>
      </c>
      <c r="AX437" s="14" t="s">
        <v>73</v>
      </c>
      <c r="AY437" s="278" t="s">
        <v>166</v>
      </c>
    </row>
    <row r="438" spans="1:51" s="14" customFormat="1" ht="12">
      <c r="A438" s="14"/>
      <c r="B438" s="268"/>
      <c r="C438" s="269"/>
      <c r="D438" s="259" t="s">
        <v>174</v>
      </c>
      <c r="E438" s="269"/>
      <c r="F438" s="271" t="s">
        <v>2329</v>
      </c>
      <c r="G438" s="269"/>
      <c r="H438" s="272">
        <v>1094.541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174</v>
      </c>
      <c r="AU438" s="278" t="s">
        <v>86</v>
      </c>
      <c r="AV438" s="14" t="s">
        <v>86</v>
      </c>
      <c r="AW438" s="14" t="s">
        <v>4</v>
      </c>
      <c r="AX438" s="14" t="s">
        <v>80</v>
      </c>
      <c r="AY438" s="278" t="s">
        <v>166</v>
      </c>
    </row>
    <row r="439" spans="1:65" s="2" customFormat="1" ht="21.75" customHeight="1">
      <c r="A439" s="37"/>
      <c r="B439" s="38"/>
      <c r="C439" s="279" t="s">
        <v>469</v>
      </c>
      <c r="D439" s="279" t="s">
        <v>243</v>
      </c>
      <c r="E439" s="280" t="s">
        <v>573</v>
      </c>
      <c r="F439" s="281" t="s">
        <v>574</v>
      </c>
      <c r="G439" s="282" t="s">
        <v>290</v>
      </c>
      <c r="H439" s="283">
        <v>113.831</v>
      </c>
      <c r="I439" s="284"/>
      <c r="J439" s="285">
        <f>ROUND(I439*H439,2)</f>
        <v>0</v>
      </c>
      <c r="K439" s="286"/>
      <c r="L439" s="287"/>
      <c r="M439" s="288" t="s">
        <v>1</v>
      </c>
      <c r="N439" s="289" t="s">
        <v>39</v>
      </c>
      <c r="O439" s="90"/>
      <c r="P439" s="253">
        <f>O439*H439</f>
        <v>0</v>
      </c>
      <c r="Q439" s="253">
        <v>0.0002</v>
      </c>
      <c r="R439" s="253">
        <f>Q439*H439</f>
        <v>0.0227662</v>
      </c>
      <c r="S439" s="253">
        <v>0</v>
      </c>
      <c r="T439" s="254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55" t="s">
        <v>212</v>
      </c>
      <c r="AT439" s="255" t="s">
        <v>243</v>
      </c>
      <c r="AU439" s="255" t="s">
        <v>86</v>
      </c>
      <c r="AY439" s="16" t="s">
        <v>166</v>
      </c>
      <c r="BE439" s="256">
        <f>IF(N439="základní",J439,0)</f>
        <v>0</v>
      </c>
      <c r="BF439" s="256">
        <f>IF(N439="snížená",J439,0)</f>
        <v>0</v>
      </c>
      <c r="BG439" s="256">
        <f>IF(N439="zákl. přenesená",J439,0)</f>
        <v>0</v>
      </c>
      <c r="BH439" s="256">
        <f>IF(N439="sníž. přenesená",J439,0)</f>
        <v>0</v>
      </c>
      <c r="BI439" s="256">
        <f>IF(N439="nulová",J439,0)</f>
        <v>0</v>
      </c>
      <c r="BJ439" s="16" t="s">
        <v>86</v>
      </c>
      <c r="BK439" s="256">
        <f>ROUND(I439*H439,2)</f>
        <v>0</v>
      </c>
      <c r="BL439" s="16" t="s">
        <v>172</v>
      </c>
      <c r="BM439" s="255" t="s">
        <v>2330</v>
      </c>
    </row>
    <row r="440" spans="1:51" s="13" customFormat="1" ht="12">
      <c r="A440" s="13"/>
      <c r="B440" s="257"/>
      <c r="C440" s="258"/>
      <c r="D440" s="259" t="s">
        <v>174</v>
      </c>
      <c r="E440" s="260" t="s">
        <v>1</v>
      </c>
      <c r="F440" s="261" t="s">
        <v>553</v>
      </c>
      <c r="G440" s="258"/>
      <c r="H440" s="260" t="s">
        <v>1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7" t="s">
        <v>174</v>
      </c>
      <c r="AU440" s="267" t="s">
        <v>86</v>
      </c>
      <c r="AV440" s="13" t="s">
        <v>80</v>
      </c>
      <c r="AW440" s="13" t="s">
        <v>30</v>
      </c>
      <c r="AX440" s="13" t="s">
        <v>73</v>
      </c>
      <c r="AY440" s="267" t="s">
        <v>166</v>
      </c>
    </row>
    <row r="441" spans="1:51" s="13" customFormat="1" ht="12">
      <c r="A441" s="13"/>
      <c r="B441" s="257"/>
      <c r="C441" s="258"/>
      <c r="D441" s="259" t="s">
        <v>174</v>
      </c>
      <c r="E441" s="260" t="s">
        <v>1</v>
      </c>
      <c r="F441" s="261" t="s">
        <v>2247</v>
      </c>
      <c r="G441" s="258"/>
      <c r="H441" s="260" t="s">
        <v>1</v>
      </c>
      <c r="I441" s="262"/>
      <c r="J441" s="258"/>
      <c r="K441" s="258"/>
      <c r="L441" s="263"/>
      <c r="M441" s="264"/>
      <c r="N441" s="265"/>
      <c r="O441" s="265"/>
      <c r="P441" s="265"/>
      <c r="Q441" s="265"/>
      <c r="R441" s="265"/>
      <c r="S441" s="265"/>
      <c r="T441" s="26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7" t="s">
        <v>174</v>
      </c>
      <c r="AU441" s="267" t="s">
        <v>86</v>
      </c>
      <c r="AV441" s="13" t="s">
        <v>80</v>
      </c>
      <c r="AW441" s="13" t="s">
        <v>30</v>
      </c>
      <c r="AX441" s="13" t="s">
        <v>73</v>
      </c>
      <c r="AY441" s="267" t="s">
        <v>166</v>
      </c>
    </row>
    <row r="442" spans="1:51" s="14" customFormat="1" ht="12">
      <c r="A442" s="14"/>
      <c r="B442" s="268"/>
      <c r="C442" s="269"/>
      <c r="D442" s="259" t="s">
        <v>174</v>
      </c>
      <c r="E442" s="270" t="s">
        <v>1</v>
      </c>
      <c r="F442" s="271" t="s">
        <v>2318</v>
      </c>
      <c r="G442" s="269"/>
      <c r="H442" s="272">
        <v>8.7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174</v>
      </c>
      <c r="AU442" s="278" t="s">
        <v>86</v>
      </c>
      <c r="AV442" s="14" t="s">
        <v>86</v>
      </c>
      <c r="AW442" s="14" t="s">
        <v>30</v>
      </c>
      <c r="AX442" s="14" t="s">
        <v>73</v>
      </c>
      <c r="AY442" s="278" t="s">
        <v>166</v>
      </c>
    </row>
    <row r="443" spans="1:51" s="14" customFormat="1" ht="12">
      <c r="A443" s="14"/>
      <c r="B443" s="268"/>
      <c r="C443" s="269"/>
      <c r="D443" s="259" t="s">
        <v>174</v>
      </c>
      <c r="E443" s="270" t="s">
        <v>1</v>
      </c>
      <c r="F443" s="271" t="s">
        <v>2319</v>
      </c>
      <c r="G443" s="269"/>
      <c r="H443" s="272">
        <v>9.2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174</v>
      </c>
      <c r="AU443" s="278" t="s">
        <v>86</v>
      </c>
      <c r="AV443" s="14" t="s">
        <v>86</v>
      </c>
      <c r="AW443" s="14" t="s">
        <v>30</v>
      </c>
      <c r="AX443" s="14" t="s">
        <v>73</v>
      </c>
      <c r="AY443" s="278" t="s">
        <v>166</v>
      </c>
    </row>
    <row r="444" spans="1:51" s="13" customFormat="1" ht="12">
      <c r="A444" s="13"/>
      <c r="B444" s="257"/>
      <c r="C444" s="258"/>
      <c r="D444" s="259" t="s">
        <v>174</v>
      </c>
      <c r="E444" s="260" t="s">
        <v>1</v>
      </c>
      <c r="F444" s="261" t="s">
        <v>2250</v>
      </c>
      <c r="G444" s="258"/>
      <c r="H444" s="260" t="s">
        <v>1</v>
      </c>
      <c r="I444" s="262"/>
      <c r="J444" s="258"/>
      <c r="K444" s="258"/>
      <c r="L444" s="263"/>
      <c r="M444" s="264"/>
      <c r="N444" s="265"/>
      <c r="O444" s="265"/>
      <c r="P444" s="265"/>
      <c r="Q444" s="265"/>
      <c r="R444" s="265"/>
      <c r="S444" s="265"/>
      <c r="T444" s="26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7" t="s">
        <v>174</v>
      </c>
      <c r="AU444" s="267" t="s">
        <v>86</v>
      </c>
      <c r="AV444" s="13" t="s">
        <v>80</v>
      </c>
      <c r="AW444" s="13" t="s">
        <v>30</v>
      </c>
      <c r="AX444" s="13" t="s">
        <v>73</v>
      </c>
      <c r="AY444" s="267" t="s">
        <v>166</v>
      </c>
    </row>
    <row r="445" spans="1:51" s="14" customFormat="1" ht="12">
      <c r="A445" s="14"/>
      <c r="B445" s="268"/>
      <c r="C445" s="269"/>
      <c r="D445" s="259" t="s">
        <v>174</v>
      </c>
      <c r="E445" s="270" t="s">
        <v>1</v>
      </c>
      <c r="F445" s="271" t="s">
        <v>2320</v>
      </c>
      <c r="G445" s="269"/>
      <c r="H445" s="272">
        <v>7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174</v>
      </c>
      <c r="AU445" s="278" t="s">
        <v>86</v>
      </c>
      <c r="AV445" s="14" t="s">
        <v>86</v>
      </c>
      <c r="AW445" s="14" t="s">
        <v>30</v>
      </c>
      <c r="AX445" s="14" t="s">
        <v>73</v>
      </c>
      <c r="AY445" s="278" t="s">
        <v>166</v>
      </c>
    </row>
    <row r="446" spans="1:51" s="14" customFormat="1" ht="12">
      <c r="A446" s="14"/>
      <c r="B446" s="268"/>
      <c r="C446" s="269"/>
      <c r="D446" s="259" t="s">
        <v>174</v>
      </c>
      <c r="E446" s="270" t="s">
        <v>1</v>
      </c>
      <c r="F446" s="271" t="s">
        <v>562</v>
      </c>
      <c r="G446" s="269"/>
      <c r="H446" s="272">
        <v>8.1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174</v>
      </c>
      <c r="AU446" s="278" t="s">
        <v>86</v>
      </c>
      <c r="AV446" s="14" t="s">
        <v>86</v>
      </c>
      <c r="AW446" s="14" t="s">
        <v>30</v>
      </c>
      <c r="AX446" s="14" t="s">
        <v>73</v>
      </c>
      <c r="AY446" s="278" t="s">
        <v>166</v>
      </c>
    </row>
    <row r="447" spans="1:51" s="14" customFormat="1" ht="12">
      <c r="A447" s="14"/>
      <c r="B447" s="268"/>
      <c r="C447" s="269"/>
      <c r="D447" s="259" t="s">
        <v>174</v>
      </c>
      <c r="E447" s="270" t="s">
        <v>1</v>
      </c>
      <c r="F447" s="271" t="s">
        <v>2321</v>
      </c>
      <c r="G447" s="269"/>
      <c r="H447" s="272">
        <v>9.45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174</v>
      </c>
      <c r="AU447" s="278" t="s">
        <v>86</v>
      </c>
      <c r="AV447" s="14" t="s">
        <v>86</v>
      </c>
      <c r="AW447" s="14" t="s">
        <v>30</v>
      </c>
      <c r="AX447" s="14" t="s">
        <v>73</v>
      </c>
      <c r="AY447" s="278" t="s">
        <v>166</v>
      </c>
    </row>
    <row r="448" spans="1:51" s="14" customFormat="1" ht="12">
      <c r="A448" s="14"/>
      <c r="B448" s="268"/>
      <c r="C448" s="269"/>
      <c r="D448" s="259" t="s">
        <v>174</v>
      </c>
      <c r="E448" s="270" t="s">
        <v>1</v>
      </c>
      <c r="F448" s="271" t="s">
        <v>2322</v>
      </c>
      <c r="G448" s="269"/>
      <c r="H448" s="272">
        <v>18.72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174</v>
      </c>
      <c r="AU448" s="278" t="s">
        <v>86</v>
      </c>
      <c r="AV448" s="14" t="s">
        <v>86</v>
      </c>
      <c r="AW448" s="14" t="s">
        <v>30</v>
      </c>
      <c r="AX448" s="14" t="s">
        <v>73</v>
      </c>
      <c r="AY448" s="278" t="s">
        <v>166</v>
      </c>
    </row>
    <row r="449" spans="1:51" s="14" customFormat="1" ht="12">
      <c r="A449" s="14"/>
      <c r="B449" s="268"/>
      <c r="C449" s="269"/>
      <c r="D449" s="259" t="s">
        <v>174</v>
      </c>
      <c r="E449" s="270" t="s">
        <v>1</v>
      </c>
      <c r="F449" s="271" t="s">
        <v>2323</v>
      </c>
      <c r="G449" s="269"/>
      <c r="H449" s="272">
        <v>0.7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174</v>
      </c>
      <c r="AU449" s="278" t="s">
        <v>86</v>
      </c>
      <c r="AV449" s="14" t="s">
        <v>86</v>
      </c>
      <c r="AW449" s="14" t="s">
        <v>30</v>
      </c>
      <c r="AX449" s="14" t="s">
        <v>73</v>
      </c>
      <c r="AY449" s="278" t="s">
        <v>166</v>
      </c>
    </row>
    <row r="450" spans="1:51" s="13" customFormat="1" ht="12">
      <c r="A450" s="13"/>
      <c r="B450" s="257"/>
      <c r="C450" s="258"/>
      <c r="D450" s="259" t="s">
        <v>174</v>
      </c>
      <c r="E450" s="260" t="s">
        <v>1</v>
      </c>
      <c r="F450" s="261" t="s">
        <v>461</v>
      </c>
      <c r="G450" s="258"/>
      <c r="H450" s="260" t="s">
        <v>1</v>
      </c>
      <c r="I450" s="262"/>
      <c r="J450" s="258"/>
      <c r="K450" s="258"/>
      <c r="L450" s="263"/>
      <c r="M450" s="264"/>
      <c r="N450" s="265"/>
      <c r="O450" s="265"/>
      <c r="P450" s="265"/>
      <c r="Q450" s="265"/>
      <c r="R450" s="265"/>
      <c r="S450" s="265"/>
      <c r="T450" s="26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7" t="s">
        <v>174</v>
      </c>
      <c r="AU450" s="267" t="s">
        <v>86</v>
      </c>
      <c r="AV450" s="13" t="s">
        <v>80</v>
      </c>
      <c r="AW450" s="13" t="s">
        <v>30</v>
      </c>
      <c r="AX450" s="13" t="s">
        <v>73</v>
      </c>
      <c r="AY450" s="267" t="s">
        <v>166</v>
      </c>
    </row>
    <row r="451" spans="1:51" s="14" customFormat="1" ht="12">
      <c r="A451" s="14"/>
      <c r="B451" s="268"/>
      <c r="C451" s="269"/>
      <c r="D451" s="259" t="s">
        <v>174</v>
      </c>
      <c r="E451" s="270" t="s">
        <v>1</v>
      </c>
      <c r="F451" s="271" t="s">
        <v>2324</v>
      </c>
      <c r="G451" s="269"/>
      <c r="H451" s="272">
        <v>5.6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174</v>
      </c>
      <c r="AU451" s="278" t="s">
        <v>86</v>
      </c>
      <c r="AV451" s="14" t="s">
        <v>86</v>
      </c>
      <c r="AW451" s="14" t="s">
        <v>30</v>
      </c>
      <c r="AX451" s="14" t="s">
        <v>73</v>
      </c>
      <c r="AY451" s="278" t="s">
        <v>166</v>
      </c>
    </row>
    <row r="452" spans="1:51" s="14" customFormat="1" ht="12">
      <c r="A452" s="14"/>
      <c r="B452" s="268"/>
      <c r="C452" s="269"/>
      <c r="D452" s="259" t="s">
        <v>174</v>
      </c>
      <c r="E452" s="270" t="s">
        <v>1</v>
      </c>
      <c r="F452" s="271" t="s">
        <v>2321</v>
      </c>
      <c r="G452" s="269"/>
      <c r="H452" s="272">
        <v>9.45</v>
      </c>
      <c r="I452" s="273"/>
      <c r="J452" s="269"/>
      <c r="K452" s="269"/>
      <c r="L452" s="274"/>
      <c r="M452" s="275"/>
      <c r="N452" s="276"/>
      <c r="O452" s="276"/>
      <c r="P452" s="276"/>
      <c r="Q452" s="276"/>
      <c r="R452" s="276"/>
      <c r="S452" s="276"/>
      <c r="T452" s="27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8" t="s">
        <v>174</v>
      </c>
      <c r="AU452" s="278" t="s">
        <v>86</v>
      </c>
      <c r="AV452" s="14" t="s">
        <v>86</v>
      </c>
      <c r="AW452" s="14" t="s">
        <v>30</v>
      </c>
      <c r="AX452" s="14" t="s">
        <v>73</v>
      </c>
      <c r="AY452" s="278" t="s">
        <v>166</v>
      </c>
    </row>
    <row r="453" spans="1:51" s="14" customFormat="1" ht="12">
      <c r="A453" s="14"/>
      <c r="B453" s="268"/>
      <c r="C453" s="269"/>
      <c r="D453" s="259" t="s">
        <v>174</v>
      </c>
      <c r="E453" s="270" t="s">
        <v>1</v>
      </c>
      <c r="F453" s="271" t="s">
        <v>2325</v>
      </c>
      <c r="G453" s="269"/>
      <c r="H453" s="272">
        <v>2.66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174</v>
      </c>
      <c r="AU453" s="278" t="s">
        <v>86</v>
      </c>
      <c r="AV453" s="14" t="s">
        <v>86</v>
      </c>
      <c r="AW453" s="14" t="s">
        <v>30</v>
      </c>
      <c r="AX453" s="14" t="s">
        <v>73</v>
      </c>
      <c r="AY453" s="278" t="s">
        <v>166</v>
      </c>
    </row>
    <row r="454" spans="1:51" s="14" customFormat="1" ht="12">
      <c r="A454" s="14"/>
      <c r="B454" s="268"/>
      <c r="C454" s="269"/>
      <c r="D454" s="259" t="s">
        <v>174</v>
      </c>
      <c r="E454" s="270" t="s">
        <v>1</v>
      </c>
      <c r="F454" s="271" t="s">
        <v>2326</v>
      </c>
      <c r="G454" s="269"/>
      <c r="H454" s="272">
        <v>1.31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174</v>
      </c>
      <c r="AU454" s="278" t="s">
        <v>86</v>
      </c>
      <c r="AV454" s="14" t="s">
        <v>86</v>
      </c>
      <c r="AW454" s="14" t="s">
        <v>30</v>
      </c>
      <c r="AX454" s="14" t="s">
        <v>73</v>
      </c>
      <c r="AY454" s="278" t="s">
        <v>166</v>
      </c>
    </row>
    <row r="455" spans="1:51" s="14" customFormat="1" ht="12">
      <c r="A455" s="14"/>
      <c r="B455" s="268"/>
      <c r="C455" s="269"/>
      <c r="D455" s="259" t="s">
        <v>174</v>
      </c>
      <c r="E455" s="270" t="s">
        <v>1</v>
      </c>
      <c r="F455" s="271" t="s">
        <v>2322</v>
      </c>
      <c r="G455" s="269"/>
      <c r="H455" s="272">
        <v>18.72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174</v>
      </c>
      <c r="AU455" s="278" t="s">
        <v>86</v>
      </c>
      <c r="AV455" s="14" t="s">
        <v>86</v>
      </c>
      <c r="AW455" s="14" t="s">
        <v>30</v>
      </c>
      <c r="AX455" s="14" t="s">
        <v>73</v>
      </c>
      <c r="AY455" s="278" t="s">
        <v>166</v>
      </c>
    </row>
    <row r="456" spans="1:51" s="14" customFormat="1" ht="12">
      <c r="A456" s="14"/>
      <c r="B456" s="268"/>
      <c r="C456" s="269"/>
      <c r="D456" s="259" t="s">
        <v>174</v>
      </c>
      <c r="E456" s="270" t="s">
        <v>1</v>
      </c>
      <c r="F456" s="271" t="s">
        <v>2327</v>
      </c>
      <c r="G456" s="269"/>
      <c r="H456" s="272">
        <v>8.1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174</v>
      </c>
      <c r="AU456" s="278" t="s">
        <v>86</v>
      </c>
      <c r="AV456" s="14" t="s">
        <v>86</v>
      </c>
      <c r="AW456" s="14" t="s">
        <v>30</v>
      </c>
      <c r="AX456" s="14" t="s">
        <v>73</v>
      </c>
      <c r="AY456" s="278" t="s">
        <v>166</v>
      </c>
    </row>
    <row r="457" spans="1:51" s="14" customFormat="1" ht="12">
      <c r="A457" s="14"/>
      <c r="B457" s="268"/>
      <c r="C457" s="269"/>
      <c r="D457" s="259" t="s">
        <v>174</v>
      </c>
      <c r="E457" s="270" t="s">
        <v>1</v>
      </c>
      <c r="F457" s="271" t="s">
        <v>2323</v>
      </c>
      <c r="G457" s="269"/>
      <c r="H457" s="272">
        <v>0.7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174</v>
      </c>
      <c r="AU457" s="278" t="s">
        <v>86</v>
      </c>
      <c r="AV457" s="14" t="s">
        <v>86</v>
      </c>
      <c r="AW457" s="14" t="s">
        <v>30</v>
      </c>
      <c r="AX457" s="14" t="s">
        <v>73</v>
      </c>
      <c r="AY457" s="278" t="s">
        <v>166</v>
      </c>
    </row>
    <row r="458" spans="1:51" s="14" customFormat="1" ht="12">
      <c r="A458" s="14"/>
      <c r="B458" s="268"/>
      <c r="C458" s="269"/>
      <c r="D458" s="259" t="s">
        <v>174</v>
      </c>
      <c r="E458" s="269"/>
      <c r="F458" s="271" t="s">
        <v>2331</v>
      </c>
      <c r="G458" s="269"/>
      <c r="H458" s="272">
        <v>113.831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174</v>
      </c>
      <c r="AU458" s="278" t="s">
        <v>86</v>
      </c>
      <c r="AV458" s="14" t="s">
        <v>86</v>
      </c>
      <c r="AW458" s="14" t="s">
        <v>4</v>
      </c>
      <c r="AX458" s="14" t="s">
        <v>80</v>
      </c>
      <c r="AY458" s="278" t="s">
        <v>166</v>
      </c>
    </row>
    <row r="459" spans="1:65" s="2" customFormat="1" ht="21.75" customHeight="1">
      <c r="A459" s="37"/>
      <c r="B459" s="38"/>
      <c r="C459" s="243" t="s">
        <v>473</v>
      </c>
      <c r="D459" s="243" t="s">
        <v>168</v>
      </c>
      <c r="E459" s="244" t="s">
        <v>578</v>
      </c>
      <c r="F459" s="245" t="s">
        <v>579</v>
      </c>
      <c r="G459" s="246" t="s">
        <v>290</v>
      </c>
      <c r="H459" s="247">
        <v>675.56</v>
      </c>
      <c r="I459" s="248"/>
      <c r="J459" s="249">
        <f>ROUND(I459*H459,2)</f>
        <v>0</v>
      </c>
      <c r="K459" s="250"/>
      <c r="L459" s="43"/>
      <c r="M459" s="251" t="s">
        <v>1</v>
      </c>
      <c r="N459" s="252" t="s">
        <v>39</v>
      </c>
      <c r="O459" s="90"/>
      <c r="P459" s="253">
        <f>O459*H459</f>
        <v>0</v>
      </c>
      <c r="Q459" s="253">
        <v>0</v>
      </c>
      <c r="R459" s="253">
        <f>Q459*H459</f>
        <v>0</v>
      </c>
      <c r="S459" s="253">
        <v>0</v>
      </c>
      <c r="T459" s="254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5" t="s">
        <v>172</v>
      </c>
      <c r="AT459" s="255" t="s">
        <v>168</v>
      </c>
      <c r="AU459" s="255" t="s">
        <v>86</v>
      </c>
      <c r="AY459" s="16" t="s">
        <v>166</v>
      </c>
      <c r="BE459" s="256">
        <f>IF(N459="základní",J459,0)</f>
        <v>0</v>
      </c>
      <c r="BF459" s="256">
        <f>IF(N459="snížená",J459,0)</f>
        <v>0</v>
      </c>
      <c r="BG459" s="256">
        <f>IF(N459="zákl. přenesená",J459,0)</f>
        <v>0</v>
      </c>
      <c r="BH459" s="256">
        <f>IF(N459="sníž. přenesená",J459,0)</f>
        <v>0</v>
      </c>
      <c r="BI459" s="256">
        <f>IF(N459="nulová",J459,0)</f>
        <v>0</v>
      </c>
      <c r="BJ459" s="16" t="s">
        <v>86</v>
      </c>
      <c r="BK459" s="256">
        <f>ROUND(I459*H459,2)</f>
        <v>0</v>
      </c>
      <c r="BL459" s="16" t="s">
        <v>172</v>
      </c>
      <c r="BM459" s="255" t="s">
        <v>2332</v>
      </c>
    </row>
    <row r="460" spans="1:51" s="13" customFormat="1" ht="12">
      <c r="A460" s="13"/>
      <c r="B460" s="257"/>
      <c r="C460" s="258"/>
      <c r="D460" s="259" t="s">
        <v>174</v>
      </c>
      <c r="E460" s="260" t="s">
        <v>1</v>
      </c>
      <c r="F460" s="261" t="s">
        <v>2247</v>
      </c>
      <c r="G460" s="258"/>
      <c r="H460" s="260" t="s">
        <v>1</v>
      </c>
      <c r="I460" s="262"/>
      <c r="J460" s="258"/>
      <c r="K460" s="258"/>
      <c r="L460" s="263"/>
      <c r="M460" s="264"/>
      <c r="N460" s="265"/>
      <c r="O460" s="265"/>
      <c r="P460" s="265"/>
      <c r="Q460" s="265"/>
      <c r="R460" s="265"/>
      <c r="S460" s="265"/>
      <c r="T460" s="26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7" t="s">
        <v>174</v>
      </c>
      <c r="AU460" s="267" t="s">
        <v>86</v>
      </c>
      <c r="AV460" s="13" t="s">
        <v>80</v>
      </c>
      <c r="AW460" s="13" t="s">
        <v>30</v>
      </c>
      <c r="AX460" s="13" t="s">
        <v>73</v>
      </c>
      <c r="AY460" s="267" t="s">
        <v>166</v>
      </c>
    </row>
    <row r="461" spans="1:51" s="14" customFormat="1" ht="12">
      <c r="A461" s="14"/>
      <c r="B461" s="268"/>
      <c r="C461" s="269"/>
      <c r="D461" s="259" t="s">
        <v>174</v>
      </c>
      <c r="E461" s="270" t="s">
        <v>1</v>
      </c>
      <c r="F461" s="271" t="s">
        <v>2333</v>
      </c>
      <c r="G461" s="269"/>
      <c r="H461" s="272">
        <v>24.9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174</v>
      </c>
      <c r="AU461" s="278" t="s">
        <v>86</v>
      </c>
      <c r="AV461" s="14" t="s">
        <v>86</v>
      </c>
      <c r="AW461" s="14" t="s">
        <v>30</v>
      </c>
      <c r="AX461" s="14" t="s">
        <v>73</v>
      </c>
      <c r="AY461" s="278" t="s">
        <v>166</v>
      </c>
    </row>
    <row r="462" spans="1:51" s="14" customFormat="1" ht="12">
      <c r="A462" s="14"/>
      <c r="B462" s="268"/>
      <c r="C462" s="269"/>
      <c r="D462" s="259" t="s">
        <v>174</v>
      </c>
      <c r="E462" s="270" t="s">
        <v>1</v>
      </c>
      <c r="F462" s="271" t="s">
        <v>2334</v>
      </c>
      <c r="G462" s="269"/>
      <c r="H462" s="272">
        <v>18.16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174</v>
      </c>
      <c r="AU462" s="278" t="s">
        <v>86</v>
      </c>
      <c r="AV462" s="14" t="s">
        <v>86</v>
      </c>
      <c r="AW462" s="14" t="s">
        <v>30</v>
      </c>
      <c r="AX462" s="14" t="s">
        <v>73</v>
      </c>
      <c r="AY462" s="278" t="s">
        <v>166</v>
      </c>
    </row>
    <row r="463" spans="1:51" s="13" customFormat="1" ht="12">
      <c r="A463" s="13"/>
      <c r="B463" s="257"/>
      <c r="C463" s="258"/>
      <c r="D463" s="259" t="s">
        <v>174</v>
      </c>
      <c r="E463" s="260" t="s">
        <v>1</v>
      </c>
      <c r="F463" s="261" t="s">
        <v>2335</v>
      </c>
      <c r="G463" s="258"/>
      <c r="H463" s="260" t="s">
        <v>1</v>
      </c>
      <c r="I463" s="262"/>
      <c r="J463" s="258"/>
      <c r="K463" s="258"/>
      <c r="L463" s="263"/>
      <c r="M463" s="264"/>
      <c r="N463" s="265"/>
      <c r="O463" s="265"/>
      <c r="P463" s="265"/>
      <c r="Q463" s="265"/>
      <c r="R463" s="265"/>
      <c r="S463" s="265"/>
      <c r="T463" s="26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7" t="s">
        <v>174</v>
      </c>
      <c r="AU463" s="267" t="s">
        <v>86</v>
      </c>
      <c r="AV463" s="13" t="s">
        <v>80</v>
      </c>
      <c r="AW463" s="13" t="s">
        <v>30</v>
      </c>
      <c r="AX463" s="13" t="s">
        <v>73</v>
      </c>
      <c r="AY463" s="267" t="s">
        <v>166</v>
      </c>
    </row>
    <row r="464" spans="1:51" s="14" customFormat="1" ht="12">
      <c r="A464" s="14"/>
      <c r="B464" s="268"/>
      <c r="C464" s="269"/>
      <c r="D464" s="259" t="s">
        <v>174</v>
      </c>
      <c r="E464" s="270" t="s">
        <v>1</v>
      </c>
      <c r="F464" s="271" t="s">
        <v>2336</v>
      </c>
      <c r="G464" s="269"/>
      <c r="H464" s="272">
        <v>62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174</v>
      </c>
      <c r="AU464" s="278" t="s">
        <v>86</v>
      </c>
      <c r="AV464" s="14" t="s">
        <v>86</v>
      </c>
      <c r="AW464" s="14" t="s">
        <v>30</v>
      </c>
      <c r="AX464" s="14" t="s">
        <v>73</v>
      </c>
      <c r="AY464" s="278" t="s">
        <v>166</v>
      </c>
    </row>
    <row r="465" spans="1:51" s="14" customFormat="1" ht="12">
      <c r="A465" s="14"/>
      <c r="B465" s="268"/>
      <c r="C465" s="269"/>
      <c r="D465" s="259" t="s">
        <v>174</v>
      </c>
      <c r="E465" s="270" t="s">
        <v>1</v>
      </c>
      <c r="F465" s="271" t="s">
        <v>2337</v>
      </c>
      <c r="G465" s="269"/>
      <c r="H465" s="272">
        <v>43.8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174</v>
      </c>
      <c r="AU465" s="278" t="s">
        <v>86</v>
      </c>
      <c r="AV465" s="14" t="s">
        <v>86</v>
      </c>
      <c r="AW465" s="14" t="s">
        <v>30</v>
      </c>
      <c r="AX465" s="14" t="s">
        <v>73</v>
      </c>
      <c r="AY465" s="278" t="s">
        <v>166</v>
      </c>
    </row>
    <row r="466" spans="1:51" s="14" customFormat="1" ht="12">
      <c r="A466" s="14"/>
      <c r="B466" s="268"/>
      <c r="C466" s="269"/>
      <c r="D466" s="259" t="s">
        <v>174</v>
      </c>
      <c r="E466" s="270" t="s">
        <v>1</v>
      </c>
      <c r="F466" s="271" t="s">
        <v>2338</v>
      </c>
      <c r="G466" s="269"/>
      <c r="H466" s="272">
        <v>60.34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174</v>
      </c>
      <c r="AU466" s="278" t="s">
        <v>86</v>
      </c>
      <c r="AV466" s="14" t="s">
        <v>86</v>
      </c>
      <c r="AW466" s="14" t="s">
        <v>30</v>
      </c>
      <c r="AX466" s="14" t="s">
        <v>73</v>
      </c>
      <c r="AY466" s="278" t="s">
        <v>166</v>
      </c>
    </row>
    <row r="467" spans="1:51" s="14" customFormat="1" ht="12">
      <c r="A467" s="14"/>
      <c r="B467" s="268"/>
      <c r="C467" s="269"/>
      <c r="D467" s="259" t="s">
        <v>174</v>
      </c>
      <c r="E467" s="270" t="s">
        <v>1</v>
      </c>
      <c r="F467" s="271" t="s">
        <v>2339</v>
      </c>
      <c r="G467" s="269"/>
      <c r="H467" s="272">
        <v>91.44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174</v>
      </c>
      <c r="AU467" s="278" t="s">
        <v>86</v>
      </c>
      <c r="AV467" s="14" t="s">
        <v>86</v>
      </c>
      <c r="AW467" s="14" t="s">
        <v>30</v>
      </c>
      <c r="AX467" s="14" t="s">
        <v>73</v>
      </c>
      <c r="AY467" s="278" t="s">
        <v>166</v>
      </c>
    </row>
    <row r="468" spans="1:51" s="14" customFormat="1" ht="12">
      <c r="A468" s="14"/>
      <c r="B468" s="268"/>
      <c r="C468" s="269"/>
      <c r="D468" s="259" t="s">
        <v>174</v>
      </c>
      <c r="E468" s="270" t="s">
        <v>1</v>
      </c>
      <c r="F468" s="271" t="s">
        <v>2340</v>
      </c>
      <c r="G468" s="269"/>
      <c r="H468" s="272">
        <v>10.28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174</v>
      </c>
      <c r="AU468" s="278" t="s">
        <v>86</v>
      </c>
      <c r="AV468" s="14" t="s">
        <v>86</v>
      </c>
      <c r="AW468" s="14" t="s">
        <v>30</v>
      </c>
      <c r="AX468" s="14" t="s">
        <v>73</v>
      </c>
      <c r="AY468" s="278" t="s">
        <v>166</v>
      </c>
    </row>
    <row r="469" spans="1:51" s="13" customFormat="1" ht="12">
      <c r="A469" s="13"/>
      <c r="B469" s="257"/>
      <c r="C469" s="258"/>
      <c r="D469" s="259" t="s">
        <v>174</v>
      </c>
      <c r="E469" s="260" t="s">
        <v>1</v>
      </c>
      <c r="F469" s="261" t="s">
        <v>593</v>
      </c>
      <c r="G469" s="258"/>
      <c r="H469" s="260" t="s">
        <v>1</v>
      </c>
      <c r="I469" s="262"/>
      <c r="J469" s="258"/>
      <c r="K469" s="258"/>
      <c r="L469" s="263"/>
      <c r="M469" s="264"/>
      <c r="N469" s="265"/>
      <c r="O469" s="265"/>
      <c r="P469" s="265"/>
      <c r="Q469" s="265"/>
      <c r="R469" s="265"/>
      <c r="S469" s="265"/>
      <c r="T469" s="26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7" t="s">
        <v>174</v>
      </c>
      <c r="AU469" s="267" t="s">
        <v>86</v>
      </c>
      <c r="AV469" s="13" t="s">
        <v>80</v>
      </c>
      <c r="AW469" s="13" t="s">
        <v>30</v>
      </c>
      <c r="AX469" s="13" t="s">
        <v>73</v>
      </c>
      <c r="AY469" s="267" t="s">
        <v>166</v>
      </c>
    </row>
    <row r="470" spans="1:51" s="14" customFormat="1" ht="12">
      <c r="A470" s="14"/>
      <c r="B470" s="268"/>
      <c r="C470" s="269"/>
      <c r="D470" s="259" t="s">
        <v>174</v>
      </c>
      <c r="E470" s="270" t="s">
        <v>1</v>
      </c>
      <c r="F470" s="271" t="s">
        <v>2341</v>
      </c>
      <c r="G470" s="269"/>
      <c r="H470" s="272">
        <v>49.6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174</v>
      </c>
      <c r="AU470" s="278" t="s">
        <v>86</v>
      </c>
      <c r="AV470" s="14" t="s">
        <v>86</v>
      </c>
      <c r="AW470" s="14" t="s">
        <v>30</v>
      </c>
      <c r="AX470" s="14" t="s">
        <v>73</v>
      </c>
      <c r="AY470" s="278" t="s">
        <v>166</v>
      </c>
    </row>
    <row r="471" spans="1:51" s="14" customFormat="1" ht="12">
      <c r="A471" s="14"/>
      <c r="B471" s="268"/>
      <c r="C471" s="269"/>
      <c r="D471" s="259" t="s">
        <v>174</v>
      </c>
      <c r="E471" s="270" t="s">
        <v>1</v>
      </c>
      <c r="F471" s="271" t="s">
        <v>2342</v>
      </c>
      <c r="G471" s="269"/>
      <c r="H471" s="272">
        <v>51.94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174</v>
      </c>
      <c r="AU471" s="278" t="s">
        <v>86</v>
      </c>
      <c r="AV471" s="14" t="s">
        <v>86</v>
      </c>
      <c r="AW471" s="14" t="s">
        <v>30</v>
      </c>
      <c r="AX471" s="14" t="s">
        <v>73</v>
      </c>
      <c r="AY471" s="278" t="s">
        <v>166</v>
      </c>
    </row>
    <row r="472" spans="1:51" s="14" customFormat="1" ht="12">
      <c r="A472" s="14"/>
      <c r="B472" s="268"/>
      <c r="C472" s="269"/>
      <c r="D472" s="259" t="s">
        <v>174</v>
      </c>
      <c r="E472" s="270" t="s">
        <v>1</v>
      </c>
      <c r="F472" s="271" t="s">
        <v>2343</v>
      </c>
      <c r="G472" s="269"/>
      <c r="H472" s="272">
        <v>19.48</v>
      </c>
      <c r="I472" s="273"/>
      <c r="J472" s="269"/>
      <c r="K472" s="269"/>
      <c r="L472" s="274"/>
      <c r="M472" s="275"/>
      <c r="N472" s="276"/>
      <c r="O472" s="276"/>
      <c r="P472" s="276"/>
      <c r="Q472" s="276"/>
      <c r="R472" s="276"/>
      <c r="S472" s="276"/>
      <c r="T472" s="27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8" t="s">
        <v>174</v>
      </c>
      <c r="AU472" s="278" t="s">
        <v>86</v>
      </c>
      <c r="AV472" s="14" t="s">
        <v>86</v>
      </c>
      <c r="AW472" s="14" t="s">
        <v>30</v>
      </c>
      <c r="AX472" s="14" t="s">
        <v>73</v>
      </c>
      <c r="AY472" s="278" t="s">
        <v>166</v>
      </c>
    </row>
    <row r="473" spans="1:51" s="14" customFormat="1" ht="12">
      <c r="A473" s="14"/>
      <c r="B473" s="268"/>
      <c r="C473" s="269"/>
      <c r="D473" s="259" t="s">
        <v>174</v>
      </c>
      <c r="E473" s="270" t="s">
        <v>1</v>
      </c>
      <c r="F473" s="271" t="s">
        <v>2344</v>
      </c>
      <c r="G473" s="269"/>
      <c r="H473" s="272">
        <v>8.5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174</v>
      </c>
      <c r="AU473" s="278" t="s">
        <v>86</v>
      </c>
      <c r="AV473" s="14" t="s">
        <v>86</v>
      </c>
      <c r="AW473" s="14" t="s">
        <v>30</v>
      </c>
      <c r="AX473" s="14" t="s">
        <v>73</v>
      </c>
      <c r="AY473" s="278" t="s">
        <v>166</v>
      </c>
    </row>
    <row r="474" spans="1:51" s="14" customFormat="1" ht="12">
      <c r="A474" s="14"/>
      <c r="B474" s="268"/>
      <c r="C474" s="269"/>
      <c r="D474" s="259" t="s">
        <v>174</v>
      </c>
      <c r="E474" s="270" t="s">
        <v>1</v>
      </c>
      <c r="F474" s="271" t="s">
        <v>2339</v>
      </c>
      <c r="G474" s="269"/>
      <c r="H474" s="272">
        <v>91.44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174</v>
      </c>
      <c r="AU474" s="278" t="s">
        <v>86</v>
      </c>
      <c r="AV474" s="14" t="s">
        <v>86</v>
      </c>
      <c r="AW474" s="14" t="s">
        <v>30</v>
      </c>
      <c r="AX474" s="14" t="s">
        <v>73</v>
      </c>
      <c r="AY474" s="278" t="s">
        <v>166</v>
      </c>
    </row>
    <row r="475" spans="1:51" s="14" customFormat="1" ht="12">
      <c r="A475" s="14"/>
      <c r="B475" s="268"/>
      <c r="C475" s="269"/>
      <c r="D475" s="259" t="s">
        <v>174</v>
      </c>
      <c r="E475" s="270" t="s">
        <v>1</v>
      </c>
      <c r="F475" s="271" t="s">
        <v>2345</v>
      </c>
      <c r="G475" s="269"/>
      <c r="H475" s="272">
        <v>70.2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174</v>
      </c>
      <c r="AU475" s="278" t="s">
        <v>86</v>
      </c>
      <c r="AV475" s="14" t="s">
        <v>86</v>
      </c>
      <c r="AW475" s="14" t="s">
        <v>30</v>
      </c>
      <c r="AX475" s="14" t="s">
        <v>73</v>
      </c>
      <c r="AY475" s="278" t="s">
        <v>166</v>
      </c>
    </row>
    <row r="476" spans="1:51" s="14" customFormat="1" ht="12">
      <c r="A476" s="14"/>
      <c r="B476" s="268"/>
      <c r="C476" s="269"/>
      <c r="D476" s="259" t="s">
        <v>174</v>
      </c>
      <c r="E476" s="270" t="s">
        <v>1</v>
      </c>
      <c r="F476" s="271" t="s">
        <v>2340</v>
      </c>
      <c r="G476" s="269"/>
      <c r="H476" s="272">
        <v>10.28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174</v>
      </c>
      <c r="AU476" s="278" t="s">
        <v>86</v>
      </c>
      <c r="AV476" s="14" t="s">
        <v>86</v>
      </c>
      <c r="AW476" s="14" t="s">
        <v>30</v>
      </c>
      <c r="AX476" s="14" t="s">
        <v>73</v>
      </c>
      <c r="AY476" s="278" t="s">
        <v>166</v>
      </c>
    </row>
    <row r="477" spans="1:51" s="14" customFormat="1" ht="12">
      <c r="A477" s="14"/>
      <c r="B477" s="268"/>
      <c r="C477" s="269"/>
      <c r="D477" s="259" t="s">
        <v>174</v>
      </c>
      <c r="E477" s="270" t="s">
        <v>1</v>
      </c>
      <c r="F477" s="271" t="s">
        <v>2346</v>
      </c>
      <c r="G477" s="269"/>
      <c r="H477" s="272">
        <v>23.6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174</v>
      </c>
      <c r="AU477" s="278" t="s">
        <v>86</v>
      </c>
      <c r="AV477" s="14" t="s">
        <v>86</v>
      </c>
      <c r="AW477" s="14" t="s">
        <v>30</v>
      </c>
      <c r="AX477" s="14" t="s">
        <v>73</v>
      </c>
      <c r="AY477" s="278" t="s">
        <v>166</v>
      </c>
    </row>
    <row r="478" spans="1:51" s="14" customFormat="1" ht="12">
      <c r="A478" s="14"/>
      <c r="B478" s="268"/>
      <c r="C478" s="269"/>
      <c r="D478" s="259" t="s">
        <v>174</v>
      </c>
      <c r="E478" s="270" t="s">
        <v>1</v>
      </c>
      <c r="F478" s="271" t="s">
        <v>2347</v>
      </c>
      <c r="G478" s="269"/>
      <c r="H478" s="272">
        <v>39.6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174</v>
      </c>
      <c r="AU478" s="278" t="s">
        <v>86</v>
      </c>
      <c r="AV478" s="14" t="s">
        <v>86</v>
      </c>
      <c r="AW478" s="14" t="s">
        <v>30</v>
      </c>
      <c r="AX478" s="14" t="s">
        <v>73</v>
      </c>
      <c r="AY478" s="278" t="s">
        <v>166</v>
      </c>
    </row>
    <row r="479" spans="1:65" s="2" customFormat="1" ht="16.5" customHeight="1">
      <c r="A479" s="37"/>
      <c r="B479" s="38"/>
      <c r="C479" s="279" t="s">
        <v>492</v>
      </c>
      <c r="D479" s="279" t="s">
        <v>243</v>
      </c>
      <c r="E479" s="280" t="s">
        <v>599</v>
      </c>
      <c r="F479" s="281" t="s">
        <v>600</v>
      </c>
      <c r="G479" s="282" t="s">
        <v>290</v>
      </c>
      <c r="H479" s="283">
        <v>709.338</v>
      </c>
      <c r="I479" s="284"/>
      <c r="J479" s="285">
        <f>ROUND(I479*H479,2)</f>
        <v>0</v>
      </c>
      <c r="K479" s="286"/>
      <c r="L479" s="287"/>
      <c r="M479" s="288" t="s">
        <v>1</v>
      </c>
      <c r="N479" s="289" t="s">
        <v>39</v>
      </c>
      <c r="O479" s="90"/>
      <c r="P479" s="253">
        <f>O479*H479</f>
        <v>0</v>
      </c>
      <c r="Q479" s="253">
        <v>3E-05</v>
      </c>
      <c r="R479" s="253">
        <f>Q479*H479</f>
        <v>0.02128014</v>
      </c>
      <c r="S479" s="253">
        <v>0</v>
      </c>
      <c r="T479" s="254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55" t="s">
        <v>212</v>
      </c>
      <c r="AT479" s="255" t="s">
        <v>243</v>
      </c>
      <c r="AU479" s="255" t="s">
        <v>86</v>
      </c>
      <c r="AY479" s="16" t="s">
        <v>166</v>
      </c>
      <c r="BE479" s="256">
        <f>IF(N479="základní",J479,0)</f>
        <v>0</v>
      </c>
      <c r="BF479" s="256">
        <f>IF(N479="snížená",J479,0)</f>
        <v>0</v>
      </c>
      <c r="BG479" s="256">
        <f>IF(N479="zákl. přenesená",J479,0)</f>
        <v>0</v>
      </c>
      <c r="BH479" s="256">
        <f>IF(N479="sníž. přenesená",J479,0)</f>
        <v>0</v>
      </c>
      <c r="BI479" s="256">
        <f>IF(N479="nulová",J479,0)</f>
        <v>0</v>
      </c>
      <c r="BJ479" s="16" t="s">
        <v>86</v>
      </c>
      <c r="BK479" s="256">
        <f>ROUND(I479*H479,2)</f>
        <v>0</v>
      </c>
      <c r="BL479" s="16" t="s">
        <v>172</v>
      </c>
      <c r="BM479" s="255" t="s">
        <v>2348</v>
      </c>
    </row>
    <row r="480" spans="1:47" s="2" customFormat="1" ht="12">
      <c r="A480" s="37"/>
      <c r="B480" s="38"/>
      <c r="C480" s="39"/>
      <c r="D480" s="259" t="s">
        <v>496</v>
      </c>
      <c r="E480" s="39"/>
      <c r="F480" s="290" t="s">
        <v>602</v>
      </c>
      <c r="G480" s="39"/>
      <c r="H480" s="39"/>
      <c r="I480" s="153"/>
      <c r="J480" s="39"/>
      <c r="K480" s="39"/>
      <c r="L480" s="43"/>
      <c r="M480" s="291"/>
      <c r="N480" s="292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496</v>
      </c>
      <c r="AU480" s="16" t="s">
        <v>86</v>
      </c>
    </row>
    <row r="481" spans="1:51" s="14" customFormat="1" ht="12">
      <c r="A481" s="14"/>
      <c r="B481" s="268"/>
      <c r="C481" s="269"/>
      <c r="D481" s="259" t="s">
        <v>174</v>
      </c>
      <c r="E481" s="269"/>
      <c r="F481" s="271" t="s">
        <v>2349</v>
      </c>
      <c r="G481" s="269"/>
      <c r="H481" s="272">
        <v>709.338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174</v>
      </c>
      <c r="AU481" s="278" t="s">
        <v>86</v>
      </c>
      <c r="AV481" s="14" t="s">
        <v>86</v>
      </c>
      <c r="AW481" s="14" t="s">
        <v>4</v>
      </c>
      <c r="AX481" s="14" t="s">
        <v>80</v>
      </c>
      <c r="AY481" s="278" t="s">
        <v>166</v>
      </c>
    </row>
    <row r="482" spans="1:65" s="2" customFormat="1" ht="21.75" customHeight="1">
      <c r="A482" s="37"/>
      <c r="B482" s="38"/>
      <c r="C482" s="243" t="s">
        <v>499</v>
      </c>
      <c r="D482" s="243" t="s">
        <v>168</v>
      </c>
      <c r="E482" s="244" t="s">
        <v>604</v>
      </c>
      <c r="F482" s="245" t="s">
        <v>605</v>
      </c>
      <c r="G482" s="246" t="s">
        <v>171</v>
      </c>
      <c r="H482" s="247">
        <v>140</v>
      </c>
      <c r="I482" s="248"/>
      <c r="J482" s="249">
        <f>ROUND(I482*H482,2)</f>
        <v>0</v>
      </c>
      <c r="K482" s="250"/>
      <c r="L482" s="43"/>
      <c r="M482" s="251" t="s">
        <v>1</v>
      </c>
      <c r="N482" s="252" t="s">
        <v>39</v>
      </c>
      <c r="O482" s="90"/>
      <c r="P482" s="253">
        <f>O482*H482</f>
        <v>0</v>
      </c>
      <c r="Q482" s="253">
        <v>0.00825</v>
      </c>
      <c r="R482" s="253">
        <f>Q482*H482</f>
        <v>1.155</v>
      </c>
      <c r="S482" s="253">
        <v>0</v>
      </c>
      <c r="T482" s="254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55" t="s">
        <v>172</v>
      </c>
      <c r="AT482" s="255" t="s">
        <v>168</v>
      </c>
      <c r="AU482" s="255" t="s">
        <v>86</v>
      </c>
      <c r="AY482" s="16" t="s">
        <v>166</v>
      </c>
      <c r="BE482" s="256">
        <f>IF(N482="základní",J482,0)</f>
        <v>0</v>
      </c>
      <c r="BF482" s="256">
        <f>IF(N482="snížená",J482,0)</f>
        <v>0</v>
      </c>
      <c r="BG482" s="256">
        <f>IF(N482="zákl. přenesená",J482,0)</f>
        <v>0</v>
      </c>
      <c r="BH482" s="256">
        <f>IF(N482="sníž. přenesená",J482,0)</f>
        <v>0</v>
      </c>
      <c r="BI482" s="256">
        <f>IF(N482="nulová",J482,0)</f>
        <v>0</v>
      </c>
      <c r="BJ482" s="16" t="s">
        <v>86</v>
      </c>
      <c r="BK482" s="256">
        <f>ROUND(I482*H482,2)</f>
        <v>0</v>
      </c>
      <c r="BL482" s="16" t="s">
        <v>172</v>
      </c>
      <c r="BM482" s="255" t="s">
        <v>2350</v>
      </c>
    </row>
    <row r="483" spans="1:51" s="13" customFormat="1" ht="12">
      <c r="A483" s="13"/>
      <c r="B483" s="257"/>
      <c r="C483" s="258"/>
      <c r="D483" s="259" t="s">
        <v>174</v>
      </c>
      <c r="E483" s="260" t="s">
        <v>1</v>
      </c>
      <c r="F483" s="261" t="s">
        <v>607</v>
      </c>
      <c r="G483" s="258"/>
      <c r="H483" s="260" t="s">
        <v>1</v>
      </c>
      <c r="I483" s="262"/>
      <c r="J483" s="258"/>
      <c r="K483" s="258"/>
      <c r="L483" s="263"/>
      <c r="M483" s="264"/>
      <c r="N483" s="265"/>
      <c r="O483" s="265"/>
      <c r="P483" s="265"/>
      <c r="Q483" s="265"/>
      <c r="R483" s="265"/>
      <c r="S483" s="265"/>
      <c r="T483" s="26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7" t="s">
        <v>174</v>
      </c>
      <c r="AU483" s="267" t="s">
        <v>86</v>
      </c>
      <c r="AV483" s="13" t="s">
        <v>80</v>
      </c>
      <c r="AW483" s="13" t="s">
        <v>30</v>
      </c>
      <c r="AX483" s="13" t="s">
        <v>73</v>
      </c>
      <c r="AY483" s="267" t="s">
        <v>166</v>
      </c>
    </row>
    <row r="484" spans="1:51" s="14" customFormat="1" ht="12">
      <c r="A484" s="14"/>
      <c r="B484" s="268"/>
      <c r="C484" s="269"/>
      <c r="D484" s="259" t="s">
        <v>174</v>
      </c>
      <c r="E484" s="270" t="s">
        <v>1</v>
      </c>
      <c r="F484" s="271" t="s">
        <v>2351</v>
      </c>
      <c r="G484" s="269"/>
      <c r="H484" s="272">
        <v>140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174</v>
      </c>
      <c r="AU484" s="278" t="s">
        <v>86</v>
      </c>
      <c r="AV484" s="14" t="s">
        <v>86</v>
      </c>
      <c r="AW484" s="14" t="s">
        <v>30</v>
      </c>
      <c r="AX484" s="14" t="s">
        <v>73</v>
      </c>
      <c r="AY484" s="278" t="s">
        <v>166</v>
      </c>
    </row>
    <row r="485" spans="1:65" s="2" customFormat="1" ht="21.75" customHeight="1">
      <c r="A485" s="37"/>
      <c r="B485" s="38"/>
      <c r="C485" s="279" t="s">
        <v>509</v>
      </c>
      <c r="D485" s="279" t="s">
        <v>243</v>
      </c>
      <c r="E485" s="280" t="s">
        <v>610</v>
      </c>
      <c r="F485" s="281" t="s">
        <v>611</v>
      </c>
      <c r="G485" s="282" t="s">
        <v>171</v>
      </c>
      <c r="H485" s="283">
        <v>161</v>
      </c>
      <c r="I485" s="284"/>
      <c r="J485" s="285">
        <f>ROUND(I485*H485,2)</f>
        <v>0</v>
      </c>
      <c r="K485" s="286"/>
      <c r="L485" s="287"/>
      <c r="M485" s="288" t="s">
        <v>1</v>
      </c>
      <c r="N485" s="289" t="s">
        <v>39</v>
      </c>
      <c r="O485" s="90"/>
      <c r="P485" s="253">
        <f>O485*H485</f>
        <v>0</v>
      </c>
      <c r="Q485" s="253">
        <v>0.0014</v>
      </c>
      <c r="R485" s="253">
        <f>Q485*H485</f>
        <v>0.2254</v>
      </c>
      <c r="S485" s="253">
        <v>0</v>
      </c>
      <c r="T485" s="254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55" t="s">
        <v>212</v>
      </c>
      <c r="AT485" s="255" t="s">
        <v>243</v>
      </c>
      <c r="AU485" s="255" t="s">
        <v>86</v>
      </c>
      <c r="AY485" s="16" t="s">
        <v>166</v>
      </c>
      <c r="BE485" s="256">
        <f>IF(N485="základní",J485,0)</f>
        <v>0</v>
      </c>
      <c r="BF485" s="256">
        <f>IF(N485="snížená",J485,0)</f>
        <v>0</v>
      </c>
      <c r="BG485" s="256">
        <f>IF(N485="zákl. přenesená",J485,0)</f>
        <v>0</v>
      </c>
      <c r="BH485" s="256">
        <f>IF(N485="sníž. přenesená",J485,0)</f>
        <v>0</v>
      </c>
      <c r="BI485" s="256">
        <f>IF(N485="nulová",J485,0)</f>
        <v>0</v>
      </c>
      <c r="BJ485" s="16" t="s">
        <v>86</v>
      </c>
      <c r="BK485" s="256">
        <f>ROUND(I485*H485,2)</f>
        <v>0</v>
      </c>
      <c r="BL485" s="16" t="s">
        <v>172</v>
      </c>
      <c r="BM485" s="255" t="s">
        <v>2352</v>
      </c>
    </row>
    <row r="486" spans="1:47" s="2" customFormat="1" ht="12">
      <c r="A486" s="37"/>
      <c r="B486" s="38"/>
      <c r="C486" s="39"/>
      <c r="D486" s="259" t="s">
        <v>496</v>
      </c>
      <c r="E486" s="39"/>
      <c r="F486" s="290" t="s">
        <v>613</v>
      </c>
      <c r="G486" s="39"/>
      <c r="H486" s="39"/>
      <c r="I486" s="153"/>
      <c r="J486" s="39"/>
      <c r="K486" s="39"/>
      <c r="L486" s="43"/>
      <c r="M486" s="291"/>
      <c r="N486" s="292"/>
      <c r="O486" s="90"/>
      <c r="P486" s="90"/>
      <c r="Q486" s="90"/>
      <c r="R486" s="90"/>
      <c r="S486" s="90"/>
      <c r="T486" s="91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16" t="s">
        <v>496</v>
      </c>
      <c r="AU486" s="16" t="s">
        <v>86</v>
      </c>
    </row>
    <row r="487" spans="1:51" s="14" customFormat="1" ht="12">
      <c r="A487" s="14"/>
      <c r="B487" s="268"/>
      <c r="C487" s="269"/>
      <c r="D487" s="259" t="s">
        <v>174</v>
      </c>
      <c r="E487" s="269"/>
      <c r="F487" s="271" t="s">
        <v>2353</v>
      </c>
      <c r="G487" s="269"/>
      <c r="H487" s="272">
        <v>161</v>
      </c>
      <c r="I487" s="273"/>
      <c r="J487" s="269"/>
      <c r="K487" s="269"/>
      <c r="L487" s="274"/>
      <c r="M487" s="275"/>
      <c r="N487" s="276"/>
      <c r="O487" s="276"/>
      <c r="P487" s="276"/>
      <c r="Q487" s="276"/>
      <c r="R487" s="276"/>
      <c r="S487" s="276"/>
      <c r="T487" s="27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8" t="s">
        <v>174</v>
      </c>
      <c r="AU487" s="278" t="s">
        <v>86</v>
      </c>
      <c r="AV487" s="14" t="s">
        <v>86</v>
      </c>
      <c r="AW487" s="14" t="s">
        <v>4</v>
      </c>
      <c r="AX487" s="14" t="s">
        <v>80</v>
      </c>
      <c r="AY487" s="278" t="s">
        <v>166</v>
      </c>
    </row>
    <row r="488" spans="1:65" s="2" customFormat="1" ht="21.75" customHeight="1">
      <c r="A488" s="37"/>
      <c r="B488" s="38"/>
      <c r="C488" s="243" t="s">
        <v>513</v>
      </c>
      <c r="D488" s="243" t="s">
        <v>168</v>
      </c>
      <c r="E488" s="244" t="s">
        <v>616</v>
      </c>
      <c r="F488" s="245" t="s">
        <v>617</v>
      </c>
      <c r="G488" s="246" t="s">
        <v>171</v>
      </c>
      <c r="H488" s="247">
        <v>124.38</v>
      </c>
      <c r="I488" s="248"/>
      <c r="J488" s="249">
        <f>ROUND(I488*H488,2)</f>
        <v>0</v>
      </c>
      <c r="K488" s="250"/>
      <c r="L488" s="43"/>
      <c r="M488" s="251" t="s">
        <v>1</v>
      </c>
      <c r="N488" s="252" t="s">
        <v>39</v>
      </c>
      <c r="O488" s="90"/>
      <c r="P488" s="253">
        <f>O488*H488</f>
        <v>0</v>
      </c>
      <c r="Q488" s="253">
        <v>0.00825</v>
      </c>
      <c r="R488" s="253">
        <f>Q488*H488</f>
        <v>1.026135</v>
      </c>
      <c r="S488" s="253">
        <v>0</v>
      </c>
      <c r="T488" s="254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55" t="s">
        <v>172</v>
      </c>
      <c r="AT488" s="255" t="s">
        <v>168</v>
      </c>
      <c r="AU488" s="255" t="s">
        <v>86</v>
      </c>
      <c r="AY488" s="16" t="s">
        <v>166</v>
      </c>
      <c r="BE488" s="256">
        <f>IF(N488="základní",J488,0)</f>
        <v>0</v>
      </c>
      <c r="BF488" s="256">
        <f>IF(N488="snížená",J488,0)</f>
        <v>0</v>
      </c>
      <c r="BG488" s="256">
        <f>IF(N488="zákl. přenesená",J488,0)</f>
        <v>0</v>
      </c>
      <c r="BH488" s="256">
        <f>IF(N488="sníž. přenesená",J488,0)</f>
        <v>0</v>
      </c>
      <c r="BI488" s="256">
        <f>IF(N488="nulová",J488,0)</f>
        <v>0</v>
      </c>
      <c r="BJ488" s="16" t="s">
        <v>86</v>
      </c>
      <c r="BK488" s="256">
        <f>ROUND(I488*H488,2)</f>
        <v>0</v>
      </c>
      <c r="BL488" s="16" t="s">
        <v>172</v>
      </c>
      <c r="BM488" s="255" t="s">
        <v>2354</v>
      </c>
    </row>
    <row r="489" spans="1:51" s="13" customFormat="1" ht="12">
      <c r="A489" s="13"/>
      <c r="B489" s="257"/>
      <c r="C489" s="258"/>
      <c r="D489" s="259" t="s">
        <v>174</v>
      </c>
      <c r="E489" s="260" t="s">
        <v>1</v>
      </c>
      <c r="F489" s="261" t="s">
        <v>518</v>
      </c>
      <c r="G489" s="258"/>
      <c r="H489" s="260" t="s">
        <v>1</v>
      </c>
      <c r="I489" s="262"/>
      <c r="J489" s="258"/>
      <c r="K489" s="258"/>
      <c r="L489" s="263"/>
      <c r="M489" s="264"/>
      <c r="N489" s="265"/>
      <c r="O489" s="265"/>
      <c r="P489" s="265"/>
      <c r="Q489" s="265"/>
      <c r="R489" s="265"/>
      <c r="S489" s="265"/>
      <c r="T489" s="26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7" t="s">
        <v>174</v>
      </c>
      <c r="AU489" s="267" t="s">
        <v>86</v>
      </c>
      <c r="AV489" s="13" t="s">
        <v>80</v>
      </c>
      <c r="AW489" s="13" t="s">
        <v>30</v>
      </c>
      <c r="AX489" s="13" t="s">
        <v>73</v>
      </c>
      <c r="AY489" s="267" t="s">
        <v>166</v>
      </c>
    </row>
    <row r="490" spans="1:51" s="13" customFormat="1" ht="12">
      <c r="A490" s="13"/>
      <c r="B490" s="257"/>
      <c r="C490" s="258"/>
      <c r="D490" s="259" t="s">
        <v>174</v>
      </c>
      <c r="E490" s="260" t="s">
        <v>1</v>
      </c>
      <c r="F490" s="261" t="s">
        <v>619</v>
      </c>
      <c r="G490" s="258"/>
      <c r="H490" s="260" t="s">
        <v>1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7" t="s">
        <v>174</v>
      </c>
      <c r="AU490" s="267" t="s">
        <v>86</v>
      </c>
      <c r="AV490" s="13" t="s">
        <v>80</v>
      </c>
      <c r="AW490" s="13" t="s">
        <v>30</v>
      </c>
      <c r="AX490" s="13" t="s">
        <v>73</v>
      </c>
      <c r="AY490" s="267" t="s">
        <v>166</v>
      </c>
    </row>
    <row r="491" spans="1:51" s="13" customFormat="1" ht="12">
      <c r="A491" s="13"/>
      <c r="B491" s="257"/>
      <c r="C491" s="258"/>
      <c r="D491" s="259" t="s">
        <v>174</v>
      </c>
      <c r="E491" s="260" t="s">
        <v>1</v>
      </c>
      <c r="F491" s="261" t="s">
        <v>477</v>
      </c>
      <c r="G491" s="258"/>
      <c r="H491" s="260" t="s">
        <v>1</v>
      </c>
      <c r="I491" s="262"/>
      <c r="J491" s="258"/>
      <c r="K491" s="258"/>
      <c r="L491" s="263"/>
      <c r="M491" s="264"/>
      <c r="N491" s="265"/>
      <c r="O491" s="265"/>
      <c r="P491" s="265"/>
      <c r="Q491" s="265"/>
      <c r="R491" s="265"/>
      <c r="S491" s="265"/>
      <c r="T491" s="26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7" t="s">
        <v>174</v>
      </c>
      <c r="AU491" s="267" t="s">
        <v>86</v>
      </c>
      <c r="AV491" s="13" t="s">
        <v>80</v>
      </c>
      <c r="AW491" s="13" t="s">
        <v>30</v>
      </c>
      <c r="AX491" s="13" t="s">
        <v>73</v>
      </c>
      <c r="AY491" s="267" t="s">
        <v>166</v>
      </c>
    </row>
    <row r="492" spans="1:51" s="14" customFormat="1" ht="12">
      <c r="A492" s="14"/>
      <c r="B492" s="268"/>
      <c r="C492" s="269"/>
      <c r="D492" s="259" t="s">
        <v>174</v>
      </c>
      <c r="E492" s="270" t="s">
        <v>1</v>
      </c>
      <c r="F492" s="271" t="s">
        <v>2355</v>
      </c>
      <c r="G492" s="269"/>
      <c r="H492" s="272">
        <v>14.16</v>
      </c>
      <c r="I492" s="273"/>
      <c r="J492" s="269"/>
      <c r="K492" s="269"/>
      <c r="L492" s="274"/>
      <c r="M492" s="275"/>
      <c r="N492" s="276"/>
      <c r="O492" s="276"/>
      <c r="P492" s="276"/>
      <c r="Q492" s="276"/>
      <c r="R492" s="276"/>
      <c r="S492" s="276"/>
      <c r="T492" s="27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8" t="s">
        <v>174</v>
      </c>
      <c r="AU492" s="278" t="s">
        <v>86</v>
      </c>
      <c r="AV492" s="14" t="s">
        <v>86</v>
      </c>
      <c r="AW492" s="14" t="s">
        <v>30</v>
      </c>
      <c r="AX492" s="14" t="s">
        <v>73</v>
      </c>
      <c r="AY492" s="278" t="s">
        <v>166</v>
      </c>
    </row>
    <row r="493" spans="1:51" s="14" customFormat="1" ht="12">
      <c r="A493" s="14"/>
      <c r="B493" s="268"/>
      <c r="C493" s="269"/>
      <c r="D493" s="259" t="s">
        <v>174</v>
      </c>
      <c r="E493" s="270" t="s">
        <v>1</v>
      </c>
      <c r="F493" s="271" t="s">
        <v>2356</v>
      </c>
      <c r="G493" s="269"/>
      <c r="H493" s="272">
        <v>20.64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174</v>
      </c>
      <c r="AU493" s="278" t="s">
        <v>86</v>
      </c>
      <c r="AV493" s="14" t="s">
        <v>86</v>
      </c>
      <c r="AW493" s="14" t="s">
        <v>30</v>
      </c>
      <c r="AX493" s="14" t="s">
        <v>73</v>
      </c>
      <c r="AY493" s="278" t="s">
        <v>166</v>
      </c>
    </row>
    <row r="494" spans="1:51" s="14" customFormat="1" ht="12">
      <c r="A494" s="14"/>
      <c r="B494" s="268"/>
      <c r="C494" s="269"/>
      <c r="D494" s="259" t="s">
        <v>174</v>
      </c>
      <c r="E494" s="270" t="s">
        <v>1</v>
      </c>
      <c r="F494" s="271" t="s">
        <v>2357</v>
      </c>
      <c r="G494" s="269"/>
      <c r="H494" s="272">
        <v>31.92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174</v>
      </c>
      <c r="AU494" s="278" t="s">
        <v>86</v>
      </c>
      <c r="AV494" s="14" t="s">
        <v>86</v>
      </c>
      <c r="AW494" s="14" t="s">
        <v>30</v>
      </c>
      <c r="AX494" s="14" t="s">
        <v>73</v>
      </c>
      <c r="AY494" s="278" t="s">
        <v>166</v>
      </c>
    </row>
    <row r="495" spans="1:51" s="14" customFormat="1" ht="12">
      <c r="A495" s="14"/>
      <c r="B495" s="268"/>
      <c r="C495" s="269"/>
      <c r="D495" s="259" t="s">
        <v>174</v>
      </c>
      <c r="E495" s="270" t="s">
        <v>1</v>
      </c>
      <c r="F495" s="271" t="s">
        <v>2358</v>
      </c>
      <c r="G495" s="269"/>
      <c r="H495" s="272">
        <v>14.94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8" t="s">
        <v>174</v>
      </c>
      <c r="AU495" s="278" t="s">
        <v>86</v>
      </c>
      <c r="AV495" s="14" t="s">
        <v>86</v>
      </c>
      <c r="AW495" s="14" t="s">
        <v>30</v>
      </c>
      <c r="AX495" s="14" t="s">
        <v>73</v>
      </c>
      <c r="AY495" s="278" t="s">
        <v>166</v>
      </c>
    </row>
    <row r="496" spans="1:51" s="14" customFormat="1" ht="12">
      <c r="A496" s="14"/>
      <c r="B496" s="268"/>
      <c r="C496" s="269"/>
      <c r="D496" s="259" t="s">
        <v>174</v>
      </c>
      <c r="E496" s="270" t="s">
        <v>1</v>
      </c>
      <c r="F496" s="271" t="s">
        <v>2359</v>
      </c>
      <c r="G496" s="269"/>
      <c r="H496" s="272">
        <v>13.68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174</v>
      </c>
      <c r="AU496" s="278" t="s">
        <v>86</v>
      </c>
      <c r="AV496" s="14" t="s">
        <v>86</v>
      </c>
      <c r="AW496" s="14" t="s">
        <v>30</v>
      </c>
      <c r="AX496" s="14" t="s">
        <v>73</v>
      </c>
      <c r="AY496" s="278" t="s">
        <v>166</v>
      </c>
    </row>
    <row r="497" spans="1:51" s="14" customFormat="1" ht="12">
      <c r="A497" s="14"/>
      <c r="B497" s="268"/>
      <c r="C497" s="269"/>
      <c r="D497" s="259" t="s">
        <v>174</v>
      </c>
      <c r="E497" s="270" t="s">
        <v>1</v>
      </c>
      <c r="F497" s="271" t="s">
        <v>2359</v>
      </c>
      <c r="G497" s="269"/>
      <c r="H497" s="272">
        <v>13.68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174</v>
      </c>
      <c r="AU497" s="278" t="s">
        <v>86</v>
      </c>
      <c r="AV497" s="14" t="s">
        <v>86</v>
      </c>
      <c r="AW497" s="14" t="s">
        <v>30</v>
      </c>
      <c r="AX497" s="14" t="s">
        <v>73</v>
      </c>
      <c r="AY497" s="278" t="s">
        <v>166</v>
      </c>
    </row>
    <row r="498" spans="1:51" s="14" customFormat="1" ht="12">
      <c r="A498" s="14"/>
      <c r="B498" s="268"/>
      <c r="C498" s="269"/>
      <c r="D498" s="259" t="s">
        <v>174</v>
      </c>
      <c r="E498" s="270" t="s">
        <v>1</v>
      </c>
      <c r="F498" s="271" t="s">
        <v>2360</v>
      </c>
      <c r="G498" s="269"/>
      <c r="H498" s="272">
        <v>15.36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174</v>
      </c>
      <c r="AU498" s="278" t="s">
        <v>86</v>
      </c>
      <c r="AV498" s="14" t="s">
        <v>86</v>
      </c>
      <c r="AW498" s="14" t="s">
        <v>30</v>
      </c>
      <c r="AX498" s="14" t="s">
        <v>73</v>
      </c>
      <c r="AY498" s="278" t="s">
        <v>166</v>
      </c>
    </row>
    <row r="499" spans="1:65" s="2" customFormat="1" ht="21.75" customHeight="1">
      <c r="A499" s="37"/>
      <c r="B499" s="38"/>
      <c r="C499" s="279" t="s">
        <v>567</v>
      </c>
      <c r="D499" s="279" t="s">
        <v>243</v>
      </c>
      <c r="E499" s="280" t="s">
        <v>635</v>
      </c>
      <c r="F499" s="281" t="s">
        <v>636</v>
      </c>
      <c r="G499" s="282" t="s">
        <v>171</v>
      </c>
      <c r="H499" s="283">
        <v>133.087</v>
      </c>
      <c r="I499" s="284"/>
      <c r="J499" s="285">
        <f>ROUND(I499*H499,2)</f>
        <v>0</v>
      </c>
      <c r="K499" s="286"/>
      <c r="L499" s="287"/>
      <c r="M499" s="288" t="s">
        <v>1</v>
      </c>
      <c r="N499" s="289" t="s">
        <v>39</v>
      </c>
      <c r="O499" s="90"/>
      <c r="P499" s="253">
        <f>O499*H499</f>
        <v>0</v>
      </c>
      <c r="Q499" s="253">
        <v>0.0009</v>
      </c>
      <c r="R499" s="253">
        <f>Q499*H499</f>
        <v>0.11977829999999999</v>
      </c>
      <c r="S499" s="253">
        <v>0</v>
      </c>
      <c r="T499" s="254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55" t="s">
        <v>212</v>
      </c>
      <c r="AT499" s="255" t="s">
        <v>243</v>
      </c>
      <c r="AU499" s="255" t="s">
        <v>86</v>
      </c>
      <c r="AY499" s="16" t="s">
        <v>166</v>
      </c>
      <c r="BE499" s="256">
        <f>IF(N499="základní",J499,0)</f>
        <v>0</v>
      </c>
      <c r="BF499" s="256">
        <f>IF(N499="snížená",J499,0)</f>
        <v>0</v>
      </c>
      <c r="BG499" s="256">
        <f>IF(N499="zákl. přenesená",J499,0)</f>
        <v>0</v>
      </c>
      <c r="BH499" s="256">
        <f>IF(N499="sníž. přenesená",J499,0)</f>
        <v>0</v>
      </c>
      <c r="BI499" s="256">
        <f>IF(N499="nulová",J499,0)</f>
        <v>0</v>
      </c>
      <c r="BJ499" s="16" t="s">
        <v>86</v>
      </c>
      <c r="BK499" s="256">
        <f>ROUND(I499*H499,2)</f>
        <v>0</v>
      </c>
      <c r="BL499" s="16" t="s">
        <v>172</v>
      </c>
      <c r="BM499" s="255" t="s">
        <v>2361</v>
      </c>
    </row>
    <row r="500" spans="1:47" s="2" customFormat="1" ht="12">
      <c r="A500" s="37"/>
      <c r="B500" s="38"/>
      <c r="C500" s="39"/>
      <c r="D500" s="259" t="s">
        <v>496</v>
      </c>
      <c r="E500" s="39"/>
      <c r="F500" s="290" t="s">
        <v>638</v>
      </c>
      <c r="G500" s="39"/>
      <c r="H500" s="39"/>
      <c r="I500" s="153"/>
      <c r="J500" s="39"/>
      <c r="K500" s="39"/>
      <c r="L500" s="43"/>
      <c r="M500" s="291"/>
      <c r="N500" s="292"/>
      <c r="O500" s="90"/>
      <c r="P500" s="90"/>
      <c r="Q500" s="90"/>
      <c r="R500" s="90"/>
      <c r="S500" s="90"/>
      <c r="T500" s="91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16" t="s">
        <v>496</v>
      </c>
      <c r="AU500" s="16" t="s">
        <v>86</v>
      </c>
    </row>
    <row r="501" spans="1:51" s="14" customFormat="1" ht="12">
      <c r="A501" s="14"/>
      <c r="B501" s="268"/>
      <c r="C501" s="269"/>
      <c r="D501" s="259" t="s">
        <v>174</v>
      </c>
      <c r="E501" s="269"/>
      <c r="F501" s="271" t="s">
        <v>2362</v>
      </c>
      <c r="G501" s="269"/>
      <c r="H501" s="272">
        <v>133.087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174</v>
      </c>
      <c r="AU501" s="278" t="s">
        <v>86</v>
      </c>
      <c r="AV501" s="14" t="s">
        <v>86</v>
      </c>
      <c r="AW501" s="14" t="s">
        <v>4</v>
      </c>
      <c r="AX501" s="14" t="s">
        <v>80</v>
      </c>
      <c r="AY501" s="278" t="s">
        <v>166</v>
      </c>
    </row>
    <row r="502" spans="1:65" s="2" customFormat="1" ht="21.75" customHeight="1">
      <c r="A502" s="37"/>
      <c r="B502" s="38"/>
      <c r="C502" s="243" t="s">
        <v>572</v>
      </c>
      <c r="D502" s="243" t="s">
        <v>168</v>
      </c>
      <c r="E502" s="244" t="s">
        <v>641</v>
      </c>
      <c r="F502" s="245" t="s">
        <v>642</v>
      </c>
      <c r="G502" s="246" t="s">
        <v>171</v>
      </c>
      <c r="H502" s="247">
        <v>222.67</v>
      </c>
      <c r="I502" s="248"/>
      <c r="J502" s="249">
        <f>ROUND(I502*H502,2)</f>
        <v>0</v>
      </c>
      <c r="K502" s="250"/>
      <c r="L502" s="43"/>
      <c r="M502" s="251" t="s">
        <v>1</v>
      </c>
      <c r="N502" s="252" t="s">
        <v>39</v>
      </c>
      <c r="O502" s="90"/>
      <c r="P502" s="253">
        <f>O502*H502</f>
        <v>0</v>
      </c>
      <c r="Q502" s="253">
        <v>0.00832</v>
      </c>
      <c r="R502" s="253">
        <f>Q502*H502</f>
        <v>1.8526143999999998</v>
      </c>
      <c r="S502" s="253">
        <v>0</v>
      </c>
      <c r="T502" s="254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55" t="s">
        <v>172</v>
      </c>
      <c r="AT502" s="255" t="s">
        <v>168</v>
      </c>
      <c r="AU502" s="255" t="s">
        <v>86</v>
      </c>
      <c r="AY502" s="16" t="s">
        <v>166</v>
      </c>
      <c r="BE502" s="256">
        <f>IF(N502="základní",J502,0)</f>
        <v>0</v>
      </c>
      <c r="BF502" s="256">
        <f>IF(N502="snížená",J502,0)</f>
        <v>0</v>
      </c>
      <c r="BG502" s="256">
        <f>IF(N502="zákl. přenesená",J502,0)</f>
        <v>0</v>
      </c>
      <c r="BH502" s="256">
        <f>IF(N502="sníž. přenesená",J502,0)</f>
        <v>0</v>
      </c>
      <c r="BI502" s="256">
        <f>IF(N502="nulová",J502,0)</f>
        <v>0</v>
      </c>
      <c r="BJ502" s="16" t="s">
        <v>86</v>
      </c>
      <c r="BK502" s="256">
        <f>ROUND(I502*H502,2)</f>
        <v>0</v>
      </c>
      <c r="BL502" s="16" t="s">
        <v>172</v>
      </c>
      <c r="BM502" s="255" t="s">
        <v>2363</v>
      </c>
    </row>
    <row r="503" spans="1:51" s="13" customFormat="1" ht="12">
      <c r="A503" s="13"/>
      <c r="B503" s="257"/>
      <c r="C503" s="258"/>
      <c r="D503" s="259" t="s">
        <v>174</v>
      </c>
      <c r="E503" s="260" t="s">
        <v>1</v>
      </c>
      <c r="F503" s="261" t="s">
        <v>644</v>
      </c>
      <c r="G503" s="258"/>
      <c r="H503" s="260" t="s">
        <v>1</v>
      </c>
      <c r="I503" s="262"/>
      <c r="J503" s="258"/>
      <c r="K503" s="258"/>
      <c r="L503" s="263"/>
      <c r="M503" s="264"/>
      <c r="N503" s="265"/>
      <c r="O503" s="265"/>
      <c r="P503" s="265"/>
      <c r="Q503" s="265"/>
      <c r="R503" s="265"/>
      <c r="S503" s="265"/>
      <c r="T503" s="26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7" t="s">
        <v>174</v>
      </c>
      <c r="AU503" s="267" t="s">
        <v>86</v>
      </c>
      <c r="AV503" s="13" t="s">
        <v>80</v>
      </c>
      <c r="AW503" s="13" t="s">
        <v>30</v>
      </c>
      <c r="AX503" s="13" t="s">
        <v>73</v>
      </c>
      <c r="AY503" s="267" t="s">
        <v>166</v>
      </c>
    </row>
    <row r="504" spans="1:51" s="14" customFormat="1" ht="12">
      <c r="A504" s="14"/>
      <c r="B504" s="268"/>
      <c r="C504" s="269"/>
      <c r="D504" s="259" t="s">
        <v>174</v>
      </c>
      <c r="E504" s="270" t="s">
        <v>1</v>
      </c>
      <c r="F504" s="271" t="s">
        <v>2364</v>
      </c>
      <c r="G504" s="269"/>
      <c r="H504" s="272">
        <v>57.05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174</v>
      </c>
      <c r="AU504" s="278" t="s">
        <v>86</v>
      </c>
      <c r="AV504" s="14" t="s">
        <v>86</v>
      </c>
      <c r="AW504" s="14" t="s">
        <v>30</v>
      </c>
      <c r="AX504" s="14" t="s">
        <v>73</v>
      </c>
      <c r="AY504" s="278" t="s">
        <v>166</v>
      </c>
    </row>
    <row r="505" spans="1:51" s="14" customFormat="1" ht="12">
      <c r="A505" s="14"/>
      <c r="B505" s="268"/>
      <c r="C505" s="269"/>
      <c r="D505" s="259" t="s">
        <v>174</v>
      </c>
      <c r="E505" s="270" t="s">
        <v>1</v>
      </c>
      <c r="F505" s="271" t="s">
        <v>2365</v>
      </c>
      <c r="G505" s="269"/>
      <c r="H505" s="272">
        <v>52.59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174</v>
      </c>
      <c r="AU505" s="278" t="s">
        <v>86</v>
      </c>
      <c r="AV505" s="14" t="s">
        <v>86</v>
      </c>
      <c r="AW505" s="14" t="s">
        <v>30</v>
      </c>
      <c r="AX505" s="14" t="s">
        <v>73</v>
      </c>
      <c r="AY505" s="278" t="s">
        <v>166</v>
      </c>
    </row>
    <row r="506" spans="1:51" s="14" customFormat="1" ht="12">
      <c r="A506" s="14"/>
      <c r="B506" s="268"/>
      <c r="C506" s="269"/>
      <c r="D506" s="259" t="s">
        <v>174</v>
      </c>
      <c r="E506" s="270" t="s">
        <v>1</v>
      </c>
      <c r="F506" s="271" t="s">
        <v>2366</v>
      </c>
      <c r="G506" s="269"/>
      <c r="H506" s="272">
        <v>57.23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174</v>
      </c>
      <c r="AU506" s="278" t="s">
        <v>86</v>
      </c>
      <c r="AV506" s="14" t="s">
        <v>86</v>
      </c>
      <c r="AW506" s="14" t="s">
        <v>30</v>
      </c>
      <c r="AX506" s="14" t="s">
        <v>73</v>
      </c>
      <c r="AY506" s="278" t="s">
        <v>166</v>
      </c>
    </row>
    <row r="507" spans="1:51" s="14" customFormat="1" ht="12">
      <c r="A507" s="14"/>
      <c r="B507" s="268"/>
      <c r="C507" s="269"/>
      <c r="D507" s="259" t="s">
        <v>174</v>
      </c>
      <c r="E507" s="270" t="s">
        <v>1</v>
      </c>
      <c r="F507" s="271" t="s">
        <v>2367</v>
      </c>
      <c r="G507" s="269"/>
      <c r="H507" s="272">
        <v>65.65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174</v>
      </c>
      <c r="AU507" s="278" t="s">
        <v>86</v>
      </c>
      <c r="AV507" s="14" t="s">
        <v>86</v>
      </c>
      <c r="AW507" s="14" t="s">
        <v>30</v>
      </c>
      <c r="AX507" s="14" t="s">
        <v>73</v>
      </c>
      <c r="AY507" s="278" t="s">
        <v>166</v>
      </c>
    </row>
    <row r="508" spans="1:51" s="13" customFormat="1" ht="12">
      <c r="A508" s="13"/>
      <c r="B508" s="257"/>
      <c r="C508" s="258"/>
      <c r="D508" s="259" t="s">
        <v>174</v>
      </c>
      <c r="E508" s="260" t="s">
        <v>1</v>
      </c>
      <c r="F508" s="261" t="s">
        <v>2368</v>
      </c>
      <c r="G508" s="258"/>
      <c r="H508" s="260" t="s">
        <v>1</v>
      </c>
      <c r="I508" s="262"/>
      <c r="J508" s="258"/>
      <c r="K508" s="258"/>
      <c r="L508" s="263"/>
      <c r="M508" s="264"/>
      <c r="N508" s="265"/>
      <c r="O508" s="265"/>
      <c r="P508" s="265"/>
      <c r="Q508" s="265"/>
      <c r="R508" s="265"/>
      <c r="S508" s="265"/>
      <c r="T508" s="26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7" t="s">
        <v>174</v>
      </c>
      <c r="AU508" s="267" t="s">
        <v>86</v>
      </c>
      <c r="AV508" s="13" t="s">
        <v>80</v>
      </c>
      <c r="AW508" s="13" t="s">
        <v>30</v>
      </c>
      <c r="AX508" s="13" t="s">
        <v>73</v>
      </c>
      <c r="AY508" s="267" t="s">
        <v>166</v>
      </c>
    </row>
    <row r="509" spans="1:51" s="14" customFormat="1" ht="12">
      <c r="A509" s="14"/>
      <c r="B509" s="268"/>
      <c r="C509" s="269"/>
      <c r="D509" s="259" t="s">
        <v>174</v>
      </c>
      <c r="E509" s="270" t="s">
        <v>1</v>
      </c>
      <c r="F509" s="271" t="s">
        <v>2369</v>
      </c>
      <c r="G509" s="269"/>
      <c r="H509" s="272">
        <v>-4.698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174</v>
      </c>
      <c r="AU509" s="278" t="s">
        <v>86</v>
      </c>
      <c r="AV509" s="14" t="s">
        <v>86</v>
      </c>
      <c r="AW509" s="14" t="s">
        <v>30</v>
      </c>
      <c r="AX509" s="14" t="s">
        <v>73</v>
      </c>
      <c r="AY509" s="278" t="s">
        <v>166</v>
      </c>
    </row>
    <row r="510" spans="1:51" s="14" customFormat="1" ht="12">
      <c r="A510" s="14"/>
      <c r="B510" s="268"/>
      <c r="C510" s="269"/>
      <c r="D510" s="259" t="s">
        <v>174</v>
      </c>
      <c r="E510" s="270" t="s">
        <v>1</v>
      </c>
      <c r="F510" s="271" t="s">
        <v>2370</v>
      </c>
      <c r="G510" s="269"/>
      <c r="H510" s="272">
        <v>-5.152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174</v>
      </c>
      <c r="AU510" s="278" t="s">
        <v>86</v>
      </c>
      <c r="AV510" s="14" t="s">
        <v>86</v>
      </c>
      <c r="AW510" s="14" t="s">
        <v>30</v>
      </c>
      <c r="AX510" s="14" t="s">
        <v>73</v>
      </c>
      <c r="AY510" s="278" t="s">
        <v>166</v>
      </c>
    </row>
    <row r="511" spans="1:65" s="2" customFormat="1" ht="21.75" customHeight="1">
      <c r="A511" s="37"/>
      <c r="B511" s="38"/>
      <c r="C511" s="279" t="s">
        <v>577</v>
      </c>
      <c r="D511" s="279" t="s">
        <v>243</v>
      </c>
      <c r="E511" s="280" t="s">
        <v>654</v>
      </c>
      <c r="F511" s="281" t="s">
        <v>655</v>
      </c>
      <c r="G511" s="282" t="s">
        <v>171</v>
      </c>
      <c r="H511" s="283">
        <v>238.257</v>
      </c>
      <c r="I511" s="284"/>
      <c r="J511" s="285">
        <f>ROUND(I511*H511,2)</f>
        <v>0</v>
      </c>
      <c r="K511" s="286"/>
      <c r="L511" s="287"/>
      <c r="M511" s="288" t="s">
        <v>1</v>
      </c>
      <c r="N511" s="289" t="s">
        <v>39</v>
      </c>
      <c r="O511" s="90"/>
      <c r="P511" s="253">
        <f>O511*H511</f>
        <v>0</v>
      </c>
      <c r="Q511" s="253">
        <v>0.0035</v>
      </c>
      <c r="R511" s="253">
        <f>Q511*H511</f>
        <v>0.8338995</v>
      </c>
      <c r="S511" s="253">
        <v>0</v>
      </c>
      <c r="T511" s="254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55" t="s">
        <v>212</v>
      </c>
      <c r="AT511" s="255" t="s">
        <v>243</v>
      </c>
      <c r="AU511" s="255" t="s">
        <v>86</v>
      </c>
      <c r="AY511" s="16" t="s">
        <v>166</v>
      </c>
      <c r="BE511" s="256">
        <f>IF(N511="základní",J511,0)</f>
        <v>0</v>
      </c>
      <c r="BF511" s="256">
        <f>IF(N511="snížená",J511,0)</f>
        <v>0</v>
      </c>
      <c r="BG511" s="256">
        <f>IF(N511="zákl. přenesená",J511,0)</f>
        <v>0</v>
      </c>
      <c r="BH511" s="256">
        <f>IF(N511="sníž. přenesená",J511,0)</f>
        <v>0</v>
      </c>
      <c r="BI511" s="256">
        <f>IF(N511="nulová",J511,0)</f>
        <v>0</v>
      </c>
      <c r="BJ511" s="16" t="s">
        <v>86</v>
      </c>
      <c r="BK511" s="256">
        <f>ROUND(I511*H511,2)</f>
        <v>0</v>
      </c>
      <c r="BL511" s="16" t="s">
        <v>172</v>
      </c>
      <c r="BM511" s="255" t="s">
        <v>2371</v>
      </c>
    </row>
    <row r="512" spans="1:47" s="2" customFormat="1" ht="12">
      <c r="A512" s="37"/>
      <c r="B512" s="38"/>
      <c r="C512" s="39"/>
      <c r="D512" s="259" t="s">
        <v>496</v>
      </c>
      <c r="E512" s="39"/>
      <c r="F512" s="290" t="s">
        <v>657</v>
      </c>
      <c r="G512" s="39"/>
      <c r="H512" s="39"/>
      <c r="I512" s="153"/>
      <c r="J512" s="39"/>
      <c r="K512" s="39"/>
      <c r="L512" s="43"/>
      <c r="M512" s="291"/>
      <c r="N512" s="292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6" t="s">
        <v>496</v>
      </c>
      <c r="AU512" s="16" t="s">
        <v>86</v>
      </c>
    </row>
    <row r="513" spans="1:51" s="14" customFormat="1" ht="12">
      <c r="A513" s="14"/>
      <c r="B513" s="268"/>
      <c r="C513" s="269"/>
      <c r="D513" s="259" t="s">
        <v>174</v>
      </c>
      <c r="E513" s="269"/>
      <c r="F513" s="271" t="s">
        <v>2372</v>
      </c>
      <c r="G513" s="269"/>
      <c r="H513" s="272">
        <v>238.257</v>
      </c>
      <c r="I513" s="273"/>
      <c r="J513" s="269"/>
      <c r="K513" s="269"/>
      <c r="L513" s="274"/>
      <c r="M513" s="275"/>
      <c r="N513" s="276"/>
      <c r="O513" s="276"/>
      <c r="P513" s="276"/>
      <c r="Q513" s="276"/>
      <c r="R513" s="276"/>
      <c r="S513" s="276"/>
      <c r="T513" s="27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8" t="s">
        <v>174</v>
      </c>
      <c r="AU513" s="278" t="s">
        <v>86</v>
      </c>
      <c r="AV513" s="14" t="s">
        <v>86</v>
      </c>
      <c r="AW513" s="14" t="s">
        <v>4</v>
      </c>
      <c r="AX513" s="14" t="s">
        <v>80</v>
      </c>
      <c r="AY513" s="278" t="s">
        <v>166</v>
      </c>
    </row>
    <row r="514" spans="1:65" s="2" customFormat="1" ht="21.75" customHeight="1">
      <c r="A514" s="37"/>
      <c r="B514" s="38"/>
      <c r="C514" s="243" t="s">
        <v>395</v>
      </c>
      <c r="D514" s="243" t="s">
        <v>168</v>
      </c>
      <c r="E514" s="244" t="s">
        <v>660</v>
      </c>
      <c r="F514" s="245" t="s">
        <v>661</v>
      </c>
      <c r="G514" s="246" t="s">
        <v>171</v>
      </c>
      <c r="H514" s="247">
        <v>125.454</v>
      </c>
      <c r="I514" s="248"/>
      <c r="J514" s="249">
        <f>ROUND(I514*H514,2)</f>
        <v>0</v>
      </c>
      <c r="K514" s="250"/>
      <c r="L514" s="43"/>
      <c r="M514" s="251" t="s">
        <v>1</v>
      </c>
      <c r="N514" s="252" t="s">
        <v>39</v>
      </c>
      <c r="O514" s="90"/>
      <c r="P514" s="253">
        <f>O514*H514</f>
        <v>0</v>
      </c>
      <c r="Q514" s="253">
        <v>0.0085</v>
      </c>
      <c r="R514" s="253">
        <f>Q514*H514</f>
        <v>1.066359</v>
      </c>
      <c r="S514" s="253">
        <v>0</v>
      </c>
      <c r="T514" s="254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55" t="s">
        <v>172</v>
      </c>
      <c r="AT514" s="255" t="s">
        <v>168</v>
      </c>
      <c r="AU514" s="255" t="s">
        <v>86</v>
      </c>
      <c r="AY514" s="16" t="s">
        <v>166</v>
      </c>
      <c r="BE514" s="256">
        <f>IF(N514="základní",J514,0)</f>
        <v>0</v>
      </c>
      <c r="BF514" s="256">
        <f>IF(N514="snížená",J514,0)</f>
        <v>0</v>
      </c>
      <c r="BG514" s="256">
        <f>IF(N514="zákl. přenesená",J514,0)</f>
        <v>0</v>
      </c>
      <c r="BH514" s="256">
        <f>IF(N514="sníž. přenesená",J514,0)</f>
        <v>0</v>
      </c>
      <c r="BI514" s="256">
        <f>IF(N514="nulová",J514,0)</f>
        <v>0</v>
      </c>
      <c r="BJ514" s="16" t="s">
        <v>86</v>
      </c>
      <c r="BK514" s="256">
        <f>ROUND(I514*H514,2)</f>
        <v>0</v>
      </c>
      <c r="BL514" s="16" t="s">
        <v>172</v>
      </c>
      <c r="BM514" s="255" t="s">
        <v>2373</v>
      </c>
    </row>
    <row r="515" spans="1:51" s="13" customFormat="1" ht="12">
      <c r="A515" s="13"/>
      <c r="B515" s="257"/>
      <c r="C515" s="258"/>
      <c r="D515" s="259" t="s">
        <v>174</v>
      </c>
      <c r="E515" s="260" t="s">
        <v>1</v>
      </c>
      <c r="F515" s="261" t="s">
        <v>663</v>
      </c>
      <c r="G515" s="258"/>
      <c r="H515" s="260" t="s">
        <v>1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7" t="s">
        <v>174</v>
      </c>
      <c r="AU515" s="267" t="s">
        <v>86</v>
      </c>
      <c r="AV515" s="13" t="s">
        <v>80</v>
      </c>
      <c r="AW515" s="13" t="s">
        <v>30</v>
      </c>
      <c r="AX515" s="13" t="s">
        <v>73</v>
      </c>
      <c r="AY515" s="267" t="s">
        <v>166</v>
      </c>
    </row>
    <row r="516" spans="1:51" s="14" customFormat="1" ht="12">
      <c r="A516" s="14"/>
      <c r="B516" s="268"/>
      <c r="C516" s="269"/>
      <c r="D516" s="259" t="s">
        <v>174</v>
      </c>
      <c r="E516" s="270" t="s">
        <v>1</v>
      </c>
      <c r="F516" s="271" t="s">
        <v>2374</v>
      </c>
      <c r="G516" s="269"/>
      <c r="H516" s="272">
        <v>42.63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174</v>
      </c>
      <c r="AU516" s="278" t="s">
        <v>86</v>
      </c>
      <c r="AV516" s="14" t="s">
        <v>86</v>
      </c>
      <c r="AW516" s="14" t="s">
        <v>30</v>
      </c>
      <c r="AX516" s="14" t="s">
        <v>73</v>
      </c>
      <c r="AY516" s="278" t="s">
        <v>166</v>
      </c>
    </row>
    <row r="517" spans="1:51" s="14" customFormat="1" ht="12">
      <c r="A517" s="14"/>
      <c r="B517" s="268"/>
      <c r="C517" s="269"/>
      <c r="D517" s="259" t="s">
        <v>174</v>
      </c>
      <c r="E517" s="270" t="s">
        <v>1</v>
      </c>
      <c r="F517" s="271" t="s">
        <v>2375</v>
      </c>
      <c r="G517" s="269"/>
      <c r="H517" s="272">
        <v>82.824</v>
      </c>
      <c r="I517" s="273"/>
      <c r="J517" s="269"/>
      <c r="K517" s="269"/>
      <c r="L517" s="274"/>
      <c r="M517" s="275"/>
      <c r="N517" s="276"/>
      <c r="O517" s="276"/>
      <c r="P517" s="276"/>
      <c r="Q517" s="276"/>
      <c r="R517" s="276"/>
      <c r="S517" s="276"/>
      <c r="T517" s="27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8" t="s">
        <v>174</v>
      </c>
      <c r="AU517" s="278" t="s">
        <v>86</v>
      </c>
      <c r="AV517" s="14" t="s">
        <v>86</v>
      </c>
      <c r="AW517" s="14" t="s">
        <v>30</v>
      </c>
      <c r="AX517" s="14" t="s">
        <v>73</v>
      </c>
      <c r="AY517" s="278" t="s">
        <v>166</v>
      </c>
    </row>
    <row r="518" spans="1:65" s="2" customFormat="1" ht="21.75" customHeight="1">
      <c r="A518" s="37"/>
      <c r="B518" s="38"/>
      <c r="C518" s="279" t="s">
        <v>467</v>
      </c>
      <c r="D518" s="279" t="s">
        <v>243</v>
      </c>
      <c r="E518" s="280" t="s">
        <v>666</v>
      </c>
      <c r="F518" s="281" t="s">
        <v>667</v>
      </c>
      <c r="G518" s="282" t="s">
        <v>171</v>
      </c>
      <c r="H518" s="283">
        <v>134.236</v>
      </c>
      <c r="I518" s="284"/>
      <c r="J518" s="285">
        <f>ROUND(I518*H518,2)</f>
        <v>0</v>
      </c>
      <c r="K518" s="286"/>
      <c r="L518" s="287"/>
      <c r="M518" s="288" t="s">
        <v>1</v>
      </c>
      <c r="N518" s="289" t="s">
        <v>39</v>
      </c>
      <c r="O518" s="90"/>
      <c r="P518" s="253">
        <f>O518*H518</f>
        <v>0</v>
      </c>
      <c r="Q518" s="253">
        <v>0.0021</v>
      </c>
      <c r="R518" s="253">
        <f>Q518*H518</f>
        <v>0.28189559999999997</v>
      </c>
      <c r="S518" s="253">
        <v>0</v>
      </c>
      <c r="T518" s="254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55" t="s">
        <v>212</v>
      </c>
      <c r="AT518" s="255" t="s">
        <v>243</v>
      </c>
      <c r="AU518" s="255" t="s">
        <v>86</v>
      </c>
      <c r="AY518" s="16" t="s">
        <v>166</v>
      </c>
      <c r="BE518" s="256">
        <f>IF(N518="základní",J518,0)</f>
        <v>0</v>
      </c>
      <c r="BF518" s="256">
        <f>IF(N518="snížená",J518,0)</f>
        <v>0</v>
      </c>
      <c r="BG518" s="256">
        <f>IF(N518="zákl. přenesená",J518,0)</f>
        <v>0</v>
      </c>
      <c r="BH518" s="256">
        <f>IF(N518="sníž. přenesená",J518,0)</f>
        <v>0</v>
      </c>
      <c r="BI518" s="256">
        <f>IF(N518="nulová",J518,0)</f>
        <v>0</v>
      </c>
      <c r="BJ518" s="16" t="s">
        <v>86</v>
      </c>
      <c r="BK518" s="256">
        <f>ROUND(I518*H518,2)</f>
        <v>0</v>
      </c>
      <c r="BL518" s="16" t="s">
        <v>172</v>
      </c>
      <c r="BM518" s="255" t="s">
        <v>2376</v>
      </c>
    </row>
    <row r="519" spans="1:47" s="2" customFormat="1" ht="12">
      <c r="A519" s="37"/>
      <c r="B519" s="38"/>
      <c r="C519" s="39"/>
      <c r="D519" s="259" t="s">
        <v>496</v>
      </c>
      <c r="E519" s="39"/>
      <c r="F519" s="290" t="s">
        <v>638</v>
      </c>
      <c r="G519" s="39"/>
      <c r="H519" s="39"/>
      <c r="I519" s="153"/>
      <c r="J519" s="39"/>
      <c r="K519" s="39"/>
      <c r="L519" s="43"/>
      <c r="M519" s="291"/>
      <c r="N519" s="292"/>
      <c r="O519" s="90"/>
      <c r="P519" s="90"/>
      <c r="Q519" s="90"/>
      <c r="R519" s="90"/>
      <c r="S519" s="90"/>
      <c r="T519" s="91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6" t="s">
        <v>496</v>
      </c>
      <c r="AU519" s="16" t="s">
        <v>86</v>
      </c>
    </row>
    <row r="520" spans="1:51" s="14" customFormat="1" ht="12">
      <c r="A520" s="14"/>
      <c r="B520" s="268"/>
      <c r="C520" s="269"/>
      <c r="D520" s="259" t="s">
        <v>174</v>
      </c>
      <c r="E520" s="269"/>
      <c r="F520" s="271" t="s">
        <v>2377</v>
      </c>
      <c r="G520" s="269"/>
      <c r="H520" s="272">
        <v>134.236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174</v>
      </c>
      <c r="AU520" s="278" t="s">
        <v>86</v>
      </c>
      <c r="AV520" s="14" t="s">
        <v>86</v>
      </c>
      <c r="AW520" s="14" t="s">
        <v>4</v>
      </c>
      <c r="AX520" s="14" t="s">
        <v>80</v>
      </c>
      <c r="AY520" s="278" t="s">
        <v>166</v>
      </c>
    </row>
    <row r="521" spans="1:65" s="2" customFormat="1" ht="21.75" customHeight="1">
      <c r="A521" s="37"/>
      <c r="B521" s="38"/>
      <c r="C521" s="243" t="s">
        <v>609</v>
      </c>
      <c r="D521" s="243" t="s">
        <v>168</v>
      </c>
      <c r="E521" s="244" t="s">
        <v>671</v>
      </c>
      <c r="F521" s="245" t="s">
        <v>672</v>
      </c>
      <c r="G521" s="246" t="s">
        <v>171</v>
      </c>
      <c r="H521" s="247">
        <v>815.213</v>
      </c>
      <c r="I521" s="248"/>
      <c r="J521" s="249">
        <f>ROUND(I521*H521,2)</f>
        <v>0</v>
      </c>
      <c r="K521" s="250"/>
      <c r="L521" s="43"/>
      <c r="M521" s="251" t="s">
        <v>1</v>
      </c>
      <c r="N521" s="252" t="s">
        <v>39</v>
      </c>
      <c r="O521" s="90"/>
      <c r="P521" s="253">
        <f>O521*H521</f>
        <v>0</v>
      </c>
      <c r="Q521" s="253">
        <v>0.0085</v>
      </c>
      <c r="R521" s="253">
        <f>Q521*H521</f>
        <v>6.929310500000001</v>
      </c>
      <c r="S521" s="253">
        <v>0</v>
      </c>
      <c r="T521" s="254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55" t="s">
        <v>172</v>
      </c>
      <c r="AT521" s="255" t="s">
        <v>168</v>
      </c>
      <c r="AU521" s="255" t="s">
        <v>86</v>
      </c>
      <c r="AY521" s="16" t="s">
        <v>166</v>
      </c>
      <c r="BE521" s="256">
        <f>IF(N521="základní",J521,0)</f>
        <v>0</v>
      </c>
      <c r="BF521" s="256">
        <f>IF(N521="snížená",J521,0)</f>
        <v>0</v>
      </c>
      <c r="BG521" s="256">
        <f>IF(N521="zákl. přenesená",J521,0)</f>
        <v>0</v>
      </c>
      <c r="BH521" s="256">
        <f>IF(N521="sníž. přenesená",J521,0)</f>
        <v>0</v>
      </c>
      <c r="BI521" s="256">
        <f>IF(N521="nulová",J521,0)</f>
        <v>0</v>
      </c>
      <c r="BJ521" s="16" t="s">
        <v>86</v>
      </c>
      <c r="BK521" s="256">
        <f>ROUND(I521*H521,2)</f>
        <v>0</v>
      </c>
      <c r="BL521" s="16" t="s">
        <v>172</v>
      </c>
      <c r="BM521" s="255" t="s">
        <v>2378</v>
      </c>
    </row>
    <row r="522" spans="1:51" s="13" customFormat="1" ht="12">
      <c r="A522" s="13"/>
      <c r="B522" s="257"/>
      <c r="C522" s="258"/>
      <c r="D522" s="259" t="s">
        <v>174</v>
      </c>
      <c r="E522" s="260" t="s">
        <v>1</v>
      </c>
      <c r="F522" s="261" t="s">
        <v>663</v>
      </c>
      <c r="G522" s="258"/>
      <c r="H522" s="260" t="s">
        <v>1</v>
      </c>
      <c r="I522" s="262"/>
      <c r="J522" s="258"/>
      <c r="K522" s="258"/>
      <c r="L522" s="263"/>
      <c r="M522" s="264"/>
      <c r="N522" s="265"/>
      <c r="O522" s="265"/>
      <c r="P522" s="265"/>
      <c r="Q522" s="265"/>
      <c r="R522" s="265"/>
      <c r="S522" s="265"/>
      <c r="T522" s="26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7" t="s">
        <v>174</v>
      </c>
      <c r="AU522" s="267" t="s">
        <v>86</v>
      </c>
      <c r="AV522" s="13" t="s">
        <v>80</v>
      </c>
      <c r="AW522" s="13" t="s">
        <v>30</v>
      </c>
      <c r="AX522" s="13" t="s">
        <v>73</v>
      </c>
      <c r="AY522" s="267" t="s">
        <v>166</v>
      </c>
    </row>
    <row r="523" spans="1:51" s="14" customFormat="1" ht="12">
      <c r="A523" s="14"/>
      <c r="B523" s="268"/>
      <c r="C523" s="269"/>
      <c r="D523" s="259" t="s">
        <v>174</v>
      </c>
      <c r="E523" s="270" t="s">
        <v>1</v>
      </c>
      <c r="F523" s="271" t="s">
        <v>2379</v>
      </c>
      <c r="G523" s="269"/>
      <c r="H523" s="272">
        <v>27.349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174</v>
      </c>
      <c r="AU523" s="278" t="s">
        <v>86</v>
      </c>
      <c r="AV523" s="14" t="s">
        <v>86</v>
      </c>
      <c r="AW523" s="14" t="s">
        <v>30</v>
      </c>
      <c r="AX523" s="14" t="s">
        <v>73</v>
      </c>
      <c r="AY523" s="278" t="s">
        <v>166</v>
      </c>
    </row>
    <row r="524" spans="1:51" s="13" customFormat="1" ht="12">
      <c r="A524" s="13"/>
      <c r="B524" s="257"/>
      <c r="C524" s="258"/>
      <c r="D524" s="259" t="s">
        <v>174</v>
      </c>
      <c r="E524" s="260" t="s">
        <v>1</v>
      </c>
      <c r="F524" s="261" t="s">
        <v>675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174</v>
      </c>
      <c r="AU524" s="267" t="s">
        <v>86</v>
      </c>
      <c r="AV524" s="13" t="s">
        <v>80</v>
      </c>
      <c r="AW524" s="13" t="s">
        <v>30</v>
      </c>
      <c r="AX524" s="13" t="s">
        <v>73</v>
      </c>
      <c r="AY524" s="267" t="s">
        <v>166</v>
      </c>
    </row>
    <row r="525" spans="1:51" s="14" customFormat="1" ht="12">
      <c r="A525" s="14"/>
      <c r="B525" s="268"/>
      <c r="C525" s="269"/>
      <c r="D525" s="259" t="s">
        <v>174</v>
      </c>
      <c r="E525" s="270" t="s">
        <v>1</v>
      </c>
      <c r="F525" s="271" t="s">
        <v>2380</v>
      </c>
      <c r="G525" s="269"/>
      <c r="H525" s="272">
        <v>915.373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174</v>
      </c>
      <c r="AU525" s="278" t="s">
        <v>86</v>
      </c>
      <c r="AV525" s="14" t="s">
        <v>86</v>
      </c>
      <c r="AW525" s="14" t="s">
        <v>30</v>
      </c>
      <c r="AX525" s="14" t="s">
        <v>73</v>
      </c>
      <c r="AY525" s="278" t="s">
        <v>166</v>
      </c>
    </row>
    <row r="526" spans="1:51" s="14" customFormat="1" ht="12">
      <c r="A526" s="14"/>
      <c r="B526" s="268"/>
      <c r="C526" s="269"/>
      <c r="D526" s="259" t="s">
        <v>174</v>
      </c>
      <c r="E526" s="270" t="s">
        <v>1</v>
      </c>
      <c r="F526" s="271" t="s">
        <v>2381</v>
      </c>
      <c r="G526" s="269"/>
      <c r="H526" s="272">
        <v>8.64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174</v>
      </c>
      <c r="AU526" s="278" t="s">
        <v>86</v>
      </c>
      <c r="AV526" s="14" t="s">
        <v>86</v>
      </c>
      <c r="AW526" s="14" t="s">
        <v>30</v>
      </c>
      <c r="AX526" s="14" t="s">
        <v>73</v>
      </c>
      <c r="AY526" s="278" t="s">
        <v>166</v>
      </c>
    </row>
    <row r="527" spans="1:51" s="14" customFormat="1" ht="12">
      <c r="A527" s="14"/>
      <c r="B527" s="268"/>
      <c r="C527" s="269"/>
      <c r="D527" s="259" t="s">
        <v>174</v>
      </c>
      <c r="E527" s="270" t="s">
        <v>1</v>
      </c>
      <c r="F527" s="271" t="s">
        <v>2382</v>
      </c>
      <c r="G527" s="269"/>
      <c r="H527" s="272">
        <v>-32.45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174</v>
      </c>
      <c r="AU527" s="278" t="s">
        <v>86</v>
      </c>
      <c r="AV527" s="14" t="s">
        <v>86</v>
      </c>
      <c r="AW527" s="14" t="s">
        <v>30</v>
      </c>
      <c r="AX527" s="14" t="s">
        <v>73</v>
      </c>
      <c r="AY527" s="278" t="s">
        <v>166</v>
      </c>
    </row>
    <row r="528" spans="1:51" s="13" customFormat="1" ht="12">
      <c r="A528" s="13"/>
      <c r="B528" s="257"/>
      <c r="C528" s="258"/>
      <c r="D528" s="259" t="s">
        <v>174</v>
      </c>
      <c r="E528" s="260" t="s">
        <v>1</v>
      </c>
      <c r="F528" s="261" t="s">
        <v>678</v>
      </c>
      <c r="G528" s="258"/>
      <c r="H528" s="260" t="s">
        <v>1</v>
      </c>
      <c r="I528" s="262"/>
      <c r="J528" s="258"/>
      <c r="K528" s="258"/>
      <c r="L528" s="263"/>
      <c r="M528" s="264"/>
      <c r="N528" s="265"/>
      <c r="O528" s="265"/>
      <c r="P528" s="265"/>
      <c r="Q528" s="265"/>
      <c r="R528" s="265"/>
      <c r="S528" s="265"/>
      <c r="T528" s="26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7" t="s">
        <v>174</v>
      </c>
      <c r="AU528" s="267" t="s">
        <v>86</v>
      </c>
      <c r="AV528" s="13" t="s">
        <v>80</v>
      </c>
      <c r="AW528" s="13" t="s">
        <v>30</v>
      </c>
      <c r="AX528" s="13" t="s">
        <v>73</v>
      </c>
      <c r="AY528" s="267" t="s">
        <v>166</v>
      </c>
    </row>
    <row r="529" spans="1:51" s="13" customFormat="1" ht="12">
      <c r="A529" s="13"/>
      <c r="B529" s="257"/>
      <c r="C529" s="258"/>
      <c r="D529" s="259" t="s">
        <v>174</v>
      </c>
      <c r="E529" s="260" t="s">
        <v>1</v>
      </c>
      <c r="F529" s="261" t="s">
        <v>456</v>
      </c>
      <c r="G529" s="258"/>
      <c r="H529" s="260" t="s">
        <v>1</v>
      </c>
      <c r="I529" s="262"/>
      <c r="J529" s="258"/>
      <c r="K529" s="258"/>
      <c r="L529" s="263"/>
      <c r="M529" s="264"/>
      <c r="N529" s="265"/>
      <c r="O529" s="265"/>
      <c r="P529" s="265"/>
      <c r="Q529" s="265"/>
      <c r="R529" s="265"/>
      <c r="S529" s="265"/>
      <c r="T529" s="26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7" t="s">
        <v>174</v>
      </c>
      <c r="AU529" s="267" t="s">
        <v>86</v>
      </c>
      <c r="AV529" s="13" t="s">
        <v>80</v>
      </c>
      <c r="AW529" s="13" t="s">
        <v>30</v>
      </c>
      <c r="AX529" s="13" t="s">
        <v>73</v>
      </c>
      <c r="AY529" s="267" t="s">
        <v>166</v>
      </c>
    </row>
    <row r="530" spans="1:51" s="14" customFormat="1" ht="12">
      <c r="A530" s="14"/>
      <c r="B530" s="268"/>
      <c r="C530" s="269"/>
      <c r="D530" s="259" t="s">
        <v>174</v>
      </c>
      <c r="E530" s="270" t="s">
        <v>1</v>
      </c>
      <c r="F530" s="271" t="s">
        <v>2383</v>
      </c>
      <c r="G530" s="269"/>
      <c r="H530" s="272">
        <v>-8.4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174</v>
      </c>
      <c r="AU530" s="278" t="s">
        <v>86</v>
      </c>
      <c r="AV530" s="14" t="s">
        <v>86</v>
      </c>
      <c r="AW530" s="14" t="s">
        <v>30</v>
      </c>
      <c r="AX530" s="14" t="s">
        <v>73</v>
      </c>
      <c r="AY530" s="278" t="s">
        <v>166</v>
      </c>
    </row>
    <row r="531" spans="1:51" s="14" customFormat="1" ht="12">
      <c r="A531" s="14"/>
      <c r="B531" s="268"/>
      <c r="C531" s="269"/>
      <c r="D531" s="259" t="s">
        <v>174</v>
      </c>
      <c r="E531" s="270" t="s">
        <v>1</v>
      </c>
      <c r="F531" s="271" t="s">
        <v>2384</v>
      </c>
      <c r="G531" s="269"/>
      <c r="H531" s="272">
        <v>-9.315</v>
      </c>
      <c r="I531" s="273"/>
      <c r="J531" s="269"/>
      <c r="K531" s="269"/>
      <c r="L531" s="274"/>
      <c r="M531" s="275"/>
      <c r="N531" s="276"/>
      <c r="O531" s="276"/>
      <c r="P531" s="276"/>
      <c r="Q531" s="276"/>
      <c r="R531" s="276"/>
      <c r="S531" s="276"/>
      <c r="T531" s="27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8" t="s">
        <v>174</v>
      </c>
      <c r="AU531" s="278" t="s">
        <v>86</v>
      </c>
      <c r="AV531" s="14" t="s">
        <v>86</v>
      </c>
      <c r="AW531" s="14" t="s">
        <v>30</v>
      </c>
      <c r="AX531" s="14" t="s">
        <v>73</v>
      </c>
      <c r="AY531" s="278" t="s">
        <v>166</v>
      </c>
    </row>
    <row r="532" spans="1:51" s="14" customFormat="1" ht="12">
      <c r="A532" s="14"/>
      <c r="B532" s="268"/>
      <c r="C532" s="269"/>
      <c r="D532" s="259" t="s">
        <v>174</v>
      </c>
      <c r="E532" s="270" t="s">
        <v>1</v>
      </c>
      <c r="F532" s="271" t="s">
        <v>2385</v>
      </c>
      <c r="G532" s="269"/>
      <c r="H532" s="272">
        <v>-13.986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174</v>
      </c>
      <c r="AU532" s="278" t="s">
        <v>86</v>
      </c>
      <c r="AV532" s="14" t="s">
        <v>86</v>
      </c>
      <c r="AW532" s="14" t="s">
        <v>30</v>
      </c>
      <c r="AX532" s="14" t="s">
        <v>73</v>
      </c>
      <c r="AY532" s="278" t="s">
        <v>166</v>
      </c>
    </row>
    <row r="533" spans="1:51" s="14" customFormat="1" ht="12">
      <c r="A533" s="14"/>
      <c r="B533" s="268"/>
      <c r="C533" s="269"/>
      <c r="D533" s="259" t="s">
        <v>174</v>
      </c>
      <c r="E533" s="270" t="s">
        <v>1</v>
      </c>
      <c r="F533" s="271" t="s">
        <v>2386</v>
      </c>
      <c r="G533" s="269"/>
      <c r="H533" s="272">
        <v>-28.08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174</v>
      </c>
      <c r="AU533" s="278" t="s">
        <v>86</v>
      </c>
      <c r="AV533" s="14" t="s">
        <v>86</v>
      </c>
      <c r="AW533" s="14" t="s">
        <v>30</v>
      </c>
      <c r="AX533" s="14" t="s">
        <v>73</v>
      </c>
      <c r="AY533" s="278" t="s">
        <v>166</v>
      </c>
    </row>
    <row r="534" spans="1:51" s="14" customFormat="1" ht="12">
      <c r="A534" s="14"/>
      <c r="B534" s="268"/>
      <c r="C534" s="269"/>
      <c r="D534" s="259" t="s">
        <v>174</v>
      </c>
      <c r="E534" s="270" t="s">
        <v>1</v>
      </c>
      <c r="F534" s="271" t="s">
        <v>2387</v>
      </c>
      <c r="G534" s="269"/>
      <c r="H534" s="272">
        <v>-1.554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174</v>
      </c>
      <c r="AU534" s="278" t="s">
        <v>86</v>
      </c>
      <c r="AV534" s="14" t="s">
        <v>86</v>
      </c>
      <c r="AW534" s="14" t="s">
        <v>30</v>
      </c>
      <c r="AX534" s="14" t="s">
        <v>73</v>
      </c>
      <c r="AY534" s="278" t="s">
        <v>166</v>
      </c>
    </row>
    <row r="535" spans="1:51" s="13" customFormat="1" ht="12">
      <c r="A535" s="13"/>
      <c r="B535" s="257"/>
      <c r="C535" s="258"/>
      <c r="D535" s="259" t="s">
        <v>174</v>
      </c>
      <c r="E535" s="260" t="s">
        <v>1</v>
      </c>
      <c r="F535" s="261" t="s">
        <v>461</v>
      </c>
      <c r="G535" s="258"/>
      <c r="H535" s="260" t="s">
        <v>1</v>
      </c>
      <c r="I535" s="262"/>
      <c r="J535" s="258"/>
      <c r="K535" s="258"/>
      <c r="L535" s="263"/>
      <c r="M535" s="264"/>
      <c r="N535" s="265"/>
      <c r="O535" s="265"/>
      <c r="P535" s="265"/>
      <c r="Q535" s="265"/>
      <c r="R535" s="265"/>
      <c r="S535" s="265"/>
      <c r="T535" s="26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7" t="s">
        <v>174</v>
      </c>
      <c r="AU535" s="267" t="s">
        <v>86</v>
      </c>
      <c r="AV535" s="13" t="s">
        <v>80</v>
      </c>
      <c r="AW535" s="13" t="s">
        <v>30</v>
      </c>
      <c r="AX535" s="13" t="s">
        <v>73</v>
      </c>
      <c r="AY535" s="267" t="s">
        <v>166</v>
      </c>
    </row>
    <row r="536" spans="1:51" s="14" customFormat="1" ht="12">
      <c r="A536" s="14"/>
      <c r="B536" s="268"/>
      <c r="C536" s="269"/>
      <c r="D536" s="259" t="s">
        <v>174</v>
      </c>
      <c r="E536" s="270" t="s">
        <v>1</v>
      </c>
      <c r="F536" s="271" t="s">
        <v>2388</v>
      </c>
      <c r="G536" s="269"/>
      <c r="H536" s="272">
        <v>-6.72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174</v>
      </c>
      <c r="AU536" s="278" t="s">
        <v>86</v>
      </c>
      <c r="AV536" s="14" t="s">
        <v>86</v>
      </c>
      <c r="AW536" s="14" t="s">
        <v>30</v>
      </c>
      <c r="AX536" s="14" t="s">
        <v>73</v>
      </c>
      <c r="AY536" s="278" t="s">
        <v>166</v>
      </c>
    </row>
    <row r="537" spans="1:51" s="14" customFormat="1" ht="12">
      <c r="A537" s="14"/>
      <c r="B537" s="268"/>
      <c r="C537" s="269"/>
      <c r="D537" s="259" t="s">
        <v>174</v>
      </c>
      <c r="E537" s="270" t="s">
        <v>1</v>
      </c>
      <c r="F537" s="271" t="s">
        <v>2389</v>
      </c>
      <c r="G537" s="269"/>
      <c r="H537" s="272">
        <v>-11.151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174</v>
      </c>
      <c r="AU537" s="278" t="s">
        <v>86</v>
      </c>
      <c r="AV537" s="14" t="s">
        <v>86</v>
      </c>
      <c r="AW537" s="14" t="s">
        <v>30</v>
      </c>
      <c r="AX537" s="14" t="s">
        <v>73</v>
      </c>
      <c r="AY537" s="278" t="s">
        <v>166</v>
      </c>
    </row>
    <row r="538" spans="1:51" s="14" customFormat="1" ht="12">
      <c r="A538" s="14"/>
      <c r="B538" s="268"/>
      <c r="C538" s="269"/>
      <c r="D538" s="259" t="s">
        <v>174</v>
      </c>
      <c r="E538" s="270" t="s">
        <v>1</v>
      </c>
      <c r="F538" s="271" t="s">
        <v>2390</v>
      </c>
      <c r="G538" s="269"/>
      <c r="H538" s="272">
        <v>-4.708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174</v>
      </c>
      <c r="AU538" s="278" t="s">
        <v>86</v>
      </c>
      <c r="AV538" s="14" t="s">
        <v>86</v>
      </c>
      <c r="AW538" s="14" t="s">
        <v>30</v>
      </c>
      <c r="AX538" s="14" t="s">
        <v>73</v>
      </c>
      <c r="AY538" s="278" t="s">
        <v>166</v>
      </c>
    </row>
    <row r="539" spans="1:51" s="14" customFormat="1" ht="12">
      <c r="A539" s="14"/>
      <c r="B539" s="268"/>
      <c r="C539" s="269"/>
      <c r="D539" s="259" t="s">
        <v>174</v>
      </c>
      <c r="E539" s="270" t="s">
        <v>1</v>
      </c>
      <c r="F539" s="271" t="s">
        <v>2391</v>
      </c>
      <c r="G539" s="269"/>
      <c r="H539" s="272">
        <v>-1.926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174</v>
      </c>
      <c r="AU539" s="278" t="s">
        <v>86</v>
      </c>
      <c r="AV539" s="14" t="s">
        <v>86</v>
      </c>
      <c r="AW539" s="14" t="s">
        <v>30</v>
      </c>
      <c r="AX539" s="14" t="s">
        <v>73</v>
      </c>
      <c r="AY539" s="278" t="s">
        <v>166</v>
      </c>
    </row>
    <row r="540" spans="1:51" s="14" customFormat="1" ht="12">
      <c r="A540" s="14"/>
      <c r="B540" s="268"/>
      <c r="C540" s="269"/>
      <c r="D540" s="259" t="s">
        <v>174</v>
      </c>
      <c r="E540" s="270" t="s">
        <v>1</v>
      </c>
      <c r="F540" s="271" t="s">
        <v>2386</v>
      </c>
      <c r="G540" s="269"/>
      <c r="H540" s="272">
        <v>-28.08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174</v>
      </c>
      <c r="AU540" s="278" t="s">
        <v>86</v>
      </c>
      <c r="AV540" s="14" t="s">
        <v>86</v>
      </c>
      <c r="AW540" s="14" t="s">
        <v>30</v>
      </c>
      <c r="AX540" s="14" t="s">
        <v>73</v>
      </c>
      <c r="AY540" s="278" t="s">
        <v>166</v>
      </c>
    </row>
    <row r="541" spans="1:51" s="14" customFormat="1" ht="12">
      <c r="A541" s="14"/>
      <c r="B541" s="268"/>
      <c r="C541" s="269"/>
      <c r="D541" s="259" t="s">
        <v>174</v>
      </c>
      <c r="E541" s="270" t="s">
        <v>1</v>
      </c>
      <c r="F541" s="271" t="s">
        <v>2392</v>
      </c>
      <c r="G541" s="269"/>
      <c r="H541" s="272">
        <v>-18.225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174</v>
      </c>
      <c r="AU541" s="278" t="s">
        <v>86</v>
      </c>
      <c r="AV541" s="14" t="s">
        <v>86</v>
      </c>
      <c r="AW541" s="14" t="s">
        <v>30</v>
      </c>
      <c r="AX541" s="14" t="s">
        <v>73</v>
      </c>
      <c r="AY541" s="278" t="s">
        <v>166</v>
      </c>
    </row>
    <row r="542" spans="1:51" s="14" customFormat="1" ht="12">
      <c r="A542" s="14"/>
      <c r="B542" s="268"/>
      <c r="C542" s="269"/>
      <c r="D542" s="259" t="s">
        <v>174</v>
      </c>
      <c r="E542" s="270" t="s">
        <v>1</v>
      </c>
      <c r="F542" s="271" t="s">
        <v>2387</v>
      </c>
      <c r="G542" s="269"/>
      <c r="H542" s="272">
        <v>-1.554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174</v>
      </c>
      <c r="AU542" s="278" t="s">
        <v>86</v>
      </c>
      <c r="AV542" s="14" t="s">
        <v>86</v>
      </c>
      <c r="AW542" s="14" t="s">
        <v>30</v>
      </c>
      <c r="AX542" s="14" t="s">
        <v>73</v>
      </c>
      <c r="AY542" s="278" t="s">
        <v>166</v>
      </c>
    </row>
    <row r="543" spans="1:51" s="14" customFormat="1" ht="12">
      <c r="A543" s="14"/>
      <c r="B543" s="268"/>
      <c r="C543" s="269"/>
      <c r="D543" s="259" t="s">
        <v>174</v>
      </c>
      <c r="E543" s="270" t="s">
        <v>1</v>
      </c>
      <c r="F543" s="271" t="s">
        <v>2393</v>
      </c>
      <c r="G543" s="269"/>
      <c r="H543" s="272">
        <v>30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174</v>
      </c>
      <c r="AU543" s="278" t="s">
        <v>86</v>
      </c>
      <c r="AV543" s="14" t="s">
        <v>86</v>
      </c>
      <c r="AW543" s="14" t="s">
        <v>30</v>
      </c>
      <c r="AX543" s="14" t="s">
        <v>73</v>
      </c>
      <c r="AY543" s="278" t="s">
        <v>166</v>
      </c>
    </row>
    <row r="544" spans="1:65" s="2" customFormat="1" ht="21.75" customHeight="1">
      <c r="A544" s="37"/>
      <c r="B544" s="38"/>
      <c r="C544" s="279" t="s">
        <v>615</v>
      </c>
      <c r="D544" s="279" t="s">
        <v>243</v>
      </c>
      <c r="E544" s="280" t="s">
        <v>691</v>
      </c>
      <c r="F544" s="281" t="s">
        <v>692</v>
      </c>
      <c r="G544" s="282" t="s">
        <v>171</v>
      </c>
      <c r="H544" s="283">
        <v>872.278</v>
      </c>
      <c r="I544" s="284"/>
      <c r="J544" s="285">
        <f>ROUND(I544*H544,2)</f>
        <v>0</v>
      </c>
      <c r="K544" s="286"/>
      <c r="L544" s="287"/>
      <c r="M544" s="288" t="s">
        <v>1</v>
      </c>
      <c r="N544" s="289" t="s">
        <v>39</v>
      </c>
      <c r="O544" s="90"/>
      <c r="P544" s="253">
        <f>O544*H544</f>
        <v>0</v>
      </c>
      <c r="Q544" s="253">
        <v>0.003</v>
      </c>
      <c r="R544" s="253">
        <f>Q544*H544</f>
        <v>2.6168340000000003</v>
      </c>
      <c r="S544" s="253">
        <v>0</v>
      </c>
      <c r="T544" s="254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55" t="s">
        <v>212</v>
      </c>
      <c r="AT544" s="255" t="s">
        <v>243</v>
      </c>
      <c r="AU544" s="255" t="s">
        <v>86</v>
      </c>
      <c r="AY544" s="16" t="s">
        <v>166</v>
      </c>
      <c r="BE544" s="256">
        <f>IF(N544="základní",J544,0)</f>
        <v>0</v>
      </c>
      <c r="BF544" s="256">
        <f>IF(N544="snížená",J544,0)</f>
        <v>0</v>
      </c>
      <c r="BG544" s="256">
        <f>IF(N544="zákl. přenesená",J544,0)</f>
        <v>0</v>
      </c>
      <c r="BH544" s="256">
        <f>IF(N544="sníž. přenesená",J544,0)</f>
        <v>0</v>
      </c>
      <c r="BI544" s="256">
        <f>IF(N544="nulová",J544,0)</f>
        <v>0</v>
      </c>
      <c r="BJ544" s="16" t="s">
        <v>86</v>
      </c>
      <c r="BK544" s="256">
        <f>ROUND(I544*H544,2)</f>
        <v>0</v>
      </c>
      <c r="BL544" s="16" t="s">
        <v>172</v>
      </c>
      <c r="BM544" s="255" t="s">
        <v>2394</v>
      </c>
    </row>
    <row r="545" spans="1:47" s="2" customFormat="1" ht="12">
      <c r="A545" s="37"/>
      <c r="B545" s="38"/>
      <c r="C545" s="39"/>
      <c r="D545" s="259" t="s">
        <v>496</v>
      </c>
      <c r="E545" s="39"/>
      <c r="F545" s="290" t="s">
        <v>638</v>
      </c>
      <c r="G545" s="39"/>
      <c r="H545" s="39"/>
      <c r="I545" s="153"/>
      <c r="J545" s="39"/>
      <c r="K545" s="39"/>
      <c r="L545" s="43"/>
      <c r="M545" s="291"/>
      <c r="N545" s="292"/>
      <c r="O545" s="90"/>
      <c r="P545" s="90"/>
      <c r="Q545" s="90"/>
      <c r="R545" s="90"/>
      <c r="S545" s="90"/>
      <c r="T545" s="91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6" t="s">
        <v>496</v>
      </c>
      <c r="AU545" s="16" t="s">
        <v>86</v>
      </c>
    </row>
    <row r="546" spans="1:51" s="14" customFormat="1" ht="12">
      <c r="A546" s="14"/>
      <c r="B546" s="268"/>
      <c r="C546" s="269"/>
      <c r="D546" s="259" t="s">
        <v>174</v>
      </c>
      <c r="E546" s="269"/>
      <c r="F546" s="271" t="s">
        <v>2395</v>
      </c>
      <c r="G546" s="269"/>
      <c r="H546" s="272">
        <v>872.278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174</v>
      </c>
      <c r="AU546" s="278" t="s">
        <v>86</v>
      </c>
      <c r="AV546" s="14" t="s">
        <v>86</v>
      </c>
      <c r="AW546" s="14" t="s">
        <v>4</v>
      </c>
      <c r="AX546" s="14" t="s">
        <v>80</v>
      </c>
      <c r="AY546" s="278" t="s">
        <v>166</v>
      </c>
    </row>
    <row r="547" spans="1:65" s="2" customFormat="1" ht="21.75" customHeight="1">
      <c r="A547" s="37"/>
      <c r="B547" s="38"/>
      <c r="C547" s="243" t="s">
        <v>634</v>
      </c>
      <c r="D547" s="243" t="s">
        <v>168</v>
      </c>
      <c r="E547" s="244" t="s">
        <v>696</v>
      </c>
      <c r="F547" s="245" t="s">
        <v>697</v>
      </c>
      <c r="G547" s="246" t="s">
        <v>290</v>
      </c>
      <c r="H547" s="247">
        <v>43.06</v>
      </c>
      <c r="I547" s="248"/>
      <c r="J547" s="249">
        <f>ROUND(I547*H547,2)</f>
        <v>0</v>
      </c>
      <c r="K547" s="250"/>
      <c r="L547" s="43"/>
      <c r="M547" s="251" t="s">
        <v>1</v>
      </c>
      <c r="N547" s="252" t="s">
        <v>39</v>
      </c>
      <c r="O547" s="90"/>
      <c r="P547" s="253">
        <f>O547*H547</f>
        <v>0</v>
      </c>
      <c r="Q547" s="253">
        <v>0.00339</v>
      </c>
      <c r="R547" s="253">
        <f>Q547*H547</f>
        <v>0.1459734</v>
      </c>
      <c r="S547" s="253">
        <v>0</v>
      </c>
      <c r="T547" s="254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55" t="s">
        <v>172</v>
      </c>
      <c r="AT547" s="255" t="s">
        <v>168</v>
      </c>
      <c r="AU547" s="255" t="s">
        <v>86</v>
      </c>
      <c r="AY547" s="16" t="s">
        <v>166</v>
      </c>
      <c r="BE547" s="256">
        <f>IF(N547="základní",J547,0)</f>
        <v>0</v>
      </c>
      <c r="BF547" s="256">
        <f>IF(N547="snížená",J547,0)</f>
        <v>0</v>
      </c>
      <c r="BG547" s="256">
        <f>IF(N547="zákl. přenesená",J547,0)</f>
        <v>0</v>
      </c>
      <c r="BH547" s="256">
        <f>IF(N547="sníž. přenesená",J547,0)</f>
        <v>0</v>
      </c>
      <c r="BI547" s="256">
        <f>IF(N547="nulová",J547,0)</f>
        <v>0</v>
      </c>
      <c r="BJ547" s="16" t="s">
        <v>86</v>
      </c>
      <c r="BK547" s="256">
        <f>ROUND(I547*H547,2)</f>
        <v>0</v>
      </c>
      <c r="BL547" s="16" t="s">
        <v>172</v>
      </c>
      <c r="BM547" s="255" t="s">
        <v>2396</v>
      </c>
    </row>
    <row r="548" spans="1:51" s="13" customFormat="1" ht="12">
      <c r="A548" s="13"/>
      <c r="B548" s="257"/>
      <c r="C548" s="258"/>
      <c r="D548" s="259" t="s">
        <v>174</v>
      </c>
      <c r="E548" s="260" t="s">
        <v>1</v>
      </c>
      <c r="F548" s="261" t="s">
        <v>699</v>
      </c>
      <c r="G548" s="258"/>
      <c r="H548" s="260" t="s">
        <v>1</v>
      </c>
      <c r="I548" s="262"/>
      <c r="J548" s="258"/>
      <c r="K548" s="258"/>
      <c r="L548" s="263"/>
      <c r="M548" s="264"/>
      <c r="N548" s="265"/>
      <c r="O548" s="265"/>
      <c r="P548" s="265"/>
      <c r="Q548" s="265"/>
      <c r="R548" s="265"/>
      <c r="S548" s="265"/>
      <c r="T548" s="26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7" t="s">
        <v>174</v>
      </c>
      <c r="AU548" s="267" t="s">
        <v>86</v>
      </c>
      <c r="AV548" s="13" t="s">
        <v>80</v>
      </c>
      <c r="AW548" s="13" t="s">
        <v>30</v>
      </c>
      <c r="AX548" s="13" t="s">
        <v>73</v>
      </c>
      <c r="AY548" s="267" t="s">
        <v>166</v>
      </c>
    </row>
    <row r="549" spans="1:51" s="13" customFormat="1" ht="12">
      <c r="A549" s="13"/>
      <c r="B549" s="257"/>
      <c r="C549" s="258"/>
      <c r="D549" s="259" t="s">
        <v>174</v>
      </c>
      <c r="E549" s="260" t="s">
        <v>1</v>
      </c>
      <c r="F549" s="261" t="s">
        <v>175</v>
      </c>
      <c r="G549" s="258"/>
      <c r="H549" s="260" t="s">
        <v>1</v>
      </c>
      <c r="I549" s="262"/>
      <c r="J549" s="258"/>
      <c r="K549" s="258"/>
      <c r="L549" s="263"/>
      <c r="M549" s="264"/>
      <c r="N549" s="265"/>
      <c r="O549" s="265"/>
      <c r="P549" s="265"/>
      <c r="Q549" s="265"/>
      <c r="R549" s="265"/>
      <c r="S549" s="265"/>
      <c r="T549" s="26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7" t="s">
        <v>174</v>
      </c>
      <c r="AU549" s="267" t="s">
        <v>86</v>
      </c>
      <c r="AV549" s="13" t="s">
        <v>80</v>
      </c>
      <c r="AW549" s="13" t="s">
        <v>30</v>
      </c>
      <c r="AX549" s="13" t="s">
        <v>73</v>
      </c>
      <c r="AY549" s="267" t="s">
        <v>166</v>
      </c>
    </row>
    <row r="550" spans="1:51" s="14" customFormat="1" ht="12">
      <c r="A550" s="14"/>
      <c r="B550" s="268"/>
      <c r="C550" s="269"/>
      <c r="D550" s="259" t="s">
        <v>174</v>
      </c>
      <c r="E550" s="270" t="s">
        <v>1</v>
      </c>
      <c r="F550" s="271" t="s">
        <v>2333</v>
      </c>
      <c r="G550" s="269"/>
      <c r="H550" s="272">
        <v>24.9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174</v>
      </c>
      <c r="AU550" s="278" t="s">
        <v>86</v>
      </c>
      <c r="AV550" s="14" t="s">
        <v>86</v>
      </c>
      <c r="AW550" s="14" t="s">
        <v>30</v>
      </c>
      <c r="AX550" s="14" t="s">
        <v>73</v>
      </c>
      <c r="AY550" s="278" t="s">
        <v>166</v>
      </c>
    </row>
    <row r="551" spans="1:51" s="14" customFormat="1" ht="12">
      <c r="A551" s="14"/>
      <c r="B551" s="268"/>
      <c r="C551" s="269"/>
      <c r="D551" s="259" t="s">
        <v>174</v>
      </c>
      <c r="E551" s="270" t="s">
        <v>1</v>
      </c>
      <c r="F551" s="271" t="s">
        <v>2334</v>
      </c>
      <c r="G551" s="269"/>
      <c r="H551" s="272">
        <v>18.16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174</v>
      </c>
      <c r="AU551" s="278" t="s">
        <v>86</v>
      </c>
      <c r="AV551" s="14" t="s">
        <v>86</v>
      </c>
      <c r="AW551" s="14" t="s">
        <v>30</v>
      </c>
      <c r="AX551" s="14" t="s">
        <v>73</v>
      </c>
      <c r="AY551" s="278" t="s">
        <v>166</v>
      </c>
    </row>
    <row r="552" spans="1:65" s="2" customFormat="1" ht="16.5" customHeight="1">
      <c r="A552" s="37"/>
      <c r="B552" s="38"/>
      <c r="C552" s="279" t="s">
        <v>640</v>
      </c>
      <c r="D552" s="279" t="s">
        <v>243</v>
      </c>
      <c r="E552" s="280" t="s">
        <v>701</v>
      </c>
      <c r="F552" s="281" t="s">
        <v>702</v>
      </c>
      <c r="G552" s="282" t="s">
        <v>171</v>
      </c>
      <c r="H552" s="283">
        <v>18.946</v>
      </c>
      <c r="I552" s="284"/>
      <c r="J552" s="285">
        <f>ROUND(I552*H552,2)</f>
        <v>0</v>
      </c>
      <c r="K552" s="286"/>
      <c r="L552" s="287"/>
      <c r="M552" s="288" t="s">
        <v>1</v>
      </c>
      <c r="N552" s="289" t="s">
        <v>39</v>
      </c>
      <c r="O552" s="90"/>
      <c r="P552" s="253">
        <f>O552*H552</f>
        <v>0</v>
      </c>
      <c r="Q552" s="253">
        <v>0.00045</v>
      </c>
      <c r="R552" s="253">
        <f>Q552*H552</f>
        <v>0.0085257</v>
      </c>
      <c r="S552" s="253">
        <v>0</v>
      </c>
      <c r="T552" s="25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55" t="s">
        <v>212</v>
      </c>
      <c r="AT552" s="255" t="s">
        <v>243</v>
      </c>
      <c r="AU552" s="255" t="s">
        <v>86</v>
      </c>
      <c r="AY552" s="16" t="s">
        <v>166</v>
      </c>
      <c r="BE552" s="256">
        <f>IF(N552="základní",J552,0)</f>
        <v>0</v>
      </c>
      <c r="BF552" s="256">
        <f>IF(N552="snížená",J552,0)</f>
        <v>0</v>
      </c>
      <c r="BG552" s="256">
        <f>IF(N552="zákl. přenesená",J552,0)</f>
        <v>0</v>
      </c>
      <c r="BH552" s="256">
        <f>IF(N552="sníž. přenesená",J552,0)</f>
        <v>0</v>
      </c>
      <c r="BI552" s="256">
        <f>IF(N552="nulová",J552,0)</f>
        <v>0</v>
      </c>
      <c r="BJ552" s="16" t="s">
        <v>86</v>
      </c>
      <c r="BK552" s="256">
        <f>ROUND(I552*H552,2)</f>
        <v>0</v>
      </c>
      <c r="BL552" s="16" t="s">
        <v>172</v>
      </c>
      <c r="BM552" s="255" t="s">
        <v>2397</v>
      </c>
    </row>
    <row r="553" spans="1:51" s="13" customFormat="1" ht="12">
      <c r="A553" s="13"/>
      <c r="B553" s="257"/>
      <c r="C553" s="258"/>
      <c r="D553" s="259" t="s">
        <v>174</v>
      </c>
      <c r="E553" s="260" t="s">
        <v>1</v>
      </c>
      <c r="F553" s="261" t="s">
        <v>699</v>
      </c>
      <c r="G553" s="258"/>
      <c r="H553" s="260" t="s">
        <v>1</v>
      </c>
      <c r="I553" s="262"/>
      <c r="J553" s="258"/>
      <c r="K553" s="258"/>
      <c r="L553" s="263"/>
      <c r="M553" s="264"/>
      <c r="N553" s="265"/>
      <c r="O553" s="265"/>
      <c r="P553" s="265"/>
      <c r="Q553" s="265"/>
      <c r="R553" s="265"/>
      <c r="S553" s="265"/>
      <c r="T553" s="26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7" t="s">
        <v>174</v>
      </c>
      <c r="AU553" s="267" t="s">
        <v>86</v>
      </c>
      <c r="AV553" s="13" t="s">
        <v>80</v>
      </c>
      <c r="AW553" s="13" t="s">
        <v>30</v>
      </c>
      <c r="AX553" s="13" t="s">
        <v>73</v>
      </c>
      <c r="AY553" s="267" t="s">
        <v>166</v>
      </c>
    </row>
    <row r="554" spans="1:51" s="13" customFormat="1" ht="12">
      <c r="A554" s="13"/>
      <c r="B554" s="257"/>
      <c r="C554" s="258"/>
      <c r="D554" s="259" t="s">
        <v>174</v>
      </c>
      <c r="E554" s="260" t="s">
        <v>1</v>
      </c>
      <c r="F554" s="261" t="s">
        <v>175</v>
      </c>
      <c r="G554" s="258"/>
      <c r="H554" s="260" t="s">
        <v>1</v>
      </c>
      <c r="I554" s="262"/>
      <c r="J554" s="258"/>
      <c r="K554" s="258"/>
      <c r="L554" s="263"/>
      <c r="M554" s="264"/>
      <c r="N554" s="265"/>
      <c r="O554" s="265"/>
      <c r="P554" s="265"/>
      <c r="Q554" s="265"/>
      <c r="R554" s="265"/>
      <c r="S554" s="265"/>
      <c r="T554" s="26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7" t="s">
        <v>174</v>
      </c>
      <c r="AU554" s="267" t="s">
        <v>86</v>
      </c>
      <c r="AV554" s="13" t="s">
        <v>80</v>
      </c>
      <c r="AW554" s="13" t="s">
        <v>30</v>
      </c>
      <c r="AX554" s="13" t="s">
        <v>73</v>
      </c>
      <c r="AY554" s="267" t="s">
        <v>166</v>
      </c>
    </row>
    <row r="555" spans="1:51" s="14" customFormat="1" ht="12">
      <c r="A555" s="14"/>
      <c r="B555" s="268"/>
      <c r="C555" s="269"/>
      <c r="D555" s="259" t="s">
        <v>174</v>
      </c>
      <c r="E555" s="270" t="s">
        <v>1</v>
      </c>
      <c r="F555" s="271" t="s">
        <v>2398</v>
      </c>
      <c r="G555" s="269"/>
      <c r="H555" s="272">
        <v>9.96</v>
      </c>
      <c r="I555" s="273"/>
      <c r="J555" s="269"/>
      <c r="K555" s="269"/>
      <c r="L555" s="274"/>
      <c r="M555" s="275"/>
      <c r="N555" s="276"/>
      <c r="O555" s="276"/>
      <c r="P555" s="276"/>
      <c r="Q555" s="276"/>
      <c r="R555" s="276"/>
      <c r="S555" s="276"/>
      <c r="T555" s="27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8" t="s">
        <v>174</v>
      </c>
      <c r="AU555" s="278" t="s">
        <v>86</v>
      </c>
      <c r="AV555" s="14" t="s">
        <v>86</v>
      </c>
      <c r="AW555" s="14" t="s">
        <v>30</v>
      </c>
      <c r="AX555" s="14" t="s">
        <v>73</v>
      </c>
      <c r="AY555" s="278" t="s">
        <v>166</v>
      </c>
    </row>
    <row r="556" spans="1:51" s="14" customFormat="1" ht="12">
      <c r="A556" s="14"/>
      <c r="B556" s="268"/>
      <c r="C556" s="269"/>
      <c r="D556" s="259" t="s">
        <v>174</v>
      </c>
      <c r="E556" s="270" t="s">
        <v>1</v>
      </c>
      <c r="F556" s="271" t="s">
        <v>2399</v>
      </c>
      <c r="G556" s="269"/>
      <c r="H556" s="272">
        <v>7.264</v>
      </c>
      <c r="I556" s="273"/>
      <c r="J556" s="269"/>
      <c r="K556" s="269"/>
      <c r="L556" s="274"/>
      <c r="M556" s="275"/>
      <c r="N556" s="276"/>
      <c r="O556" s="276"/>
      <c r="P556" s="276"/>
      <c r="Q556" s="276"/>
      <c r="R556" s="276"/>
      <c r="S556" s="276"/>
      <c r="T556" s="27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8" t="s">
        <v>174</v>
      </c>
      <c r="AU556" s="278" t="s">
        <v>86</v>
      </c>
      <c r="AV556" s="14" t="s">
        <v>86</v>
      </c>
      <c r="AW556" s="14" t="s">
        <v>30</v>
      </c>
      <c r="AX556" s="14" t="s">
        <v>73</v>
      </c>
      <c r="AY556" s="278" t="s">
        <v>166</v>
      </c>
    </row>
    <row r="557" spans="1:51" s="14" customFormat="1" ht="12">
      <c r="A557" s="14"/>
      <c r="B557" s="268"/>
      <c r="C557" s="269"/>
      <c r="D557" s="259" t="s">
        <v>174</v>
      </c>
      <c r="E557" s="269"/>
      <c r="F557" s="271" t="s">
        <v>2400</v>
      </c>
      <c r="G557" s="269"/>
      <c r="H557" s="272">
        <v>18.946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174</v>
      </c>
      <c r="AU557" s="278" t="s">
        <v>86</v>
      </c>
      <c r="AV557" s="14" t="s">
        <v>86</v>
      </c>
      <c r="AW557" s="14" t="s">
        <v>4</v>
      </c>
      <c r="AX557" s="14" t="s">
        <v>80</v>
      </c>
      <c r="AY557" s="278" t="s">
        <v>166</v>
      </c>
    </row>
    <row r="558" spans="1:65" s="2" customFormat="1" ht="21.75" customHeight="1">
      <c r="A558" s="37"/>
      <c r="B558" s="38"/>
      <c r="C558" s="243" t="s">
        <v>653</v>
      </c>
      <c r="D558" s="243" t="s">
        <v>168</v>
      </c>
      <c r="E558" s="244" t="s">
        <v>709</v>
      </c>
      <c r="F558" s="245" t="s">
        <v>710</v>
      </c>
      <c r="G558" s="246" t="s">
        <v>171</v>
      </c>
      <c r="H558" s="247">
        <v>66.68</v>
      </c>
      <c r="I558" s="248"/>
      <c r="J558" s="249">
        <f>ROUND(I558*H558,2)</f>
        <v>0</v>
      </c>
      <c r="K558" s="250"/>
      <c r="L558" s="43"/>
      <c r="M558" s="251" t="s">
        <v>1</v>
      </c>
      <c r="N558" s="252" t="s">
        <v>39</v>
      </c>
      <c r="O558" s="90"/>
      <c r="P558" s="253">
        <f>O558*H558</f>
        <v>0</v>
      </c>
      <c r="Q558" s="253">
        <v>0.00944</v>
      </c>
      <c r="R558" s="253">
        <f>Q558*H558</f>
        <v>0.6294592000000001</v>
      </c>
      <c r="S558" s="253">
        <v>0</v>
      </c>
      <c r="T558" s="25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55" t="s">
        <v>172</v>
      </c>
      <c r="AT558" s="255" t="s">
        <v>168</v>
      </c>
      <c r="AU558" s="255" t="s">
        <v>86</v>
      </c>
      <c r="AY558" s="16" t="s">
        <v>166</v>
      </c>
      <c r="BE558" s="256">
        <f>IF(N558="základní",J558,0)</f>
        <v>0</v>
      </c>
      <c r="BF558" s="256">
        <f>IF(N558="snížená",J558,0)</f>
        <v>0</v>
      </c>
      <c r="BG558" s="256">
        <f>IF(N558="zákl. přenesená",J558,0)</f>
        <v>0</v>
      </c>
      <c r="BH558" s="256">
        <f>IF(N558="sníž. přenesená",J558,0)</f>
        <v>0</v>
      </c>
      <c r="BI558" s="256">
        <f>IF(N558="nulová",J558,0)</f>
        <v>0</v>
      </c>
      <c r="BJ558" s="16" t="s">
        <v>86</v>
      </c>
      <c r="BK558" s="256">
        <f>ROUND(I558*H558,2)</f>
        <v>0</v>
      </c>
      <c r="BL558" s="16" t="s">
        <v>172</v>
      </c>
      <c r="BM558" s="255" t="s">
        <v>2401</v>
      </c>
    </row>
    <row r="559" spans="1:51" s="13" customFormat="1" ht="12">
      <c r="A559" s="13"/>
      <c r="B559" s="257"/>
      <c r="C559" s="258"/>
      <c r="D559" s="259" t="s">
        <v>174</v>
      </c>
      <c r="E559" s="260" t="s">
        <v>1</v>
      </c>
      <c r="F559" s="261" t="s">
        <v>313</v>
      </c>
      <c r="G559" s="258"/>
      <c r="H559" s="260" t="s">
        <v>1</v>
      </c>
      <c r="I559" s="262"/>
      <c r="J559" s="258"/>
      <c r="K559" s="258"/>
      <c r="L559" s="263"/>
      <c r="M559" s="264"/>
      <c r="N559" s="265"/>
      <c r="O559" s="265"/>
      <c r="P559" s="265"/>
      <c r="Q559" s="265"/>
      <c r="R559" s="265"/>
      <c r="S559" s="265"/>
      <c r="T559" s="26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7" t="s">
        <v>174</v>
      </c>
      <c r="AU559" s="267" t="s">
        <v>86</v>
      </c>
      <c r="AV559" s="13" t="s">
        <v>80</v>
      </c>
      <c r="AW559" s="13" t="s">
        <v>30</v>
      </c>
      <c r="AX559" s="13" t="s">
        <v>73</v>
      </c>
      <c r="AY559" s="267" t="s">
        <v>166</v>
      </c>
    </row>
    <row r="560" spans="1:51" s="14" customFormat="1" ht="12">
      <c r="A560" s="14"/>
      <c r="B560" s="268"/>
      <c r="C560" s="269"/>
      <c r="D560" s="259" t="s">
        <v>174</v>
      </c>
      <c r="E560" s="270" t="s">
        <v>1</v>
      </c>
      <c r="F560" s="271" t="s">
        <v>2402</v>
      </c>
      <c r="G560" s="269"/>
      <c r="H560" s="272">
        <v>45.3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174</v>
      </c>
      <c r="AU560" s="278" t="s">
        <v>86</v>
      </c>
      <c r="AV560" s="14" t="s">
        <v>86</v>
      </c>
      <c r="AW560" s="14" t="s">
        <v>30</v>
      </c>
      <c r="AX560" s="14" t="s">
        <v>73</v>
      </c>
      <c r="AY560" s="278" t="s">
        <v>166</v>
      </c>
    </row>
    <row r="561" spans="1:51" s="14" customFormat="1" ht="12">
      <c r="A561" s="14"/>
      <c r="B561" s="268"/>
      <c r="C561" s="269"/>
      <c r="D561" s="259" t="s">
        <v>174</v>
      </c>
      <c r="E561" s="270" t="s">
        <v>1</v>
      </c>
      <c r="F561" s="271" t="s">
        <v>2403</v>
      </c>
      <c r="G561" s="269"/>
      <c r="H561" s="272">
        <v>16.38</v>
      </c>
      <c r="I561" s="273"/>
      <c r="J561" s="269"/>
      <c r="K561" s="269"/>
      <c r="L561" s="274"/>
      <c r="M561" s="275"/>
      <c r="N561" s="276"/>
      <c r="O561" s="276"/>
      <c r="P561" s="276"/>
      <c r="Q561" s="276"/>
      <c r="R561" s="276"/>
      <c r="S561" s="276"/>
      <c r="T561" s="27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8" t="s">
        <v>174</v>
      </c>
      <c r="AU561" s="278" t="s">
        <v>86</v>
      </c>
      <c r="AV561" s="14" t="s">
        <v>86</v>
      </c>
      <c r="AW561" s="14" t="s">
        <v>30</v>
      </c>
      <c r="AX561" s="14" t="s">
        <v>73</v>
      </c>
      <c r="AY561" s="278" t="s">
        <v>166</v>
      </c>
    </row>
    <row r="562" spans="1:51" s="14" customFormat="1" ht="12">
      <c r="A562" s="14"/>
      <c r="B562" s="268"/>
      <c r="C562" s="269"/>
      <c r="D562" s="259" t="s">
        <v>174</v>
      </c>
      <c r="E562" s="270" t="s">
        <v>1</v>
      </c>
      <c r="F562" s="271" t="s">
        <v>2404</v>
      </c>
      <c r="G562" s="269"/>
      <c r="H562" s="272">
        <v>5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174</v>
      </c>
      <c r="AU562" s="278" t="s">
        <v>86</v>
      </c>
      <c r="AV562" s="14" t="s">
        <v>86</v>
      </c>
      <c r="AW562" s="14" t="s">
        <v>30</v>
      </c>
      <c r="AX562" s="14" t="s">
        <v>73</v>
      </c>
      <c r="AY562" s="278" t="s">
        <v>166</v>
      </c>
    </row>
    <row r="563" spans="1:65" s="2" customFormat="1" ht="21.75" customHeight="1">
      <c r="A563" s="37"/>
      <c r="B563" s="38"/>
      <c r="C563" s="279" t="s">
        <v>659</v>
      </c>
      <c r="D563" s="279" t="s">
        <v>243</v>
      </c>
      <c r="E563" s="280" t="s">
        <v>716</v>
      </c>
      <c r="F563" s="281" t="s">
        <v>717</v>
      </c>
      <c r="G563" s="282" t="s">
        <v>171</v>
      </c>
      <c r="H563" s="283">
        <v>71.348</v>
      </c>
      <c r="I563" s="284"/>
      <c r="J563" s="285">
        <f>ROUND(I563*H563,2)</f>
        <v>0</v>
      </c>
      <c r="K563" s="286"/>
      <c r="L563" s="287"/>
      <c r="M563" s="288" t="s">
        <v>1</v>
      </c>
      <c r="N563" s="289" t="s">
        <v>39</v>
      </c>
      <c r="O563" s="90"/>
      <c r="P563" s="253">
        <f>O563*H563</f>
        <v>0</v>
      </c>
      <c r="Q563" s="253">
        <v>0.0165</v>
      </c>
      <c r="R563" s="253">
        <f>Q563*H563</f>
        <v>1.1772420000000001</v>
      </c>
      <c r="S563" s="253">
        <v>0</v>
      </c>
      <c r="T563" s="254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55" t="s">
        <v>212</v>
      </c>
      <c r="AT563" s="255" t="s">
        <v>243</v>
      </c>
      <c r="AU563" s="255" t="s">
        <v>86</v>
      </c>
      <c r="AY563" s="16" t="s">
        <v>166</v>
      </c>
      <c r="BE563" s="256">
        <f>IF(N563="základní",J563,0)</f>
        <v>0</v>
      </c>
      <c r="BF563" s="256">
        <f>IF(N563="snížená",J563,0)</f>
        <v>0</v>
      </c>
      <c r="BG563" s="256">
        <f>IF(N563="zákl. přenesená",J563,0)</f>
        <v>0</v>
      </c>
      <c r="BH563" s="256">
        <f>IF(N563="sníž. přenesená",J563,0)</f>
        <v>0</v>
      </c>
      <c r="BI563" s="256">
        <f>IF(N563="nulová",J563,0)</f>
        <v>0</v>
      </c>
      <c r="BJ563" s="16" t="s">
        <v>86</v>
      </c>
      <c r="BK563" s="256">
        <f>ROUND(I563*H563,2)</f>
        <v>0</v>
      </c>
      <c r="BL563" s="16" t="s">
        <v>172</v>
      </c>
      <c r="BM563" s="255" t="s">
        <v>2405</v>
      </c>
    </row>
    <row r="564" spans="1:51" s="14" customFormat="1" ht="12">
      <c r="A564" s="14"/>
      <c r="B564" s="268"/>
      <c r="C564" s="269"/>
      <c r="D564" s="259" t="s">
        <v>174</v>
      </c>
      <c r="E564" s="269"/>
      <c r="F564" s="271" t="s">
        <v>2406</v>
      </c>
      <c r="G564" s="269"/>
      <c r="H564" s="272">
        <v>71.348</v>
      </c>
      <c r="I564" s="273"/>
      <c r="J564" s="269"/>
      <c r="K564" s="269"/>
      <c r="L564" s="274"/>
      <c r="M564" s="275"/>
      <c r="N564" s="276"/>
      <c r="O564" s="276"/>
      <c r="P564" s="276"/>
      <c r="Q564" s="276"/>
      <c r="R564" s="276"/>
      <c r="S564" s="276"/>
      <c r="T564" s="27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8" t="s">
        <v>174</v>
      </c>
      <c r="AU564" s="278" t="s">
        <v>86</v>
      </c>
      <c r="AV564" s="14" t="s">
        <v>86</v>
      </c>
      <c r="AW564" s="14" t="s">
        <v>4</v>
      </c>
      <c r="AX564" s="14" t="s">
        <v>80</v>
      </c>
      <c r="AY564" s="278" t="s">
        <v>166</v>
      </c>
    </row>
    <row r="565" spans="1:65" s="2" customFormat="1" ht="21.75" customHeight="1">
      <c r="A565" s="37"/>
      <c r="B565" s="38"/>
      <c r="C565" s="243" t="s">
        <v>665</v>
      </c>
      <c r="D565" s="243" t="s">
        <v>168</v>
      </c>
      <c r="E565" s="244" t="s">
        <v>721</v>
      </c>
      <c r="F565" s="245" t="s">
        <v>722</v>
      </c>
      <c r="G565" s="246" t="s">
        <v>171</v>
      </c>
      <c r="H565" s="247">
        <v>1287.717</v>
      </c>
      <c r="I565" s="248"/>
      <c r="J565" s="249">
        <f>ROUND(I565*H565,2)</f>
        <v>0</v>
      </c>
      <c r="K565" s="250"/>
      <c r="L565" s="43"/>
      <c r="M565" s="251" t="s">
        <v>1</v>
      </c>
      <c r="N565" s="252" t="s">
        <v>39</v>
      </c>
      <c r="O565" s="90"/>
      <c r="P565" s="253">
        <f>O565*H565</f>
        <v>0</v>
      </c>
      <c r="Q565" s="253">
        <v>6E-05</v>
      </c>
      <c r="R565" s="253">
        <f>Q565*H565</f>
        <v>0.07726302</v>
      </c>
      <c r="S565" s="253">
        <v>0</v>
      </c>
      <c r="T565" s="254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55" t="s">
        <v>172</v>
      </c>
      <c r="AT565" s="255" t="s">
        <v>168</v>
      </c>
      <c r="AU565" s="255" t="s">
        <v>86</v>
      </c>
      <c r="AY565" s="16" t="s">
        <v>166</v>
      </c>
      <c r="BE565" s="256">
        <f>IF(N565="základní",J565,0)</f>
        <v>0</v>
      </c>
      <c r="BF565" s="256">
        <f>IF(N565="snížená",J565,0)</f>
        <v>0</v>
      </c>
      <c r="BG565" s="256">
        <f>IF(N565="zákl. přenesená",J565,0)</f>
        <v>0</v>
      </c>
      <c r="BH565" s="256">
        <f>IF(N565="sníž. přenesená",J565,0)</f>
        <v>0</v>
      </c>
      <c r="BI565" s="256">
        <f>IF(N565="nulová",J565,0)</f>
        <v>0</v>
      </c>
      <c r="BJ565" s="16" t="s">
        <v>86</v>
      </c>
      <c r="BK565" s="256">
        <f>ROUND(I565*H565,2)</f>
        <v>0</v>
      </c>
      <c r="BL565" s="16" t="s">
        <v>172</v>
      </c>
      <c r="BM565" s="255" t="s">
        <v>2407</v>
      </c>
    </row>
    <row r="566" spans="1:51" s="13" customFormat="1" ht="12">
      <c r="A566" s="13"/>
      <c r="B566" s="257"/>
      <c r="C566" s="258"/>
      <c r="D566" s="259" t="s">
        <v>174</v>
      </c>
      <c r="E566" s="260" t="s">
        <v>1</v>
      </c>
      <c r="F566" s="261" t="s">
        <v>417</v>
      </c>
      <c r="G566" s="258"/>
      <c r="H566" s="260" t="s">
        <v>1</v>
      </c>
      <c r="I566" s="262"/>
      <c r="J566" s="258"/>
      <c r="K566" s="258"/>
      <c r="L566" s="263"/>
      <c r="M566" s="264"/>
      <c r="N566" s="265"/>
      <c r="O566" s="265"/>
      <c r="P566" s="265"/>
      <c r="Q566" s="265"/>
      <c r="R566" s="265"/>
      <c r="S566" s="265"/>
      <c r="T566" s="26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7" t="s">
        <v>174</v>
      </c>
      <c r="AU566" s="267" t="s">
        <v>86</v>
      </c>
      <c r="AV566" s="13" t="s">
        <v>80</v>
      </c>
      <c r="AW566" s="13" t="s">
        <v>30</v>
      </c>
      <c r="AX566" s="13" t="s">
        <v>73</v>
      </c>
      <c r="AY566" s="267" t="s">
        <v>166</v>
      </c>
    </row>
    <row r="567" spans="1:51" s="14" customFormat="1" ht="12">
      <c r="A567" s="14"/>
      <c r="B567" s="268"/>
      <c r="C567" s="269"/>
      <c r="D567" s="259" t="s">
        <v>174</v>
      </c>
      <c r="E567" s="270" t="s">
        <v>1</v>
      </c>
      <c r="F567" s="271" t="s">
        <v>2279</v>
      </c>
      <c r="G567" s="269"/>
      <c r="H567" s="272">
        <v>124.38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8" t="s">
        <v>174</v>
      </c>
      <c r="AU567" s="278" t="s">
        <v>86</v>
      </c>
      <c r="AV567" s="14" t="s">
        <v>86</v>
      </c>
      <c r="AW567" s="14" t="s">
        <v>30</v>
      </c>
      <c r="AX567" s="14" t="s">
        <v>73</v>
      </c>
      <c r="AY567" s="278" t="s">
        <v>166</v>
      </c>
    </row>
    <row r="568" spans="1:51" s="14" customFormat="1" ht="12">
      <c r="A568" s="14"/>
      <c r="B568" s="268"/>
      <c r="C568" s="269"/>
      <c r="D568" s="259" t="s">
        <v>174</v>
      </c>
      <c r="E568" s="270" t="s">
        <v>1</v>
      </c>
      <c r="F568" s="271" t="s">
        <v>2280</v>
      </c>
      <c r="G568" s="269"/>
      <c r="H568" s="272">
        <v>222.67</v>
      </c>
      <c r="I568" s="273"/>
      <c r="J568" s="269"/>
      <c r="K568" s="269"/>
      <c r="L568" s="274"/>
      <c r="M568" s="275"/>
      <c r="N568" s="276"/>
      <c r="O568" s="276"/>
      <c r="P568" s="276"/>
      <c r="Q568" s="276"/>
      <c r="R568" s="276"/>
      <c r="S568" s="276"/>
      <c r="T568" s="27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8" t="s">
        <v>174</v>
      </c>
      <c r="AU568" s="278" t="s">
        <v>86</v>
      </c>
      <c r="AV568" s="14" t="s">
        <v>86</v>
      </c>
      <c r="AW568" s="14" t="s">
        <v>30</v>
      </c>
      <c r="AX568" s="14" t="s">
        <v>73</v>
      </c>
      <c r="AY568" s="278" t="s">
        <v>166</v>
      </c>
    </row>
    <row r="569" spans="1:51" s="14" customFormat="1" ht="12">
      <c r="A569" s="14"/>
      <c r="B569" s="268"/>
      <c r="C569" s="269"/>
      <c r="D569" s="259" t="s">
        <v>174</v>
      </c>
      <c r="E569" s="270" t="s">
        <v>1</v>
      </c>
      <c r="F569" s="271" t="s">
        <v>2281</v>
      </c>
      <c r="G569" s="269"/>
      <c r="H569" s="272">
        <v>125.454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174</v>
      </c>
      <c r="AU569" s="278" t="s">
        <v>86</v>
      </c>
      <c r="AV569" s="14" t="s">
        <v>86</v>
      </c>
      <c r="AW569" s="14" t="s">
        <v>30</v>
      </c>
      <c r="AX569" s="14" t="s">
        <v>73</v>
      </c>
      <c r="AY569" s="278" t="s">
        <v>166</v>
      </c>
    </row>
    <row r="570" spans="1:51" s="14" customFormat="1" ht="12">
      <c r="A570" s="14"/>
      <c r="B570" s="268"/>
      <c r="C570" s="269"/>
      <c r="D570" s="259" t="s">
        <v>174</v>
      </c>
      <c r="E570" s="270" t="s">
        <v>1</v>
      </c>
      <c r="F570" s="271" t="s">
        <v>2282</v>
      </c>
      <c r="G570" s="269"/>
      <c r="H570" s="272">
        <v>815.213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174</v>
      </c>
      <c r="AU570" s="278" t="s">
        <v>86</v>
      </c>
      <c r="AV570" s="14" t="s">
        <v>86</v>
      </c>
      <c r="AW570" s="14" t="s">
        <v>30</v>
      </c>
      <c r="AX570" s="14" t="s">
        <v>73</v>
      </c>
      <c r="AY570" s="278" t="s">
        <v>166</v>
      </c>
    </row>
    <row r="571" spans="1:65" s="2" customFormat="1" ht="16.5" customHeight="1">
      <c r="A571" s="37"/>
      <c r="B571" s="38"/>
      <c r="C571" s="243" t="s">
        <v>670</v>
      </c>
      <c r="D571" s="243" t="s">
        <v>168</v>
      </c>
      <c r="E571" s="244" t="s">
        <v>2408</v>
      </c>
      <c r="F571" s="245" t="s">
        <v>2409</v>
      </c>
      <c r="G571" s="246" t="s">
        <v>290</v>
      </c>
      <c r="H571" s="247">
        <v>267.4</v>
      </c>
      <c r="I571" s="248"/>
      <c r="J571" s="249">
        <f>ROUND(I571*H571,2)</f>
        <v>0</v>
      </c>
      <c r="K571" s="250"/>
      <c r="L571" s="43"/>
      <c r="M571" s="251" t="s">
        <v>1</v>
      </c>
      <c r="N571" s="252" t="s">
        <v>39</v>
      </c>
      <c r="O571" s="90"/>
      <c r="P571" s="253">
        <f>O571*H571</f>
        <v>0</v>
      </c>
      <c r="Q571" s="253">
        <v>6E-05</v>
      </c>
      <c r="R571" s="253">
        <f>Q571*H571</f>
        <v>0.016044</v>
      </c>
      <c r="S571" s="253">
        <v>0</v>
      </c>
      <c r="T571" s="254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55" t="s">
        <v>172</v>
      </c>
      <c r="AT571" s="255" t="s">
        <v>168</v>
      </c>
      <c r="AU571" s="255" t="s">
        <v>86</v>
      </c>
      <c r="AY571" s="16" t="s">
        <v>166</v>
      </c>
      <c r="BE571" s="256">
        <f>IF(N571="základní",J571,0)</f>
        <v>0</v>
      </c>
      <c r="BF571" s="256">
        <f>IF(N571="snížená",J571,0)</f>
        <v>0</v>
      </c>
      <c r="BG571" s="256">
        <f>IF(N571="zákl. přenesená",J571,0)</f>
        <v>0</v>
      </c>
      <c r="BH571" s="256">
        <f>IF(N571="sníž. přenesená",J571,0)</f>
        <v>0</v>
      </c>
      <c r="BI571" s="256">
        <f>IF(N571="nulová",J571,0)</f>
        <v>0</v>
      </c>
      <c r="BJ571" s="16" t="s">
        <v>86</v>
      </c>
      <c r="BK571" s="256">
        <f>ROUND(I571*H571,2)</f>
        <v>0</v>
      </c>
      <c r="BL571" s="16" t="s">
        <v>172</v>
      </c>
      <c r="BM571" s="255" t="s">
        <v>2410</v>
      </c>
    </row>
    <row r="572" spans="1:51" s="13" customFormat="1" ht="12">
      <c r="A572" s="13"/>
      <c r="B572" s="257"/>
      <c r="C572" s="258"/>
      <c r="D572" s="259" t="s">
        <v>174</v>
      </c>
      <c r="E572" s="260" t="s">
        <v>1</v>
      </c>
      <c r="F572" s="261" t="s">
        <v>297</v>
      </c>
      <c r="G572" s="258"/>
      <c r="H572" s="260" t="s">
        <v>1</v>
      </c>
      <c r="I572" s="262"/>
      <c r="J572" s="258"/>
      <c r="K572" s="258"/>
      <c r="L572" s="263"/>
      <c r="M572" s="264"/>
      <c r="N572" s="265"/>
      <c r="O572" s="265"/>
      <c r="P572" s="265"/>
      <c r="Q572" s="265"/>
      <c r="R572" s="265"/>
      <c r="S572" s="265"/>
      <c r="T572" s="26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7" t="s">
        <v>174</v>
      </c>
      <c r="AU572" s="267" t="s">
        <v>86</v>
      </c>
      <c r="AV572" s="13" t="s">
        <v>80</v>
      </c>
      <c r="AW572" s="13" t="s">
        <v>30</v>
      </c>
      <c r="AX572" s="13" t="s">
        <v>73</v>
      </c>
      <c r="AY572" s="267" t="s">
        <v>166</v>
      </c>
    </row>
    <row r="573" spans="1:51" s="14" customFormat="1" ht="12">
      <c r="A573" s="14"/>
      <c r="B573" s="268"/>
      <c r="C573" s="269"/>
      <c r="D573" s="259" t="s">
        <v>174</v>
      </c>
      <c r="E573" s="270" t="s">
        <v>1</v>
      </c>
      <c r="F573" s="271" t="s">
        <v>2411</v>
      </c>
      <c r="G573" s="269"/>
      <c r="H573" s="272">
        <v>130.4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174</v>
      </c>
      <c r="AU573" s="278" t="s">
        <v>86</v>
      </c>
      <c r="AV573" s="14" t="s">
        <v>86</v>
      </c>
      <c r="AW573" s="14" t="s">
        <v>30</v>
      </c>
      <c r="AX573" s="14" t="s">
        <v>73</v>
      </c>
      <c r="AY573" s="278" t="s">
        <v>166</v>
      </c>
    </row>
    <row r="574" spans="1:51" s="14" customFormat="1" ht="12">
      <c r="A574" s="14"/>
      <c r="B574" s="268"/>
      <c r="C574" s="269"/>
      <c r="D574" s="259" t="s">
        <v>174</v>
      </c>
      <c r="E574" s="270" t="s">
        <v>1</v>
      </c>
      <c r="F574" s="271" t="s">
        <v>2412</v>
      </c>
      <c r="G574" s="269"/>
      <c r="H574" s="272">
        <v>137</v>
      </c>
      <c r="I574" s="273"/>
      <c r="J574" s="269"/>
      <c r="K574" s="269"/>
      <c r="L574" s="274"/>
      <c r="M574" s="275"/>
      <c r="N574" s="276"/>
      <c r="O574" s="276"/>
      <c r="P574" s="276"/>
      <c r="Q574" s="276"/>
      <c r="R574" s="276"/>
      <c r="S574" s="276"/>
      <c r="T574" s="27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8" t="s">
        <v>174</v>
      </c>
      <c r="AU574" s="278" t="s">
        <v>86</v>
      </c>
      <c r="AV574" s="14" t="s">
        <v>86</v>
      </c>
      <c r="AW574" s="14" t="s">
        <v>30</v>
      </c>
      <c r="AX574" s="14" t="s">
        <v>73</v>
      </c>
      <c r="AY574" s="278" t="s">
        <v>166</v>
      </c>
    </row>
    <row r="575" spans="1:65" s="2" customFormat="1" ht="21.75" customHeight="1">
      <c r="A575" s="37"/>
      <c r="B575" s="38"/>
      <c r="C575" s="279" t="s">
        <v>690</v>
      </c>
      <c r="D575" s="279" t="s">
        <v>243</v>
      </c>
      <c r="E575" s="280" t="s">
        <v>2413</v>
      </c>
      <c r="F575" s="281" t="s">
        <v>2414</v>
      </c>
      <c r="G575" s="282" t="s">
        <v>290</v>
      </c>
      <c r="H575" s="283">
        <v>143.85</v>
      </c>
      <c r="I575" s="284"/>
      <c r="J575" s="285">
        <f>ROUND(I575*H575,2)</f>
        <v>0</v>
      </c>
      <c r="K575" s="286"/>
      <c r="L575" s="287"/>
      <c r="M575" s="288" t="s">
        <v>1</v>
      </c>
      <c r="N575" s="289" t="s">
        <v>39</v>
      </c>
      <c r="O575" s="90"/>
      <c r="P575" s="253">
        <f>O575*H575</f>
        <v>0</v>
      </c>
      <c r="Q575" s="253">
        <v>0.00032</v>
      </c>
      <c r="R575" s="253">
        <f>Q575*H575</f>
        <v>0.046032000000000003</v>
      </c>
      <c r="S575" s="253">
        <v>0</v>
      </c>
      <c r="T575" s="254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55" t="s">
        <v>212</v>
      </c>
      <c r="AT575" s="255" t="s">
        <v>243</v>
      </c>
      <c r="AU575" s="255" t="s">
        <v>86</v>
      </c>
      <c r="AY575" s="16" t="s">
        <v>166</v>
      </c>
      <c r="BE575" s="256">
        <f>IF(N575="základní",J575,0)</f>
        <v>0</v>
      </c>
      <c r="BF575" s="256">
        <f>IF(N575="snížená",J575,0)</f>
        <v>0</v>
      </c>
      <c r="BG575" s="256">
        <f>IF(N575="zákl. přenesená",J575,0)</f>
        <v>0</v>
      </c>
      <c r="BH575" s="256">
        <f>IF(N575="sníž. přenesená",J575,0)</f>
        <v>0</v>
      </c>
      <c r="BI575" s="256">
        <f>IF(N575="nulová",J575,0)</f>
        <v>0</v>
      </c>
      <c r="BJ575" s="16" t="s">
        <v>86</v>
      </c>
      <c r="BK575" s="256">
        <f>ROUND(I575*H575,2)</f>
        <v>0</v>
      </c>
      <c r="BL575" s="16" t="s">
        <v>172</v>
      </c>
      <c r="BM575" s="255" t="s">
        <v>2415</v>
      </c>
    </row>
    <row r="576" spans="1:51" s="13" customFormat="1" ht="12">
      <c r="A576" s="13"/>
      <c r="B576" s="257"/>
      <c r="C576" s="258"/>
      <c r="D576" s="259" t="s">
        <v>174</v>
      </c>
      <c r="E576" s="260" t="s">
        <v>1</v>
      </c>
      <c r="F576" s="261" t="s">
        <v>297</v>
      </c>
      <c r="G576" s="258"/>
      <c r="H576" s="260" t="s">
        <v>1</v>
      </c>
      <c r="I576" s="262"/>
      <c r="J576" s="258"/>
      <c r="K576" s="258"/>
      <c r="L576" s="263"/>
      <c r="M576" s="264"/>
      <c r="N576" s="265"/>
      <c r="O576" s="265"/>
      <c r="P576" s="265"/>
      <c r="Q576" s="265"/>
      <c r="R576" s="265"/>
      <c r="S576" s="265"/>
      <c r="T576" s="26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7" t="s">
        <v>174</v>
      </c>
      <c r="AU576" s="267" t="s">
        <v>86</v>
      </c>
      <c r="AV576" s="13" t="s">
        <v>80</v>
      </c>
      <c r="AW576" s="13" t="s">
        <v>30</v>
      </c>
      <c r="AX576" s="13" t="s">
        <v>73</v>
      </c>
      <c r="AY576" s="267" t="s">
        <v>166</v>
      </c>
    </row>
    <row r="577" spans="1:51" s="14" customFormat="1" ht="12">
      <c r="A577" s="14"/>
      <c r="B577" s="268"/>
      <c r="C577" s="269"/>
      <c r="D577" s="259" t="s">
        <v>174</v>
      </c>
      <c r="E577" s="270" t="s">
        <v>1</v>
      </c>
      <c r="F577" s="271" t="s">
        <v>2412</v>
      </c>
      <c r="G577" s="269"/>
      <c r="H577" s="272">
        <v>137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174</v>
      </c>
      <c r="AU577" s="278" t="s">
        <v>86</v>
      </c>
      <c r="AV577" s="14" t="s">
        <v>86</v>
      </c>
      <c r="AW577" s="14" t="s">
        <v>30</v>
      </c>
      <c r="AX577" s="14" t="s">
        <v>73</v>
      </c>
      <c r="AY577" s="278" t="s">
        <v>166</v>
      </c>
    </row>
    <row r="578" spans="1:51" s="14" customFormat="1" ht="12">
      <c r="A578" s="14"/>
      <c r="B578" s="268"/>
      <c r="C578" s="269"/>
      <c r="D578" s="259" t="s">
        <v>174</v>
      </c>
      <c r="E578" s="269"/>
      <c r="F578" s="271" t="s">
        <v>2416</v>
      </c>
      <c r="G578" s="269"/>
      <c r="H578" s="272">
        <v>143.85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174</v>
      </c>
      <c r="AU578" s="278" t="s">
        <v>86</v>
      </c>
      <c r="AV578" s="14" t="s">
        <v>86</v>
      </c>
      <c r="AW578" s="14" t="s">
        <v>4</v>
      </c>
      <c r="AX578" s="14" t="s">
        <v>80</v>
      </c>
      <c r="AY578" s="278" t="s">
        <v>166</v>
      </c>
    </row>
    <row r="579" spans="1:65" s="2" customFormat="1" ht="21.75" customHeight="1">
      <c r="A579" s="37"/>
      <c r="B579" s="38"/>
      <c r="C579" s="279" t="s">
        <v>695</v>
      </c>
      <c r="D579" s="279" t="s">
        <v>243</v>
      </c>
      <c r="E579" s="280" t="s">
        <v>2417</v>
      </c>
      <c r="F579" s="281" t="s">
        <v>2418</v>
      </c>
      <c r="G579" s="282" t="s">
        <v>290</v>
      </c>
      <c r="H579" s="283">
        <v>136.92</v>
      </c>
      <c r="I579" s="284"/>
      <c r="J579" s="285">
        <f>ROUND(I579*H579,2)</f>
        <v>0</v>
      </c>
      <c r="K579" s="286"/>
      <c r="L579" s="287"/>
      <c r="M579" s="288" t="s">
        <v>1</v>
      </c>
      <c r="N579" s="289" t="s">
        <v>39</v>
      </c>
      <c r="O579" s="90"/>
      <c r="P579" s="253">
        <f>O579*H579</f>
        <v>0</v>
      </c>
      <c r="Q579" s="253">
        <v>0.00072</v>
      </c>
      <c r="R579" s="253">
        <f>Q579*H579</f>
        <v>0.0985824</v>
      </c>
      <c r="S579" s="253">
        <v>0</v>
      </c>
      <c r="T579" s="254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55" t="s">
        <v>212</v>
      </c>
      <c r="AT579" s="255" t="s">
        <v>243</v>
      </c>
      <c r="AU579" s="255" t="s">
        <v>86</v>
      </c>
      <c r="AY579" s="16" t="s">
        <v>166</v>
      </c>
      <c r="BE579" s="256">
        <f>IF(N579="základní",J579,0)</f>
        <v>0</v>
      </c>
      <c r="BF579" s="256">
        <f>IF(N579="snížená",J579,0)</f>
        <v>0</v>
      </c>
      <c r="BG579" s="256">
        <f>IF(N579="zákl. přenesená",J579,0)</f>
        <v>0</v>
      </c>
      <c r="BH579" s="256">
        <f>IF(N579="sníž. přenesená",J579,0)</f>
        <v>0</v>
      </c>
      <c r="BI579" s="256">
        <f>IF(N579="nulová",J579,0)</f>
        <v>0</v>
      </c>
      <c r="BJ579" s="16" t="s">
        <v>86</v>
      </c>
      <c r="BK579" s="256">
        <f>ROUND(I579*H579,2)</f>
        <v>0</v>
      </c>
      <c r="BL579" s="16" t="s">
        <v>172</v>
      </c>
      <c r="BM579" s="255" t="s">
        <v>2419</v>
      </c>
    </row>
    <row r="580" spans="1:51" s="13" customFormat="1" ht="12">
      <c r="A580" s="13"/>
      <c r="B580" s="257"/>
      <c r="C580" s="258"/>
      <c r="D580" s="259" t="s">
        <v>174</v>
      </c>
      <c r="E580" s="260" t="s">
        <v>1</v>
      </c>
      <c r="F580" s="261" t="s">
        <v>297</v>
      </c>
      <c r="G580" s="258"/>
      <c r="H580" s="260" t="s">
        <v>1</v>
      </c>
      <c r="I580" s="262"/>
      <c r="J580" s="258"/>
      <c r="K580" s="258"/>
      <c r="L580" s="263"/>
      <c r="M580" s="264"/>
      <c r="N580" s="265"/>
      <c r="O580" s="265"/>
      <c r="P580" s="265"/>
      <c r="Q580" s="265"/>
      <c r="R580" s="265"/>
      <c r="S580" s="265"/>
      <c r="T580" s="26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7" t="s">
        <v>174</v>
      </c>
      <c r="AU580" s="267" t="s">
        <v>86</v>
      </c>
      <c r="AV580" s="13" t="s">
        <v>80</v>
      </c>
      <c r="AW580" s="13" t="s">
        <v>30</v>
      </c>
      <c r="AX580" s="13" t="s">
        <v>73</v>
      </c>
      <c r="AY580" s="267" t="s">
        <v>166</v>
      </c>
    </row>
    <row r="581" spans="1:51" s="14" customFormat="1" ht="12">
      <c r="A581" s="14"/>
      <c r="B581" s="268"/>
      <c r="C581" s="269"/>
      <c r="D581" s="259" t="s">
        <v>174</v>
      </c>
      <c r="E581" s="270" t="s">
        <v>1</v>
      </c>
      <c r="F581" s="271" t="s">
        <v>2411</v>
      </c>
      <c r="G581" s="269"/>
      <c r="H581" s="272">
        <v>130.4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174</v>
      </c>
      <c r="AU581" s="278" t="s">
        <v>86</v>
      </c>
      <c r="AV581" s="14" t="s">
        <v>86</v>
      </c>
      <c r="AW581" s="14" t="s">
        <v>30</v>
      </c>
      <c r="AX581" s="14" t="s">
        <v>73</v>
      </c>
      <c r="AY581" s="278" t="s">
        <v>166</v>
      </c>
    </row>
    <row r="582" spans="1:51" s="14" customFormat="1" ht="12">
      <c r="A582" s="14"/>
      <c r="B582" s="268"/>
      <c r="C582" s="269"/>
      <c r="D582" s="259" t="s">
        <v>174</v>
      </c>
      <c r="E582" s="269"/>
      <c r="F582" s="271" t="s">
        <v>2420</v>
      </c>
      <c r="G582" s="269"/>
      <c r="H582" s="272">
        <v>136.92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174</v>
      </c>
      <c r="AU582" s="278" t="s">
        <v>86</v>
      </c>
      <c r="AV582" s="14" t="s">
        <v>86</v>
      </c>
      <c r="AW582" s="14" t="s">
        <v>4</v>
      </c>
      <c r="AX582" s="14" t="s">
        <v>80</v>
      </c>
      <c r="AY582" s="278" t="s">
        <v>166</v>
      </c>
    </row>
    <row r="583" spans="1:65" s="2" customFormat="1" ht="21.75" customHeight="1">
      <c r="A583" s="37"/>
      <c r="B583" s="38"/>
      <c r="C583" s="243" t="s">
        <v>700</v>
      </c>
      <c r="D583" s="243" t="s">
        <v>168</v>
      </c>
      <c r="E583" s="244" t="s">
        <v>725</v>
      </c>
      <c r="F583" s="245" t="s">
        <v>726</v>
      </c>
      <c r="G583" s="246" t="s">
        <v>171</v>
      </c>
      <c r="H583" s="247">
        <v>280</v>
      </c>
      <c r="I583" s="248"/>
      <c r="J583" s="249">
        <f>ROUND(I583*H583,2)</f>
        <v>0</v>
      </c>
      <c r="K583" s="250"/>
      <c r="L583" s="43"/>
      <c r="M583" s="251" t="s">
        <v>1</v>
      </c>
      <c r="N583" s="252" t="s">
        <v>39</v>
      </c>
      <c r="O583" s="90"/>
      <c r="P583" s="253">
        <f>O583*H583</f>
        <v>0</v>
      </c>
      <c r="Q583" s="253">
        <v>0.0231</v>
      </c>
      <c r="R583" s="253">
        <f>Q583*H583</f>
        <v>6.468</v>
      </c>
      <c r="S583" s="253">
        <v>0</v>
      </c>
      <c r="T583" s="254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55" t="s">
        <v>172</v>
      </c>
      <c r="AT583" s="255" t="s">
        <v>168</v>
      </c>
      <c r="AU583" s="255" t="s">
        <v>86</v>
      </c>
      <c r="AY583" s="16" t="s">
        <v>166</v>
      </c>
      <c r="BE583" s="256">
        <f>IF(N583="základní",J583,0)</f>
        <v>0</v>
      </c>
      <c r="BF583" s="256">
        <f>IF(N583="snížená",J583,0)</f>
        <v>0</v>
      </c>
      <c r="BG583" s="256">
        <f>IF(N583="zákl. přenesená",J583,0)</f>
        <v>0</v>
      </c>
      <c r="BH583" s="256">
        <f>IF(N583="sníž. přenesená",J583,0)</f>
        <v>0</v>
      </c>
      <c r="BI583" s="256">
        <f>IF(N583="nulová",J583,0)</f>
        <v>0</v>
      </c>
      <c r="BJ583" s="16" t="s">
        <v>86</v>
      </c>
      <c r="BK583" s="256">
        <f>ROUND(I583*H583,2)</f>
        <v>0</v>
      </c>
      <c r="BL583" s="16" t="s">
        <v>172</v>
      </c>
      <c r="BM583" s="255" t="s">
        <v>2421</v>
      </c>
    </row>
    <row r="584" spans="1:51" s="14" customFormat="1" ht="12">
      <c r="A584" s="14"/>
      <c r="B584" s="268"/>
      <c r="C584" s="269"/>
      <c r="D584" s="259" t="s">
        <v>174</v>
      </c>
      <c r="E584" s="270" t="s">
        <v>1</v>
      </c>
      <c r="F584" s="271" t="s">
        <v>2422</v>
      </c>
      <c r="G584" s="269"/>
      <c r="H584" s="272">
        <v>140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174</v>
      </c>
      <c r="AU584" s="278" t="s">
        <v>86</v>
      </c>
      <c r="AV584" s="14" t="s">
        <v>86</v>
      </c>
      <c r="AW584" s="14" t="s">
        <v>30</v>
      </c>
      <c r="AX584" s="14" t="s">
        <v>73</v>
      </c>
      <c r="AY584" s="278" t="s">
        <v>166</v>
      </c>
    </row>
    <row r="585" spans="1:51" s="14" customFormat="1" ht="12">
      <c r="A585" s="14"/>
      <c r="B585" s="268"/>
      <c r="C585" s="269"/>
      <c r="D585" s="259" t="s">
        <v>174</v>
      </c>
      <c r="E585" s="270" t="s">
        <v>1</v>
      </c>
      <c r="F585" s="271" t="s">
        <v>2423</v>
      </c>
      <c r="G585" s="269"/>
      <c r="H585" s="272">
        <v>140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174</v>
      </c>
      <c r="AU585" s="278" t="s">
        <v>86</v>
      </c>
      <c r="AV585" s="14" t="s">
        <v>86</v>
      </c>
      <c r="AW585" s="14" t="s">
        <v>30</v>
      </c>
      <c r="AX585" s="14" t="s">
        <v>73</v>
      </c>
      <c r="AY585" s="278" t="s">
        <v>166</v>
      </c>
    </row>
    <row r="586" spans="1:65" s="2" customFormat="1" ht="21.75" customHeight="1">
      <c r="A586" s="37"/>
      <c r="B586" s="38"/>
      <c r="C586" s="243" t="s">
        <v>708</v>
      </c>
      <c r="D586" s="243" t="s">
        <v>168</v>
      </c>
      <c r="E586" s="244" t="s">
        <v>731</v>
      </c>
      <c r="F586" s="245" t="s">
        <v>732</v>
      </c>
      <c r="G586" s="246" t="s">
        <v>171</v>
      </c>
      <c r="H586" s="247">
        <v>1037.883</v>
      </c>
      <c r="I586" s="248"/>
      <c r="J586" s="249">
        <f>ROUND(I586*H586,2)</f>
        <v>0</v>
      </c>
      <c r="K586" s="250"/>
      <c r="L586" s="43"/>
      <c r="M586" s="251" t="s">
        <v>1</v>
      </c>
      <c r="N586" s="252" t="s">
        <v>39</v>
      </c>
      <c r="O586" s="90"/>
      <c r="P586" s="253">
        <f>O586*H586</f>
        <v>0</v>
      </c>
      <c r="Q586" s="253">
        <v>0.00382</v>
      </c>
      <c r="R586" s="253">
        <f>Q586*H586</f>
        <v>3.9647130600000002</v>
      </c>
      <c r="S586" s="253">
        <v>0</v>
      </c>
      <c r="T586" s="254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55" t="s">
        <v>172</v>
      </c>
      <c r="AT586" s="255" t="s">
        <v>168</v>
      </c>
      <c r="AU586" s="255" t="s">
        <v>86</v>
      </c>
      <c r="AY586" s="16" t="s">
        <v>166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6" t="s">
        <v>86</v>
      </c>
      <c r="BK586" s="256">
        <f>ROUND(I586*H586,2)</f>
        <v>0</v>
      </c>
      <c r="BL586" s="16" t="s">
        <v>172</v>
      </c>
      <c r="BM586" s="255" t="s">
        <v>2424</v>
      </c>
    </row>
    <row r="587" spans="1:51" s="14" customFormat="1" ht="12">
      <c r="A587" s="14"/>
      <c r="B587" s="268"/>
      <c r="C587" s="269"/>
      <c r="D587" s="259" t="s">
        <v>174</v>
      </c>
      <c r="E587" s="270" t="s">
        <v>1</v>
      </c>
      <c r="F587" s="271" t="s">
        <v>2280</v>
      </c>
      <c r="G587" s="269"/>
      <c r="H587" s="272">
        <v>222.67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174</v>
      </c>
      <c r="AU587" s="278" t="s">
        <v>86</v>
      </c>
      <c r="AV587" s="14" t="s">
        <v>86</v>
      </c>
      <c r="AW587" s="14" t="s">
        <v>30</v>
      </c>
      <c r="AX587" s="14" t="s">
        <v>73</v>
      </c>
      <c r="AY587" s="278" t="s">
        <v>166</v>
      </c>
    </row>
    <row r="588" spans="1:51" s="14" customFormat="1" ht="12">
      <c r="A588" s="14"/>
      <c r="B588" s="268"/>
      <c r="C588" s="269"/>
      <c r="D588" s="259" t="s">
        <v>174</v>
      </c>
      <c r="E588" s="270" t="s">
        <v>1</v>
      </c>
      <c r="F588" s="271" t="s">
        <v>2282</v>
      </c>
      <c r="G588" s="269"/>
      <c r="H588" s="272">
        <v>815.213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174</v>
      </c>
      <c r="AU588" s="278" t="s">
        <v>86</v>
      </c>
      <c r="AV588" s="14" t="s">
        <v>86</v>
      </c>
      <c r="AW588" s="14" t="s">
        <v>30</v>
      </c>
      <c r="AX588" s="14" t="s">
        <v>73</v>
      </c>
      <c r="AY588" s="278" t="s">
        <v>166</v>
      </c>
    </row>
    <row r="589" spans="1:65" s="2" customFormat="1" ht="21.75" customHeight="1">
      <c r="A589" s="37"/>
      <c r="B589" s="38"/>
      <c r="C589" s="243" t="s">
        <v>715</v>
      </c>
      <c r="D589" s="243" t="s">
        <v>168</v>
      </c>
      <c r="E589" s="244" t="s">
        <v>735</v>
      </c>
      <c r="F589" s="245" t="s">
        <v>736</v>
      </c>
      <c r="G589" s="246" t="s">
        <v>171</v>
      </c>
      <c r="H589" s="247">
        <v>222.67</v>
      </c>
      <c r="I589" s="248"/>
      <c r="J589" s="249">
        <f>ROUND(I589*H589,2)</f>
        <v>0</v>
      </c>
      <c r="K589" s="250"/>
      <c r="L589" s="43"/>
      <c r="M589" s="251" t="s">
        <v>1</v>
      </c>
      <c r="N589" s="252" t="s">
        <v>39</v>
      </c>
      <c r="O589" s="90"/>
      <c r="P589" s="253">
        <f>O589*H589</f>
        <v>0</v>
      </c>
      <c r="Q589" s="253">
        <v>0.02467</v>
      </c>
      <c r="R589" s="253">
        <f>Q589*H589</f>
        <v>5.4932689</v>
      </c>
      <c r="S589" s="253">
        <v>0</v>
      </c>
      <c r="T589" s="254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55" t="s">
        <v>172</v>
      </c>
      <c r="AT589" s="255" t="s">
        <v>168</v>
      </c>
      <c r="AU589" s="255" t="s">
        <v>86</v>
      </c>
      <c r="AY589" s="16" t="s">
        <v>166</v>
      </c>
      <c r="BE589" s="256">
        <f>IF(N589="základní",J589,0)</f>
        <v>0</v>
      </c>
      <c r="BF589" s="256">
        <f>IF(N589="snížená",J589,0)</f>
        <v>0</v>
      </c>
      <c r="BG589" s="256">
        <f>IF(N589="zákl. přenesená",J589,0)</f>
        <v>0</v>
      </c>
      <c r="BH589" s="256">
        <f>IF(N589="sníž. přenesená",J589,0)</f>
        <v>0</v>
      </c>
      <c r="BI589" s="256">
        <f>IF(N589="nulová",J589,0)</f>
        <v>0</v>
      </c>
      <c r="BJ589" s="16" t="s">
        <v>86</v>
      </c>
      <c r="BK589" s="256">
        <f>ROUND(I589*H589,2)</f>
        <v>0</v>
      </c>
      <c r="BL589" s="16" t="s">
        <v>172</v>
      </c>
      <c r="BM589" s="255" t="s">
        <v>2425</v>
      </c>
    </row>
    <row r="590" spans="1:51" s="14" customFormat="1" ht="12">
      <c r="A590" s="14"/>
      <c r="B590" s="268"/>
      <c r="C590" s="269"/>
      <c r="D590" s="259" t="s">
        <v>174</v>
      </c>
      <c r="E590" s="270" t="s">
        <v>1</v>
      </c>
      <c r="F590" s="271" t="s">
        <v>2280</v>
      </c>
      <c r="G590" s="269"/>
      <c r="H590" s="272">
        <v>222.67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174</v>
      </c>
      <c r="AU590" s="278" t="s">
        <v>86</v>
      </c>
      <c r="AV590" s="14" t="s">
        <v>86</v>
      </c>
      <c r="AW590" s="14" t="s">
        <v>30</v>
      </c>
      <c r="AX590" s="14" t="s">
        <v>73</v>
      </c>
      <c r="AY590" s="278" t="s">
        <v>166</v>
      </c>
    </row>
    <row r="591" spans="1:65" s="2" customFormat="1" ht="21.75" customHeight="1">
      <c r="A591" s="37"/>
      <c r="B591" s="38"/>
      <c r="C591" s="243" t="s">
        <v>720</v>
      </c>
      <c r="D591" s="243" t="s">
        <v>168</v>
      </c>
      <c r="E591" s="244" t="s">
        <v>739</v>
      </c>
      <c r="F591" s="245" t="s">
        <v>740</v>
      </c>
      <c r="G591" s="246" t="s">
        <v>171</v>
      </c>
      <c r="H591" s="247">
        <v>227.837</v>
      </c>
      <c r="I591" s="248"/>
      <c r="J591" s="249">
        <f>ROUND(I591*H591,2)</f>
        <v>0</v>
      </c>
      <c r="K591" s="250"/>
      <c r="L591" s="43"/>
      <c r="M591" s="251" t="s">
        <v>1</v>
      </c>
      <c r="N591" s="252" t="s">
        <v>39</v>
      </c>
      <c r="O591" s="90"/>
      <c r="P591" s="253">
        <f>O591*H591</f>
        <v>0</v>
      </c>
      <c r="Q591" s="253">
        <v>0.00628</v>
      </c>
      <c r="R591" s="253">
        <f>Q591*H591</f>
        <v>1.43081636</v>
      </c>
      <c r="S591" s="253">
        <v>0</v>
      </c>
      <c r="T591" s="254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55" t="s">
        <v>172</v>
      </c>
      <c r="AT591" s="255" t="s">
        <v>168</v>
      </c>
      <c r="AU591" s="255" t="s">
        <v>86</v>
      </c>
      <c r="AY591" s="16" t="s">
        <v>166</v>
      </c>
      <c r="BE591" s="256">
        <f>IF(N591="základní",J591,0)</f>
        <v>0</v>
      </c>
      <c r="BF591" s="256">
        <f>IF(N591="snížená",J591,0)</f>
        <v>0</v>
      </c>
      <c r="BG591" s="256">
        <f>IF(N591="zákl. přenesená",J591,0)</f>
        <v>0</v>
      </c>
      <c r="BH591" s="256">
        <f>IF(N591="sníž. přenesená",J591,0)</f>
        <v>0</v>
      </c>
      <c r="BI591" s="256">
        <f>IF(N591="nulová",J591,0)</f>
        <v>0</v>
      </c>
      <c r="BJ591" s="16" t="s">
        <v>86</v>
      </c>
      <c r="BK591" s="256">
        <f>ROUND(I591*H591,2)</f>
        <v>0</v>
      </c>
      <c r="BL591" s="16" t="s">
        <v>172</v>
      </c>
      <c r="BM591" s="255" t="s">
        <v>2426</v>
      </c>
    </row>
    <row r="592" spans="1:51" s="13" customFormat="1" ht="12">
      <c r="A592" s="13"/>
      <c r="B592" s="257"/>
      <c r="C592" s="258"/>
      <c r="D592" s="259" t="s">
        <v>174</v>
      </c>
      <c r="E592" s="260" t="s">
        <v>1</v>
      </c>
      <c r="F592" s="261" t="s">
        <v>644</v>
      </c>
      <c r="G592" s="258"/>
      <c r="H592" s="260" t="s">
        <v>1</v>
      </c>
      <c r="I592" s="262"/>
      <c r="J592" s="258"/>
      <c r="K592" s="258"/>
      <c r="L592" s="263"/>
      <c r="M592" s="264"/>
      <c r="N592" s="265"/>
      <c r="O592" s="265"/>
      <c r="P592" s="265"/>
      <c r="Q592" s="265"/>
      <c r="R592" s="265"/>
      <c r="S592" s="265"/>
      <c r="T592" s="26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7" t="s">
        <v>174</v>
      </c>
      <c r="AU592" s="267" t="s">
        <v>86</v>
      </c>
      <c r="AV592" s="13" t="s">
        <v>80</v>
      </c>
      <c r="AW592" s="13" t="s">
        <v>30</v>
      </c>
      <c r="AX592" s="13" t="s">
        <v>73</v>
      </c>
      <c r="AY592" s="267" t="s">
        <v>166</v>
      </c>
    </row>
    <row r="593" spans="1:51" s="14" customFormat="1" ht="12">
      <c r="A593" s="14"/>
      <c r="B593" s="268"/>
      <c r="C593" s="269"/>
      <c r="D593" s="259" t="s">
        <v>174</v>
      </c>
      <c r="E593" s="270" t="s">
        <v>1</v>
      </c>
      <c r="F593" s="271" t="s">
        <v>2364</v>
      </c>
      <c r="G593" s="269"/>
      <c r="H593" s="272">
        <v>57.05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174</v>
      </c>
      <c r="AU593" s="278" t="s">
        <v>86</v>
      </c>
      <c r="AV593" s="14" t="s">
        <v>86</v>
      </c>
      <c r="AW593" s="14" t="s">
        <v>30</v>
      </c>
      <c r="AX593" s="14" t="s">
        <v>73</v>
      </c>
      <c r="AY593" s="278" t="s">
        <v>166</v>
      </c>
    </row>
    <row r="594" spans="1:51" s="14" customFormat="1" ht="12">
      <c r="A594" s="14"/>
      <c r="B594" s="268"/>
      <c r="C594" s="269"/>
      <c r="D594" s="259" t="s">
        <v>174</v>
      </c>
      <c r="E594" s="270" t="s">
        <v>1</v>
      </c>
      <c r="F594" s="271" t="s">
        <v>2365</v>
      </c>
      <c r="G594" s="269"/>
      <c r="H594" s="272">
        <v>52.59</v>
      </c>
      <c r="I594" s="273"/>
      <c r="J594" s="269"/>
      <c r="K594" s="269"/>
      <c r="L594" s="274"/>
      <c r="M594" s="275"/>
      <c r="N594" s="276"/>
      <c r="O594" s="276"/>
      <c r="P594" s="276"/>
      <c r="Q594" s="276"/>
      <c r="R594" s="276"/>
      <c r="S594" s="276"/>
      <c r="T594" s="27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8" t="s">
        <v>174</v>
      </c>
      <c r="AU594" s="278" t="s">
        <v>86</v>
      </c>
      <c r="AV594" s="14" t="s">
        <v>86</v>
      </c>
      <c r="AW594" s="14" t="s">
        <v>30</v>
      </c>
      <c r="AX594" s="14" t="s">
        <v>73</v>
      </c>
      <c r="AY594" s="278" t="s">
        <v>166</v>
      </c>
    </row>
    <row r="595" spans="1:51" s="14" customFormat="1" ht="12">
      <c r="A595" s="14"/>
      <c r="B595" s="268"/>
      <c r="C595" s="269"/>
      <c r="D595" s="259" t="s">
        <v>174</v>
      </c>
      <c r="E595" s="270" t="s">
        <v>1</v>
      </c>
      <c r="F595" s="271" t="s">
        <v>2366</v>
      </c>
      <c r="G595" s="269"/>
      <c r="H595" s="272">
        <v>57.23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174</v>
      </c>
      <c r="AU595" s="278" t="s">
        <v>86</v>
      </c>
      <c r="AV595" s="14" t="s">
        <v>86</v>
      </c>
      <c r="AW595" s="14" t="s">
        <v>30</v>
      </c>
      <c r="AX595" s="14" t="s">
        <v>73</v>
      </c>
      <c r="AY595" s="278" t="s">
        <v>166</v>
      </c>
    </row>
    <row r="596" spans="1:51" s="14" customFormat="1" ht="12">
      <c r="A596" s="14"/>
      <c r="B596" s="268"/>
      <c r="C596" s="269"/>
      <c r="D596" s="259" t="s">
        <v>174</v>
      </c>
      <c r="E596" s="270" t="s">
        <v>1</v>
      </c>
      <c r="F596" s="271" t="s">
        <v>2367</v>
      </c>
      <c r="G596" s="269"/>
      <c r="H596" s="272">
        <v>65.65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174</v>
      </c>
      <c r="AU596" s="278" t="s">
        <v>86</v>
      </c>
      <c r="AV596" s="14" t="s">
        <v>86</v>
      </c>
      <c r="AW596" s="14" t="s">
        <v>30</v>
      </c>
      <c r="AX596" s="14" t="s">
        <v>73</v>
      </c>
      <c r="AY596" s="278" t="s">
        <v>166</v>
      </c>
    </row>
    <row r="597" spans="1:51" s="13" customFormat="1" ht="12">
      <c r="A597" s="13"/>
      <c r="B597" s="257"/>
      <c r="C597" s="258"/>
      <c r="D597" s="259" t="s">
        <v>174</v>
      </c>
      <c r="E597" s="260" t="s">
        <v>1</v>
      </c>
      <c r="F597" s="261" t="s">
        <v>2368</v>
      </c>
      <c r="G597" s="258"/>
      <c r="H597" s="260" t="s">
        <v>1</v>
      </c>
      <c r="I597" s="262"/>
      <c r="J597" s="258"/>
      <c r="K597" s="258"/>
      <c r="L597" s="263"/>
      <c r="M597" s="264"/>
      <c r="N597" s="265"/>
      <c r="O597" s="265"/>
      <c r="P597" s="265"/>
      <c r="Q597" s="265"/>
      <c r="R597" s="265"/>
      <c r="S597" s="265"/>
      <c r="T597" s="26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7" t="s">
        <v>174</v>
      </c>
      <c r="AU597" s="267" t="s">
        <v>86</v>
      </c>
      <c r="AV597" s="13" t="s">
        <v>80</v>
      </c>
      <c r="AW597" s="13" t="s">
        <v>30</v>
      </c>
      <c r="AX597" s="13" t="s">
        <v>73</v>
      </c>
      <c r="AY597" s="267" t="s">
        <v>166</v>
      </c>
    </row>
    <row r="598" spans="1:51" s="14" customFormat="1" ht="12">
      <c r="A598" s="14"/>
      <c r="B598" s="268"/>
      <c r="C598" s="269"/>
      <c r="D598" s="259" t="s">
        <v>174</v>
      </c>
      <c r="E598" s="270" t="s">
        <v>1</v>
      </c>
      <c r="F598" s="271" t="s">
        <v>2427</v>
      </c>
      <c r="G598" s="269"/>
      <c r="H598" s="272">
        <v>-1.71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174</v>
      </c>
      <c r="AU598" s="278" t="s">
        <v>86</v>
      </c>
      <c r="AV598" s="14" t="s">
        <v>86</v>
      </c>
      <c r="AW598" s="14" t="s">
        <v>30</v>
      </c>
      <c r="AX598" s="14" t="s">
        <v>73</v>
      </c>
      <c r="AY598" s="278" t="s">
        <v>166</v>
      </c>
    </row>
    <row r="599" spans="1:51" s="14" customFormat="1" ht="12">
      <c r="A599" s="14"/>
      <c r="B599" s="268"/>
      <c r="C599" s="269"/>
      <c r="D599" s="259" t="s">
        <v>174</v>
      </c>
      <c r="E599" s="270" t="s">
        <v>1</v>
      </c>
      <c r="F599" s="271" t="s">
        <v>2428</v>
      </c>
      <c r="G599" s="269"/>
      <c r="H599" s="272">
        <v>-2.973</v>
      </c>
      <c r="I599" s="273"/>
      <c r="J599" s="269"/>
      <c r="K599" s="269"/>
      <c r="L599" s="274"/>
      <c r="M599" s="275"/>
      <c r="N599" s="276"/>
      <c r="O599" s="276"/>
      <c r="P599" s="276"/>
      <c r="Q599" s="276"/>
      <c r="R599" s="276"/>
      <c r="S599" s="276"/>
      <c r="T599" s="27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8" t="s">
        <v>174</v>
      </c>
      <c r="AU599" s="278" t="s">
        <v>86</v>
      </c>
      <c r="AV599" s="14" t="s">
        <v>86</v>
      </c>
      <c r="AW599" s="14" t="s">
        <v>30</v>
      </c>
      <c r="AX599" s="14" t="s">
        <v>73</v>
      </c>
      <c r="AY599" s="278" t="s">
        <v>166</v>
      </c>
    </row>
    <row r="600" spans="1:65" s="2" customFormat="1" ht="21.75" customHeight="1">
      <c r="A600" s="37"/>
      <c r="B600" s="38"/>
      <c r="C600" s="243" t="s">
        <v>724</v>
      </c>
      <c r="D600" s="243" t="s">
        <v>168</v>
      </c>
      <c r="E600" s="244" t="s">
        <v>746</v>
      </c>
      <c r="F600" s="245" t="s">
        <v>747</v>
      </c>
      <c r="G600" s="246" t="s">
        <v>171</v>
      </c>
      <c r="H600" s="247">
        <v>954.835</v>
      </c>
      <c r="I600" s="248"/>
      <c r="J600" s="249">
        <f>ROUND(I600*H600,2)</f>
        <v>0</v>
      </c>
      <c r="K600" s="250"/>
      <c r="L600" s="43"/>
      <c r="M600" s="251" t="s">
        <v>1</v>
      </c>
      <c r="N600" s="252" t="s">
        <v>39</v>
      </c>
      <c r="O600" s="90"/>
      <c r="P600" s="253">
        <f>O600*H600</f>
        <v>0</v>
      </c>
      <c r="Q600" s="253">
        <v>0.00348</v>
      </c>
      <c r="R600" s="253">
        <f>Q600*H600</f>
        <v>3.3228258</v>
      </c>
      <c r="S600" s="253">
        <v>0</v>
      </c>
      <c r="T600" s="254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55" t="s">
        <v>172</v>
      </c>
      <c r="AT600" s="255" t="s">
        <v>168</v>
      </c>
      <c r="AU600" s="255" t="s">
        <v>86</v>
      </c>
      <c r="AY600" s="16" t="s">
        <v>166</v>
      </c>
      <c r="BE600" s="256">
        <f>IF(N600="základní",J600,0)</f>
        <v>0</v>
      </c>
      <c r="BF600" s="256">
        <f>IF(N600="snížená",J600,0)</f>
        <v>0</v>
      </c>
      <c r="BG600" s="256">
        <f>IF(N600="zákl. přenesená",J600,0)</f>
        <v>0</v>
      </c>
      <c r="BH600" s="256">
        <f>IF(N600="sníž. přenesená",J600,0)</f>
        <v>0</v>
      </c>
      <c r="BI600" s="256">
        <f>IF(N600="nulová",J600,0)</f>
        <v>0</v>
      </c>
      <c r="BJ600" s="16" t="s">
        <v>86</v>
      </c>
      <c r="BK600" s="256">
        <f>ROUND(I600*H600,2)</f>
        <v>0</v>
      </c>
      <c r="BL600" s="16" t="s">
        <v>172</v>
      </c>
      <c r="BM600" s="255" t="s">
        <v>2429</v>
      </c>
    </row>
    <row r="601" spans="1:51" s="13" customFormat="1" ht="12">
      <c r="A601" s="13"/>
      <c r="B601" s="257"/>
      <c r="C601" s="258"/>
      <c r="D601" s="259" t="s">
        <v>174</v>
      </c>
      <c r="E601" s="260" t="s">
        <v>1</v>
      </c>
      <c r="F601" s="261" t="s">
        <v>663</v>
      </c>
      <c r="G601" s="258"/>
      <c r="H601" s="260" t="s">
        <v>1</v>
      </c>
      <c r="I601" s="262"/>
      <c r="J601" s="258"/>
      <c r="K601" s="258"/>
      <c r="L601" s="263"/>
      <c r="M601" s="264"/>
      <c r="N601" s="265"/>
      <c r="O601" s="265"/>
      <c r="P601" s="265"/>
      <c r="Q601" s="265"/>
      <c r="R601" s="265"/>
      <c r="S601" s="265"/>
      <c r="T601" s="26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7" t="s">
        <v>174</v>
      </c>
      <c r="AU601" s="267" t="s">
        <v>86</v>
      </c>
      <c r="AV601" s="13" t="s">
        <v>80</v>
      </c>
      <c r="AW601" s="13" t="s">
        <v>30</v>
      </c>
      <c r="AX601" s="13" t="s">
        <v>73</v>
      </c>
      <c r="AY601" s="267" t="s">
        <v>166</v>
      </c>
    </row>
    <row r="602" spans="1:51" s="14" customFormat="1" ht="12">
      <c r="A602" s="14"/>
      <c r="B602" s="268"/>
      <c r="C602" s="269"/>
      <c r="D602" s="259" t="s">
        <v>174</v>
      </c>
      <c r="E602" s="270" t="s">
        <v>1</v>
      </c>
      <c r="F602" s="271" t="s">
        <v>2379</v>
      </c>
      <c r="G602" s="269"/>
      <c r="H602" s="272">
        <v>27.349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174</v>
      </c>
      <c r="AU602" s="278" t="s">
        <v>86</v>
      </c>
      <c r="AV602" s="14" t="s">
        <v>86</v>
      </c>
      <c r="AW602" s="14" t="s">
        <v>30</v>
      </c>
      <c r="AX602" s="14" t="s">
        <v>73</v>
      </c>
      <c r="AY602" s="278" t="s">
        <v>166</v>
      </c>
    </row>
    <row r="603" spans="1:51" s="13" customFormat="1" ht="12">
      <c r="A603" s="13"/>
      <c r="B603" s="257"/>
      <c r="C603" s="258"/>
      <c r="D603" s="259" t="s">
        <v>174</v>
      </c>
      <c r="E603" s="260" t="s">
        <v>1</v>
      </c>
      <c r="F603" s="261" t="s">
        <v>675</v>
      </c>
      <c r="G603" s="258"/>
      <c r="H603" s="260" t="s">
        <v>1</v>
      </c>
      <c r="I603" s="262"/>
      <c r="J603" s="258"/>
      <c r="K603" s="258"/>
      <c r="L603" s="263"/>
      <c r="M603" s="264"/>
      <c r="N603" s="265"/>
      <c r="O603" s="265"/>
      <c r="P603" s="265"/>
      <c r="Q603" s="265"/>
      <c r="R603" s="265"/>
      <c r="S603" s="265"/>
      <c r="T603" s="26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7" t="s">
        <v>174</v>
      </c>
      <c r="AU603" s="267" t="s">
        <v>86</v>
      </c>
      <c r="AV603" s="13" t="s">
        <v>80</v>
      </c>
      <c r="AW603" s="13" t="s">
        <v>30</v>
      </c>
      <c r="AX603" s="13" t="s">
        <v>73</v>
      </c>
      <c r="AY603" s="267" t="s">
        <v>166</v>
      </c>
    </row>
    <row r="604" spans="1:51" s="14" customFormat="1" ht="12">
      <c r="A604" s="14"/>
      <c r="B604" s="268"/>
      <c r="C604" s="269"/>
      <c r="D604" s="259" t="s">
        <v>174</v>
      </c>
      <c r="E604" s="270" t="s">
        <v>1</v>
      </c>
      <c r="F604" s="271" t="s">
        <v>2380</v>
      </c>
      <c r="G604" s="269"/>
      <c r="H604" s="272">
        <v>915.373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8" t="s">
        <v>174</v>
      </c>
      <c r="AU604" s="278" t="s">
        <v>86</v>
      </c>
      <c r="AV604" s="14" t="s">
        <v>86</v>
      </c>
      <c r="AW604" s="14" t="s">
        <v>30</v>
      </c>
      <c r="AX604" s="14" t="s">
        <v>73</v>
      </c>
      <c r="AY604" s="278" t="s">
        <v>166</v>
      </c>
    </row>
    <row r="605" spans="1:51" s="14" customFormat="1" ht="12">
      <c r="A605" s="14"/>
      <c r="B605" s="268"/>
      <c r="C605" s="269"/>
      <c r="D605" s="259" t="s">
        <v>174</v>
      </c>
      <c r="E605" s="270" t="s">
        <v>1</v>
      </c>
      <c r="F605" s="271" t="s">
        <v>2381</v>
      </c>
      <c r="G605" s="269"/>
      <c r="H605" s="272">
        <v>8.64</v>
      </c>
      <c r="I605" s="273"/>
      <c r="J605" s="269"/>
      <c r="K605" s="269"/>
      <c r="L605" s="274"/>
      <c r="M605" s="275"/>
      <c r="N605" s="276"/>
      <c r="O605" s="276"/>
      <c r="P605" s="276"/>
      <c r="Q605" s="276"/>
      <c r="R605" s="276"/>
      <c r="S605" s="276"/>
      <c r="T605" s="27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8" t="s">
        <v>174</v>
      </c>
      <c r="AU605" s="278" t="s">
        <v>86</v>
      </c>
      <c r="AV605" s="14" t="s">
        <v>86</v>
      </c>
      <c r="AW605" s="14" t="s">
        <v>30</v>
      </c>
      <c r="AX605" s="14" t="s">
        <v>73</v>
      </c>
      <c r="AY605" s="278" t="s">
        <v>166</v>
      </c>
    </row>
    <row r="606" spans="1:51" s="14" customFormat="1" ht="12">
      <c r="A606" s="14"/>
      <c r="B606" s="268"/>
      <c r="C606" s="269"/>
      <c r="D606" s="259" t="s">
        <v>174</v>
      </c>
      <c r="E606" s="270" t="s">
        <v>1</v>
      </c>
      <c r="F606" s="271" t="s">
        <v>2382</v>
      </c>
      <c r="G606" s="269"/>
      <c r="H606" s="272">
        <v>-32.45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174</v>
      </c>
      <c r="AU606" s="278" t="s">
        <v>86</v>
      </c>
      <c r="AV606" s="14" t="s">
        <v>86</v>
      </c>
      <c r="AW606" s="14" t="s">
        <v>30</v>
      </c>
      <c r="AX606" s="14" t="s">
        <v>73</v>
      </c>
      <c r="AY606" s="278" t="s">
        <v>166</v>
      </c>
    </row>
    <row r="607" spans="1:51" s="13" customFormat="1" ht="12">
      <c r="A607" s="13"/>
      <c r="B607" s="257"/>
      <c r="C607" s="258"/>
      <c r="D607" s="259" t="s">
        <v>174</v>
      </c>
      <c r="E607" s="260" t="s">
        <v>1</v>
      </c>
      <c r="F607" s="261" t="s">
        <v>678</v>
      </c>
      <c r="G607" s="258"/>
      <c r="H607" s="260" t="s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7" t="s">
        <v>174</v>
      </c>
      <c r="AU607" s="267" t="s">
        <v>86</v>
      </c>
      <c r="AV607" s="13" t="s">
        <v>80</v>
      </c>
      <c r="AW607" s="13" t="s">
        <v>30</v>
      </c>
      <c r="AX607" s="13" t="s">
        <v>73</v>
      </c>
      <c r="AY607" s="267" t="s">
        <v>166</v>
      </c>
    </row>
    <row r="608" spans="1:51" s="13" customFormat="1" ht="12">
      <c r="A608" s="13"/>
      <c r="B608" s="257"/>
      <c r="C608" s="258"/>
      <c r="D608" s="259" t="s">
        <v>174</v>
      </c>
      <c r="E608" s="260" t="s">
        <v>1</v>
      </c>
      <c r="F608" s="261" t="s">
        <v>456</v>
      </c>
      <c r="G608" s="258"/>
      <c r="H608" s="260" t="s">
        <v>1</v>
      </c>
      <c r="I608" s="262"/>
      <c r="J608" s="258"/>
      <c r="K608" s="258"/>
      <c r="L608" s="263"/>
      <c r="M608" s="264"/>
      <c r="N608" s="265"/>
      <c r="O608" s="265"/>
      <c r="P608" s="265"/>
      <c r="Q608" s="265"/>
      <c r="R608" s="265"/>
      <c r="S608" s="265"/>
      <c r="T608" s="26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7" t="s">
        <v>174</v>
      </c>
      <c r="AU608" s="267" t="s">
        <v>86</v>
      </c>
      <c r="AV608" s="13" t="s">
        <v>80</v>
      </c>
      <c r="AW608" s="13" t="s">
        <v>30</v>
      </c>
      <c r="AX608" s="13" t="s">
        <v>73</v>
      </c>
      <c r="AY608" s="267" t="s">
        <v>166</v>
      </c>
    </row>
    <row r="609" spans="1:51" s="14" customFormat="1" ht="12">
      <c r="A609" s="14"/>
      <c r="B609" s="268"/>
      <c r="C609" s="269"/>
      <c r="D609" s="259" t="s">
        <v>174</v>
      </c>
      <c r="E609" s="270" t="s">
        <v>1</v>
      </c>
      <c r="F609" s="271" t="s">
        <v>2430</v>
      </c>
      <c r="G609" s="269"/>
      <c r="H609" s="272">
        <v>-1.58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174</v>
      </c>
      <c r="AU609" s="278" t="s">
        <v>86</v>
      </c>
      <c r="AV609" s="14" t="s">
        <v>86</v>
      </c>
      <c r="AW609" s="14" t="s">
        <v>30</v>
      </c>
      <c r="AX609" s="14" t="s">
        <v>73</v>
      </c>
      <c r="AY609" s="278" t="s">
        <v>166</v>
      </c>
    </row>
    <row r="610" spans="1:51" s="14" customFormat="1" ht="12">
      <c r="A610" s="14"/>
      <c r="B610" s="268"/>
      <c r="C610" s="269"/>
      <c r="D610" s="259" t="s">
        <v>174</v>
      </c>
      <c r="E610" s="270" t="s">
        <v>1</v>
      </c>
      <c r="F610" s="271" t="s">
        <v>2431</v>
      </c>
      <c r="G610" s="269"/>
      <c r="H610" s="272">
        <v>-4.497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174</v>
      </c>
      <c r="AU610" s="278" t="s">
        <v>86</v>
      </c>
      <c r="AV610" s="14" t="s">
        <v>86</v>
      </c>
      <c r="AW610" s="14" t="s">
        <v>30</v>
      </c>
      <c r="AX610" s="14" t="s">
        <v>73</v>
      </c>
      <c r="AY610" s="278" t="s">
        <v>166</v>
      </c>
    </row>
    <row r="611" spans="1:51" s="14" customFormat="1" ht="12">
      <c r="A611" s="14"/>
      <c r="B611" s="268"/>
      <c r="C611" s="269"/>
      <c r="D611" s="259" t="s">
        <v>174</v>
      </c>
      <c r="E611" s="270" t="s">
        <v>1</v>
      </c>
      <c r="F611" s="271" t="s">
        <v>2432</v>
      </c>
      <c r="G611" s="269"/>
      <c r="H611" s="272">
        <v>-7.349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174</v>
      </c>
      <c r="AU611" s="278" t="s">
        <v>86</v>
      </c>
      <c r="AV611" s="14" t="s">
        <v>86</v>
      </c>
      <c r="AW611" s="14" t="s">
        <v>30</v>
      </c>
      <c r="AX611" s="14" t="s">
        <v>73</v>
      </c>
      <c r="AY611" s="278" t="s">
        <v>166</v>
      </c>
    </row>
    <row r="612" spans="1:51" s="14" customFormat="1" ht="12">
      <c r="A612" s="14"/>
      <c r="B612" s="268"/>
      <c r="C612" s="269"/>
      <c r="D612" s="259" t="s">
        <v>174</v>
      </c>
      <c r="E612" s="270" t="s">
        <v>1</v>
      </c>
      <c r="F612" s="271" t="s">
        <v>2433</v>
      </c>
      <c r="G612" s="269"/>
      <c r="H612" s="272">
        <v>-18.022</v>
      </c>
      <c r="I612" s="273"/>
      <c r="J612" s="269"/>
      <c r="K612" s="269"/>
      <c r="L612" s="274"/>
      <c r="M612" s="275"/>
      <c r="N612" s="276"/>
      <c r="O612" s="276"/>
      <c r="P612" s="276"/>
      <c r="Q612" s="276"/>
      <c r="R612" s="276"/>
      <c r="S612" s="276"/>
      <c r="T612" s="27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8" t="s">
        <v>174</v>
      </c>
      <c r="AU612" s="278" t="s">
        <v>86</v>
      </c>
      <c r="AV612" s="14" t="s">
        <v>86</v>
      </c>
      <c r="AW612" s="14" t="s">
        <v>30</v>
      </c>
      <c r="AX612" s="14" t="s">
        <v>73</v>
      </c>
      <c r="AY612" s="278" t="s">
        <v>166</v>
      </c>
    </row>
    <row r="613" spans="1:51" s="14" customFormat="1" ht="12">
      <c r="A613" s="14"/>
      <c r="B613" s="268"/>
      <c r="C613" s="269"/>
      <c r="D613" s="259" t="s">
        <v>174</v>
      </c>
      <c r="E613" s="270" t="s">
        <v>1</v>
      </c>
      <c r="F613" s="271" t="s">
        <v>2434</v>
      </c>
      <c r="G613" s="269"/>
      <c r="H613" s="272">
        <v>-0.423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174</v>
      </c>
      <c r="AU613" s="278" t="s">
        <v>86</v>
      </c>
      <c r="AV613" s="14" t="s">
        <v>86</v>
      </c>
      <c r="AW613" s="14" t="s">
        <v>30</v>
      </c>
      <c r="AX613" s="14" t="s">
        <v>73</v>
      </c>
      <c r="AY613" s="278" t="s">
        <v>166</v>
      </c>
    </row>
    <row r="614" spans="1:51" s="13" customFormat="1" ht="12">
      <c r="A614" s="13"/>
      <c r="B614" s="257"/>
      <c r="C614" s="258"/>
      <c r="D614" s="259" t="s">
        <v>174</v>
      </c>
      <c r="E614" s="260" t="s">
        <v>1</v>
      </c>
      <c r="F614" s="261" t="s">
        <v>461</v>
      </c>
      <c r="G614" s="258"/>
      <c r="H614" s="260" t="s">
        <v>1</v>
      </c>
      <c r="I614" s="262"/>
      <c r="J614" s="258"/>
      <c r="K614" s="258"/>
      <c r="L614" s="263"/>
      <c r="M614" s="264"/>
      <c r="N614" s="265"/>
      <c r="O614" s="265"/>
      <c r="P614" s="265"/>
      <c r="Q614" s="265"/>
      <c r="R614" s="265"/>
      <c r="S614" s="265"/>
      <c r="T614" s="26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7" t="s">
        <v>174</v>
      </c>
      <c r="AU614" s="267" t="s">
        <v>86</v>
      </c>
      <c r="AV614" s="13" t="s">
        <v>80</v>
      </c>
      <c r="AW614" s="13" t="s">
        <v>30</v>
      </c>
      <c r="AX614" s="13" t="s">
        <v>73</v>
      </c>
      <c r="AY614" s="267" t="s">
        <v>166</v>
      </c>
    </row>
    <row r="615" spans="1:51" s="14" customFormat="1" ht="12">
      <c r="A615" s="14"/>
      <c r="B615" s="268"/>
      <c r="C615" s="269"/>
      <c r="D615" s="259" t="s">
        <v>174</v>
      </c>
      <c r="E615" s="270" t="s">
        <v>1</v>
      </c>
      <c r="F615" s="271" t="s">
        <v>2435</v>
      </c>
      <c r="G615" s="269"/>
      <c r="H615" s="272">
        <v>-1.264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174</v>
      </c>
      <c r="AU615" s="278" t="s">
        <v>86</v>
      </c>
      <c r="AV615" s="14" t="s">
        <v>86</v>
      </c>
      <c r="AW615" s="14" t="s">
        <v>30</v>
      </c>
      <c r="AX615" s="14" t="s">
        <v>73</v>
      </c>
      <c r="AY615" s="278" t="s">
        <v>166</v>
      </c>
    </row>
    <row r="616" spans="1:51" s="14" customFormat="1" ht="12">
      <c r="A616" s="14"/>
      <c r="B616" s="268"/>
      <c r="C616" s="269"/>
      <c r="D616" s="259" t="s">
        <v>174</v>
      </c>
      <c r="E616" s="270" t="s">
        <v>1</v>
      </c>
      <c r="F616" s="271" t="s">
        <v>2436</v>
      </c>
      <c r="G616" s="269"/>
      <c r="H616" s="272">
        <v>-5.438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174</v>
      </c>
      <c r="AU616" s="278" t="s">
        <v>86</v>
      </c>
      <c r="AV616" s="14" t="s">
        <v>86</v>
      </c>
      <c r="AW616" s="14" t="s">
        <v>30</v>
      </c>
      <c r="AX616" s="14" t="s">
        <v>73</v>
      </c>
      <c r="AY616" s="278" t="s">
        <v>166</v>
      </c>
    </row>
    <row r="617" spans="1:51" s="14" customFormat="1" ht="12">
      <c r="A617" s="14"/>
      <c r="B617" s="268"/>
      <c r="C617" s="269"/>
      <c r="D617" s="259" t="s">
        <v>174</v>
      </c>
      <c r="E617" s="270" t="s">
        <v>1</v>
      </c>
      <c r="F617" s="271" t="s">
        <v>2437</v>
      </c>
      <c r="G617" s="269"/>
      <c r="H617" s="272">
        <v>-2.565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174</v>
      </c>
      <c r="AU617" s="278" t="s">
        <v>86</v>
      </c>
      <c r="AV617" s="14" t="s">
        <v>86</v>
      </c>
      <c r="AW617" s="14" t="s">
        <v>30</v>
      </c>
      <c r="AX617" s="14" t="s">
        <v>73</v>
      </c>
      <c r="AY617" s="278" t="s">
        <v>166</v>
      </c>
    </row>
    <row r="618" spans="1:51" s="14" customFormat="1" ht="12">
      <c r="A618" s="14"/>
      <c r="B618" s="268"/>
      <c r="C618" s="269"/>
      <c r="D618" s="259" t="s">
        <v>174</v>
      </c>
      <c r="E618" s="270" t="s">
        <v>1</v>
      </c>
      <c r="F618" s="271" t="s">
        <v>2438</v>
      </c>
      <c r="G618" s="269"/>
      <c r="H618" s="272">
        <v>-0.991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174</v>
      </c>
      <c r="AU618" s="278" t="s">
        <v>86</v>
      </c>
      <c r="AV618" s="14" t="s">
        <v>86</v>
      </c>
      <c r="AW618" s="14" t="s">
        <v>30</v>
      </c>
      <c r="AX618" s="14" t="s">
        <v>73</v>
      </c>
      <c r="AY618" s="278" t="s">
        <v>166</v>
      </c>
    </row>
    <row r="619" spans="1:51" s="14" customFormat="1" ht="12">
      <c r="A619" s="14"/>
      <c r="B619" s="268"/>
      <c r="C619" s="269"/>
      <c r="D619" s="259" t="s">
        <v>174</v>
      </c>
      <c r="E619" s="270" t="s">
        <v>1</v>
      </c>
      <c r="F619" s="271" t="s">
        <v>2433</v>
      </c>
      <c r="G619" s="269"/>
      <c r="H619" s="272">
        <v>-18.022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174</v>
      </c>
      <c r="AU619" s="278" t="s">
        <v>86</v>
      </c>
      <c r="AV619" s="14" t="s">
        <v>86</v>
      </c>
      <c r="AW619" s="14" t="s">
        <v>30</v>
      </c>
      <c r="AX619" s="14" t="s">
        <v>73</v>
      </c>
      <c r="AY619" s="278" t="s">
        <v>166</v>
      </c>
    </row>
    <row r="620" spans="1:51" s="14" customFormat="1" ht="12">
      <c r="A620" s="14"/>
      <c r="B620" s="268"/>
      <c r="C620" s="269"/>
      <c r="D620" s="259" t="s">
        <v>174</v>
      </c>
      <c r="E620" s="270" t="s">
        <v>1</v>
      </c>
      <c r="F620" s="271" t="s">
        <v>2439</v>
      </c>
      <c r="G620" s="269"/>
      <c r="H620" s="272">
        <v>-10.503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174</v>
      </c>
      <c r="AU620" s="278" t="s">
        <v>86</v>
      </c>
      <c r="AV620" s="14" t="s">
        <v>86</v>
      </c>
      <c r="AW620" s="14" t="s">
        <v>30</v>
      </c>
      <c r="AX620" s="14" t="s">
        <v>73</v>
      </c>
      <c r="AY620" s="278" t="s">
        <v>166</v>
      </c>
    </row>
    <row r="621" spans="1:51" s="14" customFormat="1" ht="12">
      <c r="A621" s="14"/>
      <c r="B621" s="268"/>
      <c r="C621" s="269"/>
      <c r="D621" s="259" t="s">
        <v>174</v>
      </c>
      <c r="E621" s="270" t="s">
        <v>1</v>
      </c>
      <c r="F621" s="271" t="s">
        <v>2434</v>
      </c>
      <c r="G621" s="269"/>
      <c r="H621" s="272">
        <v>-0.423</v>
      </c>
      <c r="I621" s="273"/>
      <c r="J621" s="269"/>
      <c r="K621" s="269"/>
      <c r="L621" s="274"/>
      <c r="M621" s="275"/>
      <c r="N621" s="276"/>
      <c r="O621" s="276"/>
      <c r="P621" s="276"/>
      <c r="Q621" s="276"/>
      <c r="R621" s="276"/>
      <c r="S621" s="276"/>
      <c r="T621" s="27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8" t="s">
        <v>174</v>
      </c>
      <c r="AU621" s="278" t="s">
        <v>86</v>
      </c>
      <c r="AV621" s="14" t="s">
        <v>86</v>
      </c>
      <c r="AW621" s="14" t="s">
        <v>30</v>
      </c>
      <c r="AX621" s="14" t="s">
        <v>73</v>
      </c>
      <c r="AY621" s="278" t="s">
        <v>166</v>
      </c>
    </row>
    <row r="622" spans="1:51" s="14" customFormat="1" ht="12">
      <c r="A622" s="14"/>
      <c r="B622" s="268"/>
      <c r="C622" s="269"/>
      <c r="D622" s="259" t="s">
        <v>174</v>
      </c>
      <c r="E622" s="270" t="s">
        <v>1</v>
      </c>
      <c r="F622" s="271" t="s">
        <v>2393</v>
      </c>
      <c r="G622" s="269"/>
      <c r="H622" s="272">
        <v>30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174</v>
      </c>
      <c r="AU622" s="278" t="s">
        <v>86</v>
      </c>
      <c r="AV622" s="14" t="s">
        <v>86</v>
      </c>
      <c r="AW622" s="14" t="s">
        <v>30</v>
      </c>
      <c r="AX622" s="14" t="s">
        <v>73</v>
      </c>
      <c r="AY622" s="278" t="s">
        <v>166</v>
      </c>
    </row>
    <row r="623" spans="1:51" s="14" customFormat="1" ht="12">
      <c r="A623" s="14"/>
      <c r="B623" s="268"/>
      <c r="C623" s="269"/>
      <c r="D623" s="259" t="s">
        <v>174</v>
      </c>
      <c r="E623" s="270" t="s">
        <v>1</v>
      </c>
      <c r="F623" s="271" t="s">
        <v>2284</v>
      </c>
      <c r="G623" s="269"/>
      <c r="H623" s="272">
        <v>77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174</v>
      </c>
      <c r="AU623" s="278" t="s">
        <v>86</v>
      </c>
      <c r="AV623" s="14" t="s">
        <v>86</v>
      </c>
      <c r="AW623" s="14" t="s">
        <v>30</v>
      </c>
      <c r="AX623" s="14" t="s">
        <v>73</v>
      </c>
      <c r="AY623" s="278" t="s">
        <v>166</v>
      </c>
    </row>
    <row r="624" spans="1:65" s="2" customFormat="1" ht="21.75" customHeight="1">
      <c r="A624" s="37"/>
      <c r="B624" s="38"/>
      <c r="C624" s="243" t="s">
        <v>730</v>
      </c>
      <c r="D624" s="243" t="s">
        <v>168</v>
      </c>
      <c r="E624" s="244" t="s">
        <v>761</v>
      </c>
      <c r="F624" s="245" t="s">
        <v>762</v>
      </c>
      <c r="G624" s="246" t="s">
        <v>171</v>
      </c>
      <c r="H624" s="247">
        <v>84.2</v>
      </c>
      <c r="I624" s="248"/>
      <c r="J624" s="249">
        <f>ROUND(I624*H624,2)</f>
        <v>0</v>
      </c>
      <c r="K624" s="250"/>
      <c r="L624" s="43"/>
      <c r="M624" s="251" t="s">
        <v>1</v>
      </c>
      <c r="N624" s="252" t="s">
        <v>39</v>
      </c>
      <c r="O624" s="90"/>
      <c r="P624" s="253">
        <f>O624*H624</f>
        <v>0</v>
      </c>
      <c r="Q624" s="253">
        <v>0</v>
      </c>
      <c r="R624" s="253">
        <f>Q624*H624</f>
        <v>0</v>
      </c>
      <c r="S624" s="253">
        <v>0</v>
      </c>
      <c r="T624" s="254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55" t="s">
        <v>172</v>
      </c>
      <c r="AT624" s="255" t="s">
        <v>168</v>
      </c>
      <c r="AU624" s="255" t="s">
        <v>86</v>
      </c>
      <c r="AY624" s="16" t="s">
        <v>166</v>
      </c>
      <c r="BE624" s="256">
        <f>IF(N624="základní",J624,0)</f>
        <v>0</v>
      </c>
      <c r="BF624" s="256">
        <f>IF(N624="snížená",J624,0)</f>
        <v>0</v>
      </c>
      <c r="BG624" s="256">
        <f>IF(N624="zákl. přenesená",J624,0)</f>
        <v>0</v>
      </c>
      <c r="BH624" s="256">
        <f>IF(N624="sníž. přenesená",J624,0)</f>
        <v>0</v>
      </c>
      <c r="BI624" s="256">
        <f>IF(N624="nulová",J624,0)</f>
        <v>0</v>
      </c>
      <c r="BJ624" s="16" t="s">
        <v>86</v>
      </c>
      <c r="BK624" s="256">
        <f>ROUND(I624*H624,2)</f>
        <v>0</v>
      </c>
      <c r="BL624" s="16" t="s">
        <v>172</v>
      </c>
      <c r="BM624" s="255" t="s">
        <v>2440</v>
      </c>
    </row>
    <row r="625" spans="1:51" s="13" customFormat="1" ht="12">
      <c r="A625" s="13"/>
      <c r="B625" s="257"/>
      <c r="C625" s="258"/>
      <c r="D625" s="259" t="s">
        <v>174</v>
      </c>
      <c r="E625" s="260" t="s">
        <v>1</v>
      </c>
      <c r="F625" s="261" t="s">
        <v>2441</v>
      </c>
      <c r="G625" s="258"/>
      <c r="H625" s="260" t="s">
        <v>1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7" t="s">
        <v>174</v>
      </c>
      <c r="AU625" s="267" t="s">
        <v>86</v>
      </c>
      <c r="AV625" s="13" t="s">
        <v>80</v>
      </c>
      <c r="AW625" s="13" t="s">
        <v>30</v>
      </c>
      <c r="AX625" s="13" t="s">
        <v>73</v>
      </c>
      <c r="AY625" s="267" t="s">
        <v>166</v>
      </c>
    </row>
    <row r="626" spans="1:51" s="14" customFormat="1" ht="12">
      <c r="A626" s="14"/>
      <c r="B626" s="268"/>
      <c r="C626" s="269"/>
      <c r="D626" s="259" t="s">
        <v>174</v>
      </c>
      <c r="E626" s="270" t="s">
        <v>1</v>
      </c>
      <c r="F626" s="271" t="s">
        <v>2442</v>
      </c>
      <c r="G626" s="269"/>
      <c r="H626" s="272">
        <v>19.98</v>
      </c>
      <c r="I626" s="273"/>
      <c r="J626" s="269"/>
      <c r="K626" s="269"/>
      <c r="L626" s="274"/>
      <c r="M626" s="275"/>
      <c r="N626" s="276"/>
      <c r="O626" s="276"/>
      <c r="P626" s="276"/>
      <c r="Q626" s="276"/>
      <c r="R626" s="276"/>
      <c r="S626" s="276"/>
      <c r="T626" s="27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8" t="s">
        <v>174</v>
      </c>
      <c r="AU626" s="278" t="s">
        <v>86</v>
      </c>
      <c r="AV626" s="14" t="s">
        <v>86</v>
      </c>
      <c r="AW626" s="14" t="s">
        <v>30</v>
      </c>
      <c r="AX626" s="14" t="s">
        <v>73</v>
      </c>
      <c r="AY626" s="278" t="s">
        <v>166</v>
      </c>
    </row>
    <row r="627" spans="1:51" s="14" customFormat="1" ht="12">
      <c r="A627" s="14"/>
      <c r="B627" s="268"/>
      <c r="C627" s="269"/>
      <c r="D627" s="259" t="s">
        <v>174</v>
      </c>
      <c r="E627" s="270" t="s">
        <v>1</v>
      </c>
      <c r="F627" s="271" t="s">
        <v>2443</v>
      </c>
      <c r="G627" s="269"/>
      <c r="H627" s="272">
        <v>23.39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174</v>
      </c>
      <c r="AU627" s="278" t="s">
        <v>86</v>
      </c>
      <c r="AV627" s="14" t="s">
        <v>86</v>
      </c>
      <c r="AW627" s="14" t="s">
        <v>30</v>
      </c>
      <c r="AX627" s="14" t="s">
        <v>73</v>
      </c>
      <c r="AY627" s="278" t="s">
        <v>166</v>
      </c>
    </row>
    <row r="628" spans="1:51" s="14" customFormat="1" ht="12">
      <c r="A628" s="14"/>
      <c r="B628" s="268"/>
      <c r="C628" s="269"/>
      <c r="D628" s="259" t="s">
        <v>174</v>
      </c>
      <c r="E628" s="270" t="s">
        <v>1</v>
      </c>
      <c r="F628" s="271" t="s">
        <v>2444</v>
      </c>
      <c r="G628" s="269"/>
      <c r="H628" s="272">
        <v>20.13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174</v>
      </c>
      <c r="AU628" s="278" t="s">
        <v>86</v>
      </c>
      <c r="AV628" s="14" t="s">
        <v>86</v>
      </c>
      <c r="AW628" s="14" t="s">
        <v>30</v>
      </c>
      <c r="AX628" s="14" t="s">
        <v>73</v>
      </c>
      <c r="AY628" s="278" t="s">
        <v>166</v>
      </c>
    </row>
    <row r="629" spans="1:51" s="14" customFormat="1" ht="12">
      <c r="A629" s="14"/>
      <c r="B629" s="268"/>
      <c r="C629" s="269"/>
      <c r="D629" s="259" t="s">
        <v>174</v>
      </c>
      <c r="E629" s="270" t="s">
        <v>1</v>
      </c>
      <c r="F629" s="271" t="s">
        <v>2445</v>
      </c>
      <c r="G629" s="269"/>
      <c r="H629" s="272">
        <v>20.7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174</v>
      </c>
      <c r="AU629" s="278" t="s">
        <v>86</v>
      </c>
      <c r="AV629" s="14" t="s">
        <v>86</v>
      </c>
      <c r="AW629" s="14" t="s">
        <v>30</v>
      </c>
      <c r="AX629" s="14" t="s">
        <v>73</v>
      </c>
      <c r="AY629" s="278" t="s">
        <v>166</v>
      </c>
    </row>
    <row r="630" spans="1:65" s="2" customFormat="1" ht="21.75" customHeight="1">
      <c r="A630" s="37"/>
      <c r="B630" s="38"/>
      <c r="C630" s="243" t="s">
        <v>734</v>
      </c>
      <c r="D630" s="243" t="s">
        <v>168</v>
      </c>
      <c r="E630" s="244" t="s">
        <v>770</v>
      </c>
      <c r="F630" s="245" t="s">
        <v>771</v>
      </c>
      <c r="G630" s="246" t="s">
        <v>171</v>
      </c>
      <c r="H630" s="247">
        <v>323.248</v>
      </c>
      <c r="I630" s="248"/>
      <c r="J630" s="249">
        <f>ROUND(I630*H630,2)</f>
        <v>0</v>
      </c>
      <c r="K630" s="250"/>
      <c r="L630" s="43"/>
      <c r="M630" s="251" t="s">
        <v>1</v>
      </c>
      <c r="N630" s="252" t="s">
        <v>39</v>
      </c>
      <c r="O630" s="90"/>
      <c r="P630" s="253">
        <f>O630*H630</f>
        <v>0</v>
      </c>
      <c r="Q630" s="253">
        <v>0.00012</v>
      </c>
      <c r="R630" s="253">
        <f>Q630*H630</f>
        <v>0.03878976</v>
      </c>
      <c r="S630" s="253">
        <v>0</v>
      </c>
      <c r="T630" s="254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55" t="s">
        <v>172</v>
      </c>
      <c r="AT630" s="255" t="s">
        <v>168</v>
      </c>
      <c r="AU630" s="255" t="s">
        <v>86</v>
      </c>
      <c r="AY630" s="16" t="s">
        <v>166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6" t="s">
        <v>86</v>
      </c>
      <c r="BK630" s="256">
        <f>ROUND(I630*H630,2)</f>
        <v>0</v>
      </c>
      <c r="BL630" s="16" t="s">
        <v>172</v>
      </c>
      <c r="BM630" s="255" t="s">
        <v>2446</v>
      </c>
    </row>
    <row r="631" spans="1:51" s="13" customFormat="1" ht="12">
      <c r="A631" s="13"/>
      <c r="B631" s="257"/>
      <c r="C631" s="258"/>
      <c r="D631" s="259" t="s">
        <v>174</v>
      </c>
      <c r="E631" s="260" t="s">
        <v>1</v>
      </c>
      <c r="F631" s="261" t="s">
        <v>2247</v>
      </c>
      <c r="G631" s="258"/>
      <c r="H631" s="260" t="s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7" t="s">
        <v>174</v>
      </c>
      <c r="AU631" s="267" t="s">
        <v>86</v>
      </c>
      <c r="AV631" s="13" t="s">
        <v>80</v>
      </c>
      <c r="AW631" s="13" t="s">
        <v>30</v>
      </c>
      <c r="AX631" s="13" t="s">
        <v>73</v>
      </c>
      <c r="AY631" s="267" t="s">
        <v>166</v>
      </c>
    </row>
    <row r="632" spans="1:51" s="14" customFormat="1" ht="12">
      <c r="A632" s="14"/>
      <c r="B632" s="268"/>
      <c r="C632" s="269"/>
      <c r="D632" s="259" t="s">
        <v>174</v>
      </c>
      <c r="E632" s="270" t="s">
        <v>1</v>
      </c>
      <c r="F632" s="271" t="s">
        <v>2447</v>
      </c>
      <c r="G632" s="269"/>
      <c r="H632" s="272">
        <v>4.698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174</v>
      </c>
      <c r="AU632" s="278" t="s">
        <v>86</v>
      </c>
      <c r="AV632" s="14" t="s">
        <v>86</v>
      </c>
      <c r="AW632" s="14" t="s">
        <v>30</v>
      </c>
      <c r="AX632" s="14" t="s">
        <v>73</v>
      </c>
      <c r="AY632" s="278" t="s">
        <v>166</v>
      </c>
    </row>
    <row r="633" spans="1:51" s="14" customFormat="1" ht="12">
      <c r="A633" s="14"/>
      <c r="B633" s="268"/>
      <c r="C633" s="269"/>
      <c r="D633" s="259" t="s">
        <v>174</v>
      </c>
      <c r="E633" s="270" t="s">
        <v>1</v>
      </c>
      <c r="F633" s="271" t="s">
        <v>2448</v>
      </c>
      <c r="G633" s="269"/>
      <c r="H633" s="272">
        <v>5.152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174</v>
      </c>
      <c r="AU633" s="278" t="s">
        <v>86</v>
      </c>
      <c r="AV633" s="14" t="s">
        <v>86</v>
      </c>
      <c r="AW633" s="14" t="s">
        <v>30</v>
      </c>
      <c r="AX633" s="14" t="s">
        <v>73</v>
      </c>
      <c r="AY633" s="278" t="s">
        <v>166</v>
      </c>
    </row>
    <row r="634" spans="1:51" s="13" customFormat="1" ht="12">
      <c r="A634" s="13"/>
      <c r="B634" s="257"/>
      <c r="C634" s="258"/>
      <c r="D634" s="259" t="s">
        <v>174</v>
      </c>
      <c r="E634" s="260" t="s">
        <v>1</v>
      </c>
      <c r="F634" s="261" t="s">
        <v>2250</v>
      </c>
      <c r="G634" s="258"/>
      <c r="H634" s="260" t="s">
        <v>1</v>
      </c>
      <c r="I634" s="262"/>
      <c r="J634" s="258"/>
      <c r="K634" s="258"/>
      <c r="L634" s="263"/>
      <c r="M634" s="264"/>
      <c r="N634" s="265"/>
      <c r="O634" s="265"/>
      <c r="P634" s="265"/>
      <c r="Q634" s="265"/>
      <c r="R634" s="265"/>
      <c r="S634" s="265"/>
      <c r="T634" s="266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7" t="s">
        <v>174</v>
      </c>
      <c r="AU634" s="267" t="s">
        <v>86</v>
      </c>
      <c r="AV634" s="13" t="s">
        <v>80</v>
      </c>
      <c r="AW634" s="13" t="s">
        <v>30</v>
      </c>
      <c r="AX634" s="13" t="s">
        <v>73</v>
      </c>
      <c r="AY634" s="267" t="s">
        <v>166</v>
      </c>
    </row>
    <row r="635" spans="1:51" s="14" customFormat="1" ht="12">
      <c r="A635" s="14"/>
      <c r="B635" s="268"/>
      <c r="C635" s="269"/>
      <c r="D635" s="259" t="s">
        <v>174</v>
      </c>
      <c r="E635" s="270" t="s">
        <v>1</v>
      </c>
      <c r="F635" s="271" t="s">
        <v>2449</v>
      </c>
      <c r="G635" s="269"/>
      <c r="H635" s="272">
        <v>8.4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174</v>
      </c>
      <c r="AU635" s="278" t="s">
        <v>86</v>
      </c>
      <c r="AV635" s="14" t="s">
        <v>86</v>
      </c>
      <c r="AW635" s="14" t="s">
        <v>30</v>
      </c>
      <c r="AX635" s="14" t="s">
        <v>73</v>
      </c>
      <c r="AY635" s="278" t="s">
        <v>166</v>
      </c>
    </row>
    <row r="636" spans="1:51" s="14" customFormat="1" ht="12">
      <c r="A636" s="14"/>
      <c r="B636" s="268"/>
      <c r="C636" s="269"/>
      <c r="D636" s="259" t="s">
        <v>174</v>
      </c>
      <c r="E636" s="270" t="s">
        <v>1</v>
      </c>
      <c r="F636" s="271" t="s">
        <v>2450</v>
      </c>
      <c r="G636" s="269"/>
      <c r="H636" s="272">
        <v>9.315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174</v>
      </c>
      <c r="AU636" s="278" t="s">
        <v>86</v>
      </c>
      <c r="AV636" s="14" t="s">
        <v>86</v>
      </c>
      <c r="AW636" s="14" t="s">
        <v>30</v>
      </c>
      <c r="AX636" s="14" t="s">
        <v>73</v>
      </c>
      <c r="AY636" s="278" t="s">
        <v>166</v>
      </c>
    </row>
    <row r="637" spans="1:51" s="14" customFormat="1" ht="12">
      <c r="A637" s="14"/>
      <c r="B637" s="268"/>
      <c r="C637" s="269"/>
      <c r="D637" s="259" t="s">
        <v>174</v>
      </c>
      <c r="E637" s="270" t="s">
        <v>1</v>
      </c>
      <c r="F637" s="271" t="s">
        <v>2451</v>
      </c>
      <c r="G637" s="269"/>
      <c r="H637" s="272">
        <v>13.986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174</v>
      </c>
      <c r="AU637" s="278" t="s">
        <v>86</v>
      </c>
      <c r="AV637" s="14" t="s">
        <v>86</v>
      </c>
      <c r="AW637" s="14" t="s">
        <v>30</v>
      </c>
      <c r="AX637" s="14" t="s">
        <v>73</v>
      </c>
      <c r="AY637" s="278" t="s">
        <v>166</v>
      </c>
    </row>
    <row r="638" spans="1:51" s="14" customFormat="1" ht="12">
      <c r="A638" s="14"/>
      <c r="B638" s="268"/>
      <c r="C638" s="269"/>
      <c r="D638" s="259" t="s">
        <v>174</v>
      </c>
      <c r="E638" s="270" t="s">
        <v>1</v>
      </c>
      <c r="F638" s="271" t="s">
        <v>2452</v>
      </c>
      <c r="G638" s="269"/>
      <c r="H638" s="272">
        <v>28.08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174</v>
      </c>
      <c r="AU638" s="278" t="s">
        <v>86</v>
      </c>
      <c r="AV638" s="14" t="s">
        <v>86</v>
      </c>
      <c r="AW638" s="14" t="s">
        <v>30</v>
      </c>
      <c r="AX638" s="14" t="s">
        <v>73</v>
      </c>
      <c r="AY638" s="278" t="s">
        <v>166</v>
      </c>
    </row>
    <row r="639" spans="1:51" s="14" customFormat="1" ht="12">
      <c r="A639" s="14"/>
      <c r="B639" s="268"/>
      <c r="C639" s="269"/>
      <c r="D639" s="259" t="s">
        <v>174</v>
      </c>
      <c r="E639" s="270" t="s">
        <v>1</v>
      </c>
      <c r="F639" s="271" t="s">
        <v>2453</v>
      </c>
      <c r="G639" s="269"/>
      <c r="H639" s="272">
        <v>1.554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174</v>
      </c>
      <c r="AU639" s="278" t="s">
        <v>86</v>
      </c>
      <c r="AV639" s="14" t="s">
        <v>86</v>
      </c>
      <c r="AW639" s="14" t="s">
        <v>30</v>
      </c>
      <c r="AX639" s="14" t="s">
        <v>73</v>
      </c>
      <c r="AY639" s="278" t="s">
        <v>166</v>
      </c>
    </row>
    <row r="640" spans="1:51" s="13" customFormat="1" ht="12">
      <c r="A640" s="13"/>
      <c r="B640" s="257"/>
      <c r="C640" s="258"/>
      <c r="D640" s="259" t="s">
        <v>174</v>
      </c>
      <c r="E640" s="260" t="s">
        <v>1</v>
      </c>
      <c r="F640" s="261" t="s">
        <v>461</v>
      </c>
      <c r="G640" s="258"/>
      <c r="H640" s="260" t="s">
        <v>1</v>
      </c>
      <c r="I640" s="262"/>
      <c r="J640" s="258"/>
      <c r="K640" s="258"/>
      <c r="L640" s="263"/>
      <c r="M640" s="264"/>
      <c r="N640" s="265"/>
      <c r="O640" s="265"/>
      <c r="P640" s="265"/>
      <c r="Q640" s="265"/>
      <c r="R640" s="265"/>
      <c r="S640" s="265"/>
      <c r="T640" s="26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7" t="s">
        <v>174</v>
      </c>
      <c r="AU640" s="267" t="s">
        <v>86</v>
      </c>
      <c r="AV640" s="13" t="s">
        <v>80</v>
      </c>
      <c r="AW640" s="13" t="s">
        <v>30</v>
      </c>
      <c r="AX640" s="13" t="s">
        <v>73</v>
      </c>
      <c r="AY640" s="267" t="s">
        <v>166</v>
      </c>
    </row>
    <row r="641" spans="1:51" s="14" customFormat="1" ht="12">
      <c r="A641" s="14"/>
      <c r="B641" s="268"/>
      <c r="C641" s="269"/>
      <c r="D641" s="259" t="s">
        <v>174</v>
      </c>
      <c r="E641" s="270" t="s">
        <v>1</v>
      </c>
      <c r="F641" s="271" t="s">
        <v>2454</v>
      </c>
      <c r="G641" s="269"/>
      <c r="H641" s="272">
        <v>6.72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174</v>
      </c>
      <c r="AU641" s="278" t="s">
        <v>86</v>
      </c>
      <c r="AV641" s="14" t="s">
        <v>86</v>
      </c>
      <c r="AW641" s="14" t="s">
        <v>30</v>
      </c>
      <c r="AX641" s="14" t="s">
        <v>73</v>
      </c>
      <c r="AY641" s="278" t="s">
        <v>166</v>
      </c>
    </row>
    <row r="642" spans="1:51" s="14" customFormat="1" ht="12">
      <c r="A642" s="14"/>
      <c r="B642" s="268"/>
      <c r="C642" s="269"/>
      <c r="D642" s="259" t="s">
        <v>174</v>
      </c>
      <c r="E642" s="270" t="s">
        <v>1</v>
      </c>
      <c r="F642" s="271" t="s">
        <v>2455</v>
      </c>
      <c r="G642" s="269"/>
      <c r="H642" s="272">
        <v>11.151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174</v>
      </c>
      <c r="AU642" s="278" t="s">
        <v>86</v>
      </c>
      <c r="AV642" s="14" t="s">
        <v>86</v>
      </c>
      <c r="AW642" s="14" t="s">
        <v>30</v>
      </c>
      <c r="AX642" s="14" t="s">
        <v>73</v>
      </c>
      <c r="AY642" s="278" t="s">
        <v>166</v>
      </c>
    </row>
    <row r="643" spans="1:51" s="14" customFormat="1" ht="12">
      <c r="A643" s="14"/>
      <c r="B643" s="268"/>
      <c r="C643" s="269"/>
      <c r="D643" s="259" t="s">
        <v>174</v>
      </c>
      <c r="E643" s="270" t="s">
        <v>1</v>
      </c>
      <c r="F643" s="271" t="s">
        <v>2456</v>
      </c>
      <c r="G643" s="269"/>
      <c r="H643" s="272">
        <v>4.708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174</v>
      </c>
      <c r="AU643" s="278" t="s">
        <v>86</v>
      </c>
      <c r="AV643" s="14" t="s">
        <v>86</v>
      </c>
      <c r="AW643" s="14" t="s">
        <v>30</v>
      </c>
      <c r="AX643" s="14" t="s">
        <v>73</v>
      </c>
      <c r="AY643" s="278" t="s">
        <v>166</v>
      </c>
    </row>
    <row r="644" spans="1:51" s="14" customFormat="1" ht="12">
      <c r="A644" s="14"/>
      <c r="B644" s="268"/>
      <c r="C644" s="269"/>
      <c r="D644" s="259" t="s">
        <v>174</v>
      </c>
      <c r="E644" s="270" t="s">
        <v>1</v>
      </c>
      <c r="F644" s="271" t="s">
        <v>2457</v>
      </c>
      <c r="G644" s="269"/>
      <c r="H644" s="272">
        <v>1.926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174</v>
      </c>
      <c r="AU644" s="278" t="s">
        <v>86</v>
      </c>
      <c r="AV644" s="14" t="s">
        <v>86</v>
      </c>
      <c r="AW644" s="14" t="s">
        <v>30</v>
      </c>
      <c r="AX644" s="14" t="s">
        <v>73</v>
      </c>
      <c r="AY644" s="278" t="s">
        <v>166</v>
      </c>
    </row>
    <row r="645" spans="1:51" s="14" customFormat="1" ht="12">
      <c r="A645" s="14"/>
      <c r="B645" s="268"/>
      <c r="C645" s="269"/>
      <c r="D645" s="259" t="s">
        <v>174</v>
      </c>
      <c r="E645" s="270" t="s">
        <v>1</v>
      </c>
      <c r="F645" s="271" t="s">
        <v>2452</v>
      </c>
      <c r="G645" s="269"/>
      <c r="H645" s="272">
        <v>28.08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174</v>
      </c>
      <c r="AU645" s="278" t="s">
        <v>86</v>
      </c>
      <c r="AV645" s="14" t="s">
        <v>86</v>
      </c>
      <c r="AW645" s="14" t="s">
        <v>30</v>
      </c>
      <c r="AX645" s="14" t="s">
        <v>73</v>
      </c>
      <c r="AY645" s="278" t="s">
        <v>166</v>
      </c>
    </row>
    <row r="646" spans="1:51" s="14" customFormat="1" ht="12">
      <c r="A646" s="14"/>
      <c r="B646" s="268"/>
      <c r="C646" s="269"/>
      <c r="D646" s="259" t="s">
        <v>174</v>
      </c>
      <c r="E646" s="270" t="s">
        <v>1</v>
      </c>
      <c r="F646" s="271" t="s">
        <v>2458</v>
      </c>
      <c r="G646" s="269"/>
      <c r="H646" s="272">
        <v>18.225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174</v>
      </c>
      <c r="AU646" s="278" t="s">
        <v>86</v>
      </c>
      <c r="AV646" s="14" t="s">
        <v>86</v>
      </c>
      <c r="AW646" s="14" t="s">
        <v>30</v>
      </c>
      <c r="AX646" s="14" t="s">
        <v>73</v>
      </c>
      <c r="AY646" s="278" t="s">
        <v>166</v>
      </c>
    </row>
    <row r="647" spans="1:51" s="14" customFormat="1" ht="12">
      <c r="A647" s="14"/>
      <c r="B647" s="268"/>
      <c r="C647" s="269"/>
      <c r="D647" s="259" t="s">
        <v>174</v>
      </c>
      <c r="E647" s="270" t="s">
        <v>1</v>
      </c>
      <c r="F647" s="271" t="s">
        <v>2453</v>
      </c>
      <c r="G647" s="269"/>
      <c r="H647" s="272">
        <v>1.554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174</v>
      </c>
      <c r="AU647" s="278" t="s">
        <v>86</v>
      </c>
      <c r="AV647" s="14" t="s">
        <v>86</v>
      </c>
      <c r="AW647" s="14" t="s">
        <v>30</v>
      </c>
      <c r="AX647" s="14" t="s">
        <v>73</v>
      </c>
      <c r="AY647" s="278" t="s">
        <v>166</v>
      </c>
    </row>
    <row r="648" spans="1:51" s="14" customFormat="1" ht="12">
      <c r="A648" s="14"/>
      <c r="B648" s="268"/>
      <c r="C648" s="269"/>
      <c r="D648" s="259" t="s">
        <v>174</v>
      </c>
      <c r="E648" s="270" t="s">
        <v>1</v>
      </c>
      <c r="F648" s="271" t="s">
        <v>2459</v>
      </c>
      <c r="G648" s="269"/>
      <c r="H648" s="272">
        <v>6.6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174</v>
      </c>
      <c r="AU648" s="278" t="s">
        <v>86</v>
      </c>
      <c r="AV648" s="14" t="s">
        <v>86</v>
      </c>
      <c r="AW648" s="14" t="s">
        <v>30</v>
      </c>
      <c r="AX648" s="14" t="s">
        <v>73</v>
      </c>
      <c r="AY648" s="278" t="s">
        <v>166</v>
      </c>
    </row>
    <row r="649" spans="1:51" s="14" customFormat="1" ht="12">
      <c r="A649" s="14"/>
      <c r="B649" s="268"/>
      <c r="C649" s="269"/>
      <c r="D649" s="259" t="s">
        <v>174</v>
      </c>
      <c r="E649" s="270" t="s">
        <v>1</v>
      </c>
      <c r="F649" s="271" t="s">
        <v>2460</v>
      </c>
      <c r="G649" s="269"/>
      <c r="H649" s="272">
        <v>11.475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174</v>
      </c>
      <c r="AU649" s="278" t="s">
        <v>86</v>
      </c>
      <c r="AV649" s="14" t="s">
        <v>86</v>
      </c>
      <c r="AW649" s="14" t="s">
        <v>30</v>
      </c>
      <c r="AX649" s="14" t="s">
        <v>73</v>
      </c>
      <c r="AY649" s="278" t="s">
        <v>166</v>
      </c>
    </row>
    <row r="650" spans="1:51" s="14" customFormat="1" ht="12">
      <c r="A650" s="14"/>
      <c r="B650" s="268"/>
      <c r="C650" s="269"/>
      <c r="D650" s="259" t="s">
        <v>174</v>
      </c>
      <c r="E650" s="269"/>
      <c r="F650" s="271" t="s">
        <v>2461</v>
      </c>
      <c r="G650" s="269"/>
      <c r="H650" s="272">
        <v>323.248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174</v>
      </c>
      <c r="AU650" s="278" t="s">
        <v>86</v>
      </c>
      <c r="AV650" s="14" t="s">
        <v>86</v>
      </c>
      <c r="AW650" s="14" t="s">
        <v>4</v>
      </c>
      <c r="AX650" s="14" t="s">
        <v>80</v>
      </c>
      <c r="AY650" s="278" t="s">
        <v>166</v>
      </c>
    </row>
    <row r="651" spans="1:65" s="2" customFormat="1" ht="16.5" customHeight="1">
      <c r="A651" s="37"/>
      <c r="B651" s="38"/>
      <c r="C651" s="243" t="s">
        <v>738</v>
      </c>
      <c r="D651" s="243" t="s">
        <v>168</v>
      </c>
      <c r="E651" s="244" t="s">
        <v>791</v>
      </c>
      <c r="F651" s="245" t="s">
        <v>792</v>
      </c>
      <c r="G651" s="246" t="s">
        <v>171</v>
      </c>
      <c r="H651" s="247">
        <v>1431.397</v>
      </c>
      <c r="I651" s="248"/>
      <c r="J651" s="249">
        <f>ROUND(I651*H651,2)</f>
        <v>0</v>
      </c>
      <c r="K651" s="250"/>
      <c r="L651" s="43"/>
      <c r="M651" s="251" t="s">
        <v>1</v>
      </c>
      <c r="N651" s="252" t="s">
        <v>39</v>
      </c>
      <c r="O651" s="90"/>
      <c r="P651" s="253">
        <f>O651*H651</f>
        <v>0</v>
      </c>
      <c r="Q651" s="253">
        <v>0</v>
      </c>
      <c r="R651" s="253">
        <f>Q651*H651</f>
        <v>0</v>
      </c>
      <c r="S651" s="253">
        <v>0</v>
      </c>
      <c r="T651" s="254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255" t="s">
        <v>172</v>
      </c>
      <c r="AT651" s="255" t="s">
        <v>168</v>
      </c>
      <c r="AU651" s="255" t="s">
        <v>86</v>
      </c>
      <c r="AY651" s="16" t="s">
        <v>166</v>
      </c>
      <c r="BE651" s="256">
        <f>IF(N651="základní",J651,0)</f>
        <v>0</v>
      </c>
      <c r="BF651" s="256">
        <f>IF(N651="snížená",J651,0)</f>
        <v>0</v>
      </c>
      <c r="BG651" s="256">
        <f>IF(N651="zákl. přenesená",J651,0)</f>
        <v>0</v>
      </c>
      <c r="BH651" s="256">
        <f>IF(N651="sníž. přenesená",J651,0)</f>
        <v>0</v>
      </c>
      <c r="BI651" s="256">
        <f>IF(N651="nulová",J651,0)</f>
        <v>0</v>
      </c>
      <c r="BJ651" s="16" t="s">
        <v>86</v>
      </c>
      <c r="BK651" s="256">
        <f>ROUND(I651*H651,2)</f>
        <v>0</v>
      </c>
      <c r="BL651" s="16" t="s">
        <v>172</v>
      </c>
      <c r="BM651" s="255" t="s">
        <v>2462</v>
      </c>
    </row>
    <row r="652" spans="1:51" s="13" customFormat="1" ht="12">
      <c r="A652" s="13"/>
      <c r="B652" s="257"/>
      <c r="C652" s="258"/>
      <c r="D652" s="259" t="s">
        <v>174</v>
      </c>
      <c r="E652" s="260" t="s">
        <v>1</v>
      </c>
      <c r="F652" s="261" t="s">
        <v>417</v>
      </c>
      <c r="G652" s="258"/>
      <c r="H652" s="260" t="s">
        <v>1</v>
      </c>
      <c r="I652" s="262"/>
      <c r="J652" s="258"/>
      <c r="K652" s="258"/>
      <c r="L652" s="263"/>
      <c r="M652" s="264"/>
      <c r="N652" s="265"/>
      <c r="O652" s="265"/>
      <c r="P652" s="265"/>
      <c r="Q652" s="265"/>
      <c r="R652" s="265"/>
      <c r="S652" s="265"/>
      <c r="T652" s="26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7" t="s">
        <v>174</v>
      </c>
      <c r="AU652" s="267" t="s">
        <v>86</v>
      </c>
      <c r="AV652" s="13" t="s">
        <v>80</v>
      </c>
      <c r="AW652" s="13" t="s">
        <v>30</v>
      </c>
      <c r="AX652" s="13" t="s">
        <v>73</v>
      </c>
      <c r="AY652" s="267" t="s">
        <v>166</v>
      </c>
    </row>
    <row r="653" spans="1:51" s="14" customFormat="1" ht="12">
      <c r="A653" s="14"/>
      <c r="B653" s="268"/>
      <c r="C653" s="269"/>
      <c r="D653" s="259" t="s">
        <v>174</v>
      </c>
      <c r="E653" s="270" t="s">
        <v>1</v>
      </c>
      <c r="F653" s="271" t="s">
        <v>2279</v>
      </c>
      <c r="G653" s="269"/>
      <c r="H653" s="272">
        <v>124.38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174</v>
      </c>
      <c r="AU653" s="278" t="s">
        <v>86</v>
      </c>
      <c r="AV653" s="14" t="s">
        <v>86</v>
      </c>
      <c r="AW653" s="14" t="s">
        <v>30</v>
      </c>
      <c r="AX653" s="14" t="s">
        <v>73</v>
      </c>
      <c r="AY653" s="278" t="s">
        <v>166</v>
      </c>
    </row>
    <row r="654" spans="1:51" s="14" customFormat="1" ht="12">
      <c r="A654" s="14"/>
      <c r="B654" s="268"/>
      <c r="C654" s="269"/>
      <c r="D654" s="259" t="s">
        <v>174</v>
      </c>
      <c r="E654" s="270" t="s">
        <v>1</v>
      </c>
      <c r="F654" s="271" t="s">
        <v>2280</v>
      </c>
      <c r="G654" s="269"/>
      <c r="H654" s="272">
        <v>222.67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174</v>
      </c>
      <c r="AU654" s="278" t="s">
        <v>86</v>
      </c>
      <c r="AV654" s="14" t="s">
        <v>86</v>
      </c>
      <c r="AW654" s="14" t="s">
        <v>30</v>
      </c>
      <c r="AX654" s="14" t="s">
        <v>73</v>
      </c>
      <c r="AY654" s="278" t="s">
        <v>166</v>
      </c>
    </row>
    <row r="655" spans="1:51" s="14" customFormat="1" ht="12">
      <c r="A655" s="14"/>
      <c r="B655" s="268"/>
      <c r="C655" s="269"/>
      <c r="D655" s="259" t="s">
        <v>174</v>
      </c>
      <c r="E655" s="270" t="s">
        <v>1</v>
      </c>
      <c r="F655" s="271" t="s">
        <v>2281</v>
      </c>
      <c r="G655" s="269"/>
      <c r="H655" s="272">
        <v>125.454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174</v>
      </c>
      <c r="AU655" s="278" t="s">
        <v>86</v>
      </c>
      <c r="AV655" s="14" t="s">
        <v>86</v>
      </c>
      <c r="AW655" s="14" t="s">
        <v>30</v>
      </c>
      <c r="AX655" s="14" t="s">
        <v>73</v>
      </c>
      <c r="AY655" s="278" t="s">
        <v>166</v>
      </c>
    </row>
    <row r="656" spans="1:51" s="14" customFormat="1" ht="12">
      <c r="A656" s="14"/>
      <c r="B656" s="268"/>
      <c r="C656" s="269"/>
      <c r="D656" s="259" t="s">
        <v>174</v>
      </c>
      <c r="E656" s="270" t="s">
        <v>1</v>
      </c>
      <c r="F656" s="271" t="s">
        <v>2282</v>
      </c>
      <c r="G656" s="269"/>
      <c r="H656" s="272">
        <v>815.213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174</v>
      </c>
      <c r="AU656" s="278" t="s">
        <v>86</v>
      </c>
      <c r="AV656" s="14" t="s">
        <v>86</v>
      </c>
      <c r="AW656" s="14" t="s">
        <v>30</v>
      </c>
      <c r="AX656" s="14" t="s">
        <v>73</v>
      </c>
      <c r="AY656" s="278" t="s">
        <v>166</v>
      </c>
    </row>
    <row r="657" spans="1:51" s="14" customFormat="1" ht="12">
      <c r="A657" s="14"/>
      <c r="B657" s="268"/>
      <c r="C657" s="269"/>
      <c r="D657" s="259" t="s">
        <v>174</v>
      </c>
      <c r="E657" s="270" t="s">
        <v>1</v>
      </c>
      <c r="F657" s="271" t="s">
        <v>2283</v>
      </c>
      <c r="G657" s="269"/>
      <c r="H657" s="272">
        <v>66.68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174</v>
      </c>
      <c r="AU657" s="278" t="s">
        <v>86</v>
      </c>
      <c r="AV657" s="14" t="s">
        <v>86</v>
      </c>
      <c r="AW657" s="14" t="s">
        <v>30</v>
      </c>
      <c r="AX657" s="14" t="s">
        <v>73</v>
      </c>
      <c r="AY657" s="278" t="s">
        <v>166</v>
      </c>
    </row>
    <row r="658" spans="1:51" s="14" customFormat="1" ht="12">
      <c r="A658" s="14"/>
      <c r="B658" s="268"/>
      <c r="C658" s="269"/>
      <c r="D658" s="259" t="s">
        <v>174</v>
      </c>
      <c r="E658" s="270" t="s">
        <v>1</v>
      </c>
      <c r="F658" s="271" t="s">
        <v>2284</v>
      </c>
      <c r="G658" s="269"/>
      <c r="H658" s="272">
        <v>77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174</v>
      </c>
      <c r="AU658" s="278" t="s">
        <v>86</v>
      </c>
      <c r="AV658" s="14" t="s">
        <v>86</v>
      </c>
      <c r="AW658" s="14" t="s">
        <v>30</v>
      </c>
      <c r="AX658" s="14" t="s">
        <v>73</v>
      </c>
      <c r="AY658" s="278" t="s">
        <v>166</v>
      </c>
    </row>
    <row r="659" spans="1:65" s="2" customFormat="1" ht="21.75" customHeight="1">
      <c r="A659" s="37"/>
      <c r="B659" s="38"/>
      <c r="C659" s="243" t="s">
        <v>745</v>
      </c>
      <c r="D659" s="243" t="s">
        <v>168</v>
      </c>
      <c r="E659" s="244" t="s">
        <v>795</v>
      </c>
      <c r="F659" s="245" t="s">
        <v>796</v>
      </c>
      <c r="G659" s="246" t="s">
        <v>290</v>
      </c>
      <c r="H659" s="247">
        <v>509.9</v>
      </c>
      <c r="I659" s="248"/>
      <c r="J659" s="249">
        <f>ROUND(I659*H659,2)</f>
        <v>0</v>
      </c>
      <c r="K659" s="250"/>
      <c r="L659" s="43"/>
      <c r="M659" s="251" t="s">
        <v>1</v>
      </c>
      <c r="N659" s="252" t="s">
        <v>39</v>
      </c>
      <c r="O659" s="90"/>
      <c r="P659" s="253">
        <f>O659*H659</f>
        <v>0</v>
      </c>
      <c r="Q659" s="253">
        <v>0</v>
      </c>
      <c r="R659" s="253">
        <f>Q659*H659</f>
        <v>0</v>
      </c>
      <c r="S659" s="253">
        <v>0</v>
      </c>
      <c r="T659" s="254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255" t="s">
        <v>172</v>
      </c>
      <c r="AT659" s="255" t="s">
        <v>168</v>
      </c>
      <c r="AU659" s="255" t="s">
        <v>86</v>
      </c>
      <c r="AY659" s="16" t="s">
        <v>166</v>
      </c>
      <c r="BE659" s="256">
        <f>IF(N659="základní",J659,0)</f>
        <v>0</v>
      </c>
      <c r="BF659" s="256">
        <f>IF(N659="snížená",J659,0)</f>
        <v>0</v>
      </c>
      <c r="BG659" s="256">
        <f>IF(N659="zákl. přenesená",J659,0)</f>
        <v>0</v>
      </c>
      <c r="BH659" s="256">
        <f>IF(N659="sníž. přenesená",J659,0)</f>
        <v>0</v>
      </c>
      <c r="BI659" s="256">
        <f>IF(N659="nulová",J659,0)</f>
        <v>0</v>
      </c>
      <c r="BJ659" s="16" t="s">
        <v>86</v>
      </c>
      <c r="BK659" s="256">
        <f>ROUND(I659*H659,2)</f>
        <v>0</v>
      </c>
      <c r="BL659" s="16" t="s">
        <v>172</v>
      </c>
      <c r="BM659" s="255" t="s">
        <v>2463</v>
      </c>
    </row>
    <row r="660" spans="1:51" s="14" customFormat="1" ht="12">
      <c r="A660" s="14"/>
      <c r="B660" s="268"/>
      <c r="C660" s="269"/>
      <c r="D660" s="259" t="s">
        <v>174</v>
      </c>
      <c r="E660" s="270" t="s">
        <v>1</v>
      </c>
      <c r="F660" s="271" t="s">
        <v>2316</v>
      </c>
      <c r="G660" s="269"/>
      <c r="H660" s="272">
        <v>140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174</v>
      </c>
      <c r="AU660" s="278" t="s">
        <v>86</v>
      </c>
      <c r="AV660" s="14" t="s">
        <v>86</v>
      </c>
      <c r="AW660" s="14" t="s">
        <v>30</v>
      </c>
      <c r="AX660" s="14" t="s">
        <v>73</v>
      </c>
      <c r="AY660" s="278" t="s">
        <v>166</v>
      </c>
    </row>
    <row r="661" spans="1:51" s="14" customFormat="1" ht="12">
      <c r="A661" s="14"/>
      <c r="B661" s="268"/>
      <c r="C661" s="269"/>
      <c r="D661" s="259" t="s">
        <v>174</v>
      </c>
      <c r="E661" s="270" t="s">
        <v>1</v>
      </c>
      <c r="F661" s="271" t="s">
        <v>2464</v>
      </c>
      <c r="G661" s="269"/>
      <c r="H661" s="272">
        <v>116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174</v>
      </c>
      <c r="AU661" s="278" t="s">
        <v>86</v>
      </c>
      <c r="AV661" s="14" t="s">
        <v>86</v>
      </c>
      <c r="AW661" s="14" t="s">
        <v>30</v>
      </c>
      <c r="AX661" s="14" t="s">
        <v>73</v>
      </c>
      <c r="AY661" s="278" t="s">
        <v>166</v>
      </c>
    </row>
    <row r="662" spans="1:51" s="14" customFormat="1" ht="12">
      <c r="A662" s="14"/>
      <c r="B662" s="268"/>
      <c r="C662" s="269"/>
      <c r="D662" s="259" t="s">
        <v>174</v>
      </c>
      <c r="E662" s="270" t="s">
        <v>1</v>
      </c>
      <c r="F662" s="271" t="s">
        <v>2465</v>
      </c>
      <c r="G662" s="269"/>
      <c r="H662" s="272">
        <v>75.6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174</v>
      </c>
      <c r="AU662" s="278" t="s">
        <v>86</v>
      </c>
      <c r="AV662" s="14" t="s">
        <v>86</v>
      </c>
      <c r="AW662" s="14" t="s">
        <v>30</v>
      </c>
      <c r="AX662" s="14" t="s">
        <v>73</v>
      </c>
      <c r="AY662" s="278" t="s">
        <v>166</v>
      </c>
    </row>
    <row r="663" spans="1:51" s="14" customFormat="1" ht="12">
      <c r="A663" s="14"/>
      <c r="B663" s="268"/>
      <c r="C663" s="269"/>
      <c r="D663" s="259" t="s">
        <v>174</v>
      </c>
      <c r="E663" s="270" t="s">
        <v>1</v>
      </c>
      <c r="F663" s="271" t="s">
        <v>2466</v>
      </c>
      <c r="G663" s="269"/>
      <c r="H663" s="272">
        <v>74.5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174</v>
      </c>
      <c r="AU663" s="278" t="s">
        <v>86</v>
      </c>
      <c r="AV663" s="14" t="s">
        <v>86</v>
      </c>
      <c r="AW663" s="14" t="s">
        <v>30</v>
      </c>
      <c r="AX663" s="14" t="s">
        <v>73</v>
      </c>
      <c r="AY663" s="278" t="s">
        <v>166</v>
      </c>
    </row>
    <row r="664" spans="1:51" s="14" customFormat="1" ht="12">
      <c r="A664" s="14"/>
      <c r="B664" s="268"/>
      <c r="C664" s="269"/>
      <c r="D664" s="259" t="s">
        <v>174</v>
      </c>
      <c r="E664" s="270" t="s">
        <v>1</v>
      </c>
      <c r="F664" s="271" t="s">
        <v>2467</v>
      </c>
      <c r="G664" s="269"/>
      <c r="H664" s="272">
        <v>103.8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174</v>
      </c>
      <c r="AU664" s="278" t="s">
        <v>86</v>
      </c>
      <c r="AV664" s="14" t="s">
        <v>86</v>
      </c>
      <c r="AW664" s="14" t="s">
        <v>30</v>
      </c>
      <c r="AX664" s="14" t="s">
        <v>73</v>
      </c>
      <c r="AY664" s="278" t="s">
        <v>166</v>
      </c>
    </row>
    <row r="665" spans="1:63" s="12" customFormat="1" ht="22.8" customHeight="1">
      <c r="A665" s="12"/>
      <c r="B665" s="227"/>
      <c r="C665" s="228"/>
      <c r="D665" s="229" t="s">
        <v>72</v>
      </c>
      <c r="E665" s="241" t="s">
        <v>609</v>
      </c>
      <c r="F665" s="241" t="s">
        <v>802</v>
      </c>
      <c r="G665" s="228"/>
      <c r="H665" s="228"/>
      <c r="I665" s="231"/>
      <c r="J665" s="242">
        <f>BK665</f>
        <v>0</v>
      </c>
      <c r="K665" s="228"/>
      <c r="L665" s="233"/>
      <c r="M665" s="234"/>
      <c r="N665" s="235"/>
      <c r="O665" s="235"/>
      <c r="P665" s="236">
        <f>SUM(P666:P702)</f>
        <v>0</v>
      </c>
      <c r="Q665" s="235"/>
      <c r="R665" s="236">
        <f>SUM(R666:R702)</f>
        <v>71.65305955999999</v>
      </c>
      <c r="S665" s="235"/>
      <c r="T665" s="237">
        <f>SUM(T666:T702)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38" t="s">
        <v>80</v>
      </c>
      <c r="AT665" s="239" t="s">
        <v>72</v>
      </c>
      <c r="AU665" s="239" t="s">
        <v>80</v>
      </c>
      <c r="AY665" s="238" t="s">
        <v>166</v>
      </c>
      <c r="BK665" s="240">
        <f>SUM(BK666:BK702)</f>
        <v>0</v>
      </c>
    </row>
    <row r="666" spans="1:65" s="2" customFormat="1" ht="16.5" customHeight="1">
      <c r="A666" s="37"/>
      <c r="B666" s="38"/>
      <c r="C666" s="243" t="s">
        <v>760</v>
      </c>
      <c r="D666" s="243" t="s">
        <v>168</v>
      </c>
      <c r="E666" s="244" t="s">
        <v>804</v>
      </c>
      <c r="F666" s="245" t="s">
        <v>805</v>
      </c>
      <c r="G666" s="246" t="s">
        <v>179</v>
      </c>
      <c r="H666" s="247">
        <v>25.986</v>
      </c>
      <c r="I666" s="248"/>
      <c r="J666" s="249">
        <f>ROUND(I666*H666,2)</f>
        <v>0</v>
      </c>
      <c r="K666" s="250"/>
      <c r="L666" s="43"/>
      <c r="M666" s="251" t="s">
        <v>1</v>
      </c>
      <c r="N666" s="252" t="s">
        <v>39</v>
      </c>
      <c r="O666" s="90"/>
      <c r="P666" s="253">
        <f>O666*H666</f>
        <v>0</v>
      </c>
      <c r="Q666" s="253">
        <v>2.25634</v>
      </c>
      <c r="R666" s="253">
        <f>Q666*H666</f>
        <v>58.63325123999999</v>
      </c>
      <c r="S666" s="253">
        <v>0</v>
      </c>
      <c r="T666" s="254">
        <f>S666*H666</f>
        <v>0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255" t="s">
        <v>172</v>
      </c>
      <c r="AT666" s="255" t="s">
        <v>168</v>
      </c>
      <c r="AU666" s="255" t="s">
        <v>86</v>
      </c>
      <c r="AY666" s="16" t="s">
        <v>166</v>
      </c>
      <c r="BE666" s="256">
        <f>IF(N666="základní",J666,0)</f>
        <v>0</v>
      </c>
      <c r="BF666" s="256">
        <f>IF(N666="snížená",J666,0)</f>
        <v>0</v>
      </c>
      <c r="BG666" s="256">
        <f>IF(N666="zákl. přenesená",J666,0)</f>
        <v>0</v>
      </c>
      <c r="BH666" s="256">
        <f>IF(N666="sníž. přenesená",J666,0)</f>
        <v>0</v>
      </c>
      <c r="BI666" s="256">
        <f>IF(N666="nulová",J666,0)</f>
        <v>0</v>
      </c>
      <c r="BJ666" s="16" t="s">
        <v>86</v>
      </c>
      <c r="BK666" s="256">
        <f>ROUND(I666*H666,2)</f>
        <v>0</v>
      </c>
      <c r="BL666" s="16" t="s">
        <v>172</v>
      </c>
      <c r="BM666" s="255" t="s">
        <v>2468</v>
      </c>
    </row>
    <row r="667" spans="1:51" s="14" customFormat="1" ht="12">
      <c r="A667" s="14"/>
      <c r="B667" s="268"/>
      <c r="C667" s="269"/>
      <c r="D667" s="259" t="s">
        <v>174</v>
      </c>
      <c r="E667" s="270" t="s">
        <v>1</v>
      </c>
      <c r="F667" s="271" t="s">
        <v>2469</v>
      </c>
      <c r="G667" s="269"/>
      <c r="H667" s="272">
        <v>25.986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174</v>
      </c>
      <c r="AU667" s="278" t="s">
        <v>86</v>
      </c>
      <c r="AV667" s="14" t="s">
        <v>86</v>
      </c>
      <c r="AW667" s="14" t="s">
        <v>30</v>
      </c>
      <c r="AX667" s="14" t="s">
        <v>73</v>
      </c>
      <c r="AY667" s="278" t="s">
        <v>166</v>
      </c>
    </row>
    <row r="668" spans="1:65" s="2" customFormat="1" ht="21.75" customHeight="1">
      <c r="A668" s="37"/>
      <c r="B668" s="38"/>
      <c r="C668" s="243" t="s">
        <v>769</v>
      </c>
      <c r="D668" s="243" t="s">
        <v>168</v>
      </c>
      <c r="E668" s="244" t="s">
        <v>809</v>
      </c>
      <c r="F668" s="245" t="s">
        <v>810</v>
      </c>
      <c r="G668" s="246" t="s">
        <v>179</v>
      </c>
      <c r="H668" s="247">
        <v>3.548</v>
      </c>
      <c r="I668" s="248"/>
      <c r="J668" s="249">
        <f>ROUND(I668*H668,2)</f>
        <v>0</v>
      </c>
      <c r="K668" s="250"/>
      <c r="L668" s="43"/>
      <c r="M668" s="251" t="s">
        <v>1</v>
      </c>
      <c r="N668" s="252" t="s">
        <v>39</v>
      </c>
      <c r="O668" s="90"/>
      <c r="P668" s="253">
        <f>O668*H668</f>
        <v>0</v>
      </c>
      <c r="Q668" s="253">
        <v>2.25634</v>
      </c>
      <c r="R668" s="253">
        <f>Q668*H668</f>
        <v>8.005494319999999</v>
      </c>
      <c r="S668" s="253">
        <v>0</v>
      </c>
      <c r="T668" s="254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255" t="s">
        <v>172</v>
      </c>
      <c r="AT668" s="255" t="s">
        <v>168</v>
      </c>
      <c r="AU668" s="255" t="s">
        <v>86</v>
      </c>
      <c r="AY668" s="16" t="s">
        <v>166</v>
      </c>
      <c r="BE668" s="256">
        <f>IF(N668="základní",J668,0)</f>
        <v>0</v>
      </c>
      <c r="BF668" s="256">
        <f>IF(N668="snížená",J668,0)</f>
        <v>0</v>
      </c>
      <c r="BG668" s="256">
        <f>IF(N668="zákl. přenesená",J668,0)</f>
        <v>0</v>
      </c>
      <c r="BH668" s="256">
        <f>IF(N668="sníž. přenesená",J668,0)</f>
        <v>0</v>
      </c>
      <c r="BI668" s="256">
        <f>IF(N668="nulová",J668,0)</f>
        <v>0</v>
      </c>
      <c r="BJ668" s="16" t="s">
        <v>86</v>
      </c>
      <c r="BK668" s="256">
        <f>ROUND(I668*H668,2)</f>
        <v>0</v>
      </c>
      <c r="BL668" s="16" t="s">
        <v>172</v>
      </c>
      <c r="BM668" s="255" t="s">
        <v>2470</v>
      </c>
    </row>
    <row r="669" spans="1:51" s="14" customFormat="1" ht="12">
      <c r="A669" s="14"/>
      <c r="B669" s="268"/>
      <c r="C669" s="269"/>
      <c r="D669" s="259" t="s">
        <v>174</v>
      </c>
      <c r="E669" s="270" t="s">
        <v>1</v>
      </c>
      <c r="F669" s="271" t="s">
        <v>2471</v>
      </c>
      <c r="G669" s="269"/>
      <c r="H669" s="272">
        <v>3.248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174</v>
      </c>
      <c r="AU669" s="278" t="s">
        <v>86</v>
      </c>
      <c r="AV669" s="14" t="s">
        <v>86</v>
      </c>
      <c r="AW669" s="14" t="s">
        <v>30</v>
      </c>
      <c r="AX669" s="14" t="s">
        <v>73</v>
      </c>
      <c r="AY669" s="278" t="s">
        <v>166</v>
      </c>
    </row>
    <row r="670" spans="1:51" s="14" customFormat="1" ht="12">
      <c r="A670" s="14"/>
      <c r="B670" s="268"/>
      <c r="C670" s="269"/>
      <c r="D670" s="259" t="s">
        <v>174</v>
      </c>
      <c r="E670" s="270" t="s">
        <v>1</v>
      </c>
      <c r="F670" s="271" t="s">
        <v>813</v>
      </c>
      <c r="G670" s="269"/>
      <c r="H670" s="272">
        <v>0.3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174</v>
      </c>
      <c r="AU670" s="278" t="s">
        <v>86</v>
      </c>
      <c r="AV670" s="14" t="s">
        <v>86</v>
      </c>
      <c r="AW670" s="14" t="s">
        <v>30</v>
      </c>
      <c r="AX670" s="14" t="s">
        <v>73</v>
      </c>
      <c r="AY670" s="278" t="s">
        <v>166</v>
      </c>
    </row>
    <row r="671" spans="1:65" s="2" customFormat="1" ht="21.75" customHeight="1">
      <c r="A671" s="37"/>
      <c r="B671" s="38"/>
      <c r="C671" s="243" t="s">
        <v>790</v>
      </c>
      <c r="D671" s="243" t="s">
        <v>168</v>
      </c>
      <c r="E671" s="244" t="s">
        <v>815</v>
      </c>
      <c r="F671" s="245" t="s">
        <v>816</v>
      </c>
      <c r="G671" s="246" t="s">
        <v>179</v>
      </c>
      <c r="H671" s="247">
        <v>25.986</v>
      </c>
      <c r="I671" s="248"/>
      <c r="J671" s="249">
        <f>ROUND(I671*H671,2)</f>
        <v>0</v>
      </c>
      <c r="K671" s="250"/>
      <c r="L671" s="43"/>
      <c r="M671" s="251" t="s">
        <v>1</v>
      </c>
      <c r="N671" s="252" t="s">
        <v>39</v>
      </c>
      <c r="O671" s="90"/>
      <c r="P671" s="253">
        <f>O671*H671</f>
        <v>0</v>
      </c>
      <c r="Q671" s="253">
        <v>0</v>
      </c>
      <c r="R671" s="253">
        <f>Q671*H671</f>
        <v>0</v>
      </c>
      <c r="S671" s="253">
        <v>0</v>
      </c>
      <c r="T671" s="254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55" t="s">
        <v>172</v>
      </c>
      <c r="AT671" s="255" t="s">
        <v>168</v>
      </c>
      <c r="AU671" s="255" t="s">
        <v>86</v>
      </c>
      <c r="AY671" s="16" t="s">
        <v>166</v>
      </c>
      <c r="BE671" s="256">
        <f>IF(N671="základní",J671,0)</f>
        <v>0</v>
      </c>
      <c r="BF671" s="256">
        <f>IF(N671="snížená",J671,0)</f>
        <v>0</v>
      </c>
      <c r="BG671" s="256">
        <f>IF(N671="zákl. přenesená",J671,0)</f>
        <v>0</v>
      </c>
      <c r="BH671" s="256">
        <f>IF(N671="sníž. přenesená",J671,0)</f>
        <v>0</v>
      </c>
      <c r="BI671" s="256">
        <f>IF(N671="nulová",J671,0)</f>
        <v>0</v>
      </c>
      <c r="BJ671" s="16" t="s">
        <v>86</v>
      </c>
      <c r="BK671" s="256">
        <f>ROUND(I671*H671,2)</f>
        <v>0</v>
      </c>
      <c r="BL671" s="16" t="s">
        <v>172</v>
      </c>
      <c r="BM671" s="255" t="s">
        <v>2472</v>
      </c>
    </row>
    <row r="672" spans="1:51" s="14" customFormat="1" ht="12">
      <c r="A672" s="14"/>
      <c r="B672" s="268"/>
      <c r="C672" s="269"/>
      <c r="D672" s="259" t="s">
        <v>174</v>
      </c>
      <c r="E672" s="270" t="s">
        <v>1</v>
      </c>
      <c r="F672" s="271" t="s">
        <v>2469</v>
      </c>
      <c r="G672" s="269"/>
      <c r="H672" s="272">
        <v>25.986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174</v>
      </c>
      <c r="AU672" s="278" t="s">
        <v>86</v>
      </c>
      <c r="AV672" s="14" t="s">
        <v>86</v>
      </c>
      <c r="AW672" s="14" t="s">
        <v>30</v>
      </c>
      <c r="AX672" s="14" t="s">
        <v>73</v>
      </c>
      <c r="AY672" s="278" t="s">
        <v>166</v>
      </c>
    </row>
    <row r="673" spans="1:65" s="2" customFormat="1" ht="21.75" customHeight="1">
      <c r="A673" s="37"/>
      <c r="B673" s="38"/>
      <c r="C673" s="243" t="s">
        <v>794</v>
      </c>
      <c r="D673" s="243" t="s">
        <v>168</v>
      </c>
      <c r="E673" s="244" t="s">
        <v>819</v>
      </c>
      <c r="F673" s="245" t="s">
        <v>820</v>
      </c>
      <c r="G673" s="246" t="s">
        <v>179</v>
      </c>
      <c r="H673" s="247">
        <v>25.986</v>
      </c>
      <c r="I673" s="248"/>
      <c r="J673" s="249">
        <f>ROUND(I673*H673,2)</f>
        <v>0</v>
      </c>
      <c r="K673" s="250"/>
      <c r="L673" s="43"/>
      <c r="M673" s="251" t="s">
        <v>1</v>
      </c>
      <c r="N673" s="252" t="s">
        <v>39</v>
      </c>
      <c r="O673" s="90"/>
      <c r="P673" s="253">
        <f>O673*H673</f>
        <v>0</v>
      </c>
      <c r="Q673" s="253">
        <v>0</v>
      </c>
      <c r="R673" s="253">
        <f>Q673*H673</f>
        <v>0</v>
      </c>
      <c r="S673" s="253">
        <v>0</v>
      </c>
      <c r="T673" s="254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255" t="s">
        <v>172</v>
      </c>
      <c r="AT673" s="255" t="s">
        <v>168</v>
      </c>
      <c r="AU673" s="255" t="s">
        <v>86</v>
      </c>
      <c r="AY673" s="16" t="s">
        <v>166</v>
      </c>
      <c r="BE673" s="256">
        <f>IF(N673="základní",J673,0)</f>
        <v>0</v>
      </c>
      <c r="BF673" s="256">
        <f>IF(N673="snížená",J673,0)</f>
        <v>0</v>
      </c>
      <c r="BG673" s="256">
        <f>IF(N673="zákl. přenesená",J673,0)</f>
        <v>0</v>
      </c>
      <c r="BH673" s="256">
        <f>IF(N673="sníž. přenesená",J673,0)</f>
        <v>0</v>
      </c>
      <c r="BI673" s="256">
        <f>IF(N673="nulová",J673,0)</f>
        <v>0</v>
      </c>
      <c r="BJ673" s="16" t="s">
        <v>86</v>
      </c>
      <c r="BK673" s="256">
        <f>ROUND(I673*H673,2)</f>
        <v>0</v>
      </c>
      <c r="BL673" s="16" t="s">
        <v>172</v>
      </c>
      <c r="BM673" s="255" t="s">
        <v>2473</v>
      </c>
    </row>
    <row r="674" spans="1:51" s="14" customFormat="1" ht="12">
      <c r="A674" s="14"/>
      <c r="B674" s="268"/>
      <c r="C674" s="269"/>
      <c r="D674" s="259" t="s">
        <v>174</v>
      </c>
      <c r="E674" s="270" t="s">
        <v>1</v>
      </c>
      <c r="F674" s="271" t="s">
        <v>2469</v>
      </c>
      <c r="G674" s="269"/>
      <c r="H674" s="272">
        <v>25.986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174</v>
      </c>
      <c r="AU674" s="278" t="s">
        <v>86</v>
      </c>
      <c r="AV674" s="14" t="s">
        <v>86</v>
      </c>
      <c r="AW674" s="14" t="s">
        <v>30</v>
      </c>
      <c r="AX674" s="14" t="s">
        <v>73</v>
      </c>
      <c r="AY674" s="278" t="s">
        <v>166</v>
      </c>
    </row>
    <row r="675" spans="1:65" s="2" customFormat="1" ht="16.5" customHeight="1">
      <c r="A675" s="37"/>
      <c r="B675" s="38"/>
      <c r="C675" s="243" t="s">
        <v>803</v>
      </c>
      <c r="D675" s="243" t="s">
        <v>168</v>
      </c>
      <c r="E675" s="244" t="s">
        <v>823</v>
      </c>
      <c r="F675" s="245" t="s">
        <v>824</v>
      </c>
      <c r="G675" s="246" t="s">
        <v>223</v>
      </c>
      <c r="H675" s="247">
        <v>0.512</v>
      </c>
      <c r="I675" s="248"/>
      <c r="J675" s="249">
        <f>ROUND(I675*H675,2)</f>
        <v>0</v>
      </c>
      <c r="K675" s="250"/>
      <c r="L675" s="43"/>
      <c r="M675" s="251" t="s">
        <v>1</v>
      </c>
      <c r="N675" s="252" t="s">
        <v>39</v>
      </c>
      <c r="O675" s="90"/>
      <c r="P675" s="253">
        <f>O675*H675</f>
        <v>0</v>
      </c>
      <c r="Q675" s="253">
        <v>1.05306</v>
      </c>
      <c r="R675" s="253">
        <f>Q675*H675</f>
        <v>0.5391667200000001</v>
      </c>
      <c r="S675" s="253">
        <v>0</v>
      </c>
      <c r="T675" s="254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55" t="s">
        <v>172</v>
      </c>
      <c r="AT675" s="255" t="s">
        <v>168</v>
      </c>
      <c r="AU675" s="255" t="s">
        <v>86</v>
      </c>
      <c r="AY675" s="16" t="s">
        <v>166</v>
      </c>
      <c r="BE675" s="256">
        <f>IF(N675="základní",J675,0)</f>
        <v>0</v>
      </c>
      <c r="BF675" s="256">
        <f>IF(N675="snížená",J675,0)</f>
        <v>0</v>
      </c>
      <c r="BG675" s="256">
        <f>IF(N675="zákl. přenesená",J675,0)</f>
        <v>0</v>
      </c>
      <c r="BH675" s="256">
        <f>IF(N675="sníž. přenesená",J675,0)</f>
        <v>0</v>
      </c>
      <c r="BI675" s="256">
        <f>IF(N675="nulová",J675,0)</f>
        <v>0</v>
      </c>
      <c r="BJ675" s="16" t="s">
        <v>86</v>
      </c>
      <c r="BK675" s="256">
        <f>ROUND(I675*H675,2)</f>
        <v>0</v>
      </c>
      <c r="BL675" s="16" t="s">
        <v>172</v>
      </c>
      <c r="BM675" s="255" t="s">
        <v>2474</v>
      </c>
    </row>
    <row r="676" spans="1:51" s="14" customFormat="1" ht="12">
      <c r="A676" s="14"/>
      <c r="B676" s="268"/>
      <c r="C676" s="269"/>
      <c r="D676" s="259" t="s">
        <v>174</v>
      </c>
      <c r="E676" s="270" t="s">
        <v>1</v>
      </c>
      <c r="F676" s="271" t="s">
        <v>2475</v>
      </c>
      <c r="G676" s="269"/>
      <c r="H676" s="272">
        <v>0.512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174</v>
      </c>
      <c r="AU676" s="278" t="s">
        <v>86</v>
      </c>
      <c r="AV676" s="14" t="s">
        <v>86</v>
      </c>
      <c r="AW676" s="14" t="s">
        <v>30</v>
      </c>
      <c r="AX676" s="14" t="s">
        <v>73</v>
      </c>
      <c r="AY676" s="278" t="s">
        <v>166</v>
      </c>
    </row>
    <row r="677" spans="1:65" s="2" customFormat="1" ht="21.75" customHeight="1">
      <c r="A677" s="37"/>
      <c r="B677" s="38"/>
      <c r="C677" s="243" t="s">
        <v>808</v>
      </c>
      <c r="D677" s="243" t="s">
        <v>168</v>
      </c>
      <c r="E677" s="244" t="s">
        <v>828</v>
      </c>
      <c r="F677" s="245" t="s">
        <v>829</v>
      </c>
      <c r="G677" s="246" t="s">
        <v>171</v>
      </c>
      <c r="H677" s="247">
        <v>38.886</v>
      </c>
      <c r="I677" s="248"/>
      <c r="J677" s="249">
        <f>ROUND(I677*H677,2)</f>
        <v>0</v>
      </c>
      <c r="K677" s="250"/>
      <c r="L677" s="43"/>
      <c r="M677" s="251" t="s">
        <v>1</v>
      </c>
      <c r="N677" s="252" t="s">
        <v>39</v>
      </c>
      <c r="O677" s="90"/>
      <c r="P677" s="253">
        <f>O677*H677</f>
        <v>0</v>
      </c>
      <c r="Q677" s="253">
        <v>0.09868</v>
      </c>
      <c r="R677" s="253">
        <f>Q677*H677</f>
        <v>3.8372704800000004</v>
      </c>
      <c r="S677" s="253">
        <v>0</v>
      </c>
      <c r="T677" s="254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55" t="s">
        <v>172</v>
      </c>
      <c r="AT677" s="255" t="s">
        <v>168</v>
      </c>
      <c r="AU677" s="255" t="s">
        <v>86</v>
      </c>
      <c r="AY677" s="16" t="s">
        <v>166</v>
      </c>
      <c r="BE677" s="256">
        <f>IF(N677="základní",J677,0)</f>
        <v>0</v>
      </c>
      <c r="BF677" s="256">
        <f>IF(N677="snížená",J677,0)</f>
        <v>0</v>
      </c>
      <c r="BG677" s="256">
        <f>IF(N677="zákl. přenesená",J677,0)</f>
        <v>0</v>
      </c>
      <c r="BH677" s="256">
        <f>IF(N677="sníž. přenesená",J677,0)</f>
        <v>0</v>
      </c>
      <c r="BI677" s="256">
        <f>IF(N677="nulová",J677,0)</f>
        <v>0</v>
      </c>
      <c r="BJ677" s="16" t="s">
        <v>86</v>
      </c>
      <c r="BK677" s="256">
        <f>ROUND(I677*H677,2)</f>
        <v>0</v>
      </c>
      <c r="BL677" s="16" t="s">
        <v>172</v>
      </c>
      <c r="BM677" s="255" t="s">
        <v>2476</v>
      </c>
    </row>
    <row r="678" spans="1:51" s="13" customFormat="1" ht="12">
      <c r="A678" s="13"/>
      <c r="B678" s="257"/>
      <c r="C678" s="258"/>
      <c r="D678" s="259" t="s">
        <v>174</v>
      </c>
      <c r="E678" s="260" t="s">
        <v>1</v>
      </c>
      <c r="F678" s="261" t="s">
        <v>831</v>
      </c>
      <c r="G678" s="258"/>
      <c r="H678" s="260" t="s">
        <v>1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7" t="s">
        <v>174</v>
      </c>
      <c r="AU678" s="267" t="s">
        <v>86</v>
      </c>
      <c r="AV678" s="13" t="s">
        <v>80</v>
      </c>
      <c r="AW678" s="13" t="s">
        <v>30</v>
      </c>
      <c r="AX678" s="13" t="s">
        <v>73</v>
      </c>
      <c r="AY678" s="267" t="s">
        <v>166</v>
      </c>
    </row>
    <row r="679" spans="1:51" s="13" customFormat="1" ht="12">
      <c r="A679" s="13"/>
      <c r="B679" s="257"/>
      <c r="C679" s="258"/>
      <c r="D679" s="259" t="s">
        <v>174</v>
      </c>
      <c r="E679" s="260" t="s">
        <v>1</v>
      </c>
      <c r="F679" s="261" t="s">
        <v>2250</v>
      </c>
      <c r="G679" s="258"/>
      <c r="H679" s="260" t="s">
        <v>1</v>
      </c>
      <c r="I679" s="262"/>
      <c r="J679" s="258"/>
      <c r="K679" s="258"/>
      <c r="L679" s="263"/>
      <c r="M679" s="264"/>
      <c r="N679" s="265"/>
      <c r="O679" s="265"/>
      <c r="P679" s="265"/>
      <c r="Q679" s="265"/>
      <c r="R679" s="265"/>
      <c r="S679" s="265"/>
      <c r="T679" s="26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7" t="s">
        <v>174</v>
      </c>
      <c r="AU679" s="267" t="s">
        <v>86</v>
      </c>
      <c r="AV679" s="13" t="s">
        <v>80</v>
      </c>
      <c r="AW679" s="13" t="s">
        <v>30</v>
      </c>
      <c r="AX679" s="13" t="s">
        <v>73</v>
      </c>
      <c r="AY679" s="267" t="s">
        <v>166</v>
      </c>
    </row>
    <row r="680" spans="1:51" s="14" customFormat="1" ht="12">
      <c r="A680" s="14"/>
      <c r="B680" s="268"/>
      <c r="C680" s="269"/>
      <c r="D680" s="259" t="s">
        <v>174</v>
      </c>
      <c r="E680" s="270" t="s">
        <v>1</v>
      </c>
      <c r="F680" s="271" t="s">
        <v>2477</v>
      </c>
      <c r="G680" s="269"/>
      <c r="H680" s="272">
        <v>3.36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174</v>
      </c>
      <c r="AU680" s="278" t="s">
        <v>86</v>
      </c>
      <c r="AV680" s="14" t="s">
        <v>86</v>
      </c>
      <c r="AW680" s="14" t="s">
        <v>30</v>
      </c>
      <c r="AX680" s="14" t="s">
        <v>73</v>
      </c>
      <c r="AY680" s="278" t="s">
        <v>166</v>
      </c>
    </row>
    <row r="681" spans="1:51" s="14" customFormat="1" ht="12">
      <c r="A681" s="14"/>
      <c r="B681" s="268"/>
      <c r="C681" s="269"/>
      <c r="D681" s="259" t="s">
        <v>174</v>
      </c>
      <c r="E681" s="270" t="s">
        <v>1</v>
      </c>
      <c r="F681" s="271" t="s">
        <v>837</v>
      </c>
      <c r="G681" s="269"/>
      <c r="H681" s="272">
        <v>3.888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174</v>
      </c>
      <c r="AU681" s="278" t="s">
        <v>86</v>
      </c>
      <c r="AV681" s="14" t="s">
        <v>86</v>
      </c>
      <c r="AW681" s="14" t="s">
        <v>30</v>
      </c>
      <c r="AX681" s="14" t="s">
        <v>73</v>
      </c>
      <c r="AY681" s="278" t="s">
        <v>166</v>
      </c>
    </row>
    <row r="682" spans="1:51" s="14" customFormat="1" ht="12">
      <c r="A682" s="14"/>
      <c r="B682" s="268"/>
      <c r="C682" s="269"/>
      <c r="D682" s="259" t="s">
        <v>174</v>
      </c>
      <c r="E682" s="270" t="s">
        <v>1</v>
      </c>
      <c r="F682" s="271" t="s">
        <v>2478</v>
      </c>
      <c r="G682" s="269"/>
      <c r="H682" s="272">
        <v>4.536</v>
      </c>
      <c r="I682" s="273"/>
      <c r="J682" s="269"/>
      <c r="K682" s="269"/>
      <c r="L682" s="274"/>
      <c r="M682" s="275"/>
      <c r="N682" s="276"/>
      <c r="O682" s="276"/>
      <c r="P682" s="276"/>
      <c r="Q682" s="276"/>
      <c r="R682" s="276"/>
      <c r="S682" s="276"/>
      <c r="T682" s="27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8" t="s">
        <v>174</v>
      </c>
      <c r="AU682" s="278" t="s">
        <v>86</v>
      </c>
      <c r="AV682" s="14" t="s">
        <v>86</v>
      </c>
      <c r="AW682" s="14" t="s">
        <v>30</v>
      </c>
      <c r="AX682" s="14" t="s">
        <v>73</v>
      </c>
      <c r="AY682" s="278" t="s">
        <v>166</v>
      </c>
    </row>
    <row r="683" spans="1:51" s="14" customFormat="1" ht="12">
      <c r="A683" s="14"/>
      <c r="B683" s="268"/>
      <c r="C683" s="269"/>
      <c r="D683" s="259" t="s">
        <v>174</v>
      </c>
      <c r="E683" s="270" t="s">
        <v>1</v>
      </c>
      <c r="F683" s="271" t="s">
        <v>2479</v>
      </c>
      <c r="G683" s="269"/>
      <c r="H683" s="272">
        <v>8.986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174</v>
      </c>
      <c r="AU683" s="278" t="s">
        <v>86</v>
      </c>
      <c r="AV683" s="14" t="s">
        <v>86</v>
      </c>
      <c r="AW683" s="14" t="s">
        <v>30</v>
      </c>
      <c r="AX683" s="14" t="s">
        <v>73</v>
      </c>
      <c r="AY683" s="278" t="s">
        <v>166</v>
      </c>
    </row>
    <row r="684" spans="1:51" s="13" customFormat="1" ht="12">
      <c r="A684" s="13"/>
      <c r="B684" s="257"/>
      <c r="C684" s="258"/>
      <c r="D684" s="259" t="s">
        <v>174</v>
      </c>
      <c r="E684" s="260" t="s">
        <v>1</v>
      </c>
      <c r="F684" s="261" t="s">
        <v>461</v>
      </c>
      <c r="G684" s="258"/>
      <c r="H684" s="260" t="s">
        <v>1</v>
      </c>
      <c r="I684" s="262"/>
      <c r="J684" s="258"/>
      <c r="K684" s="258"/>
      <c r="L684" s="263"/>
      <c r="M684" s="264"/>
      <c r="N684" s="265"/>
      <c r="O684" s="265"/>
      <c r="P684" s="265"/>
      <c r="Q684" s="265"/>
      <c r="R684" s="265"/>
      <c r="S684" s="265"/>
      <c r="T684" s="26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7" t="s">
        <v>174</v>
      </c>
      <c r="AU684" s="267" t="s">
        <v>86</v>
      </c>
      <c r="AV684" s="13" t="s">
        <v>80</v>
      </c>
      <c r="AW684" s="13" t="s">
        <v>30</v>
      </c>
      <c r="AX684" s="13" t="s">
        <v>73</v>
      </c>
      <c r="AY684" s="267" t="s">
        <v>166</v>
      </c>
    </row>
    <row r="685" spans="1:51" s="14" customFormat="1" ht="12">
      <c r="A685" s="14"/>
      <c r="B685" s="268"/>
      <c r="C685" s="269"/>
      <c r="D685" s="259" t="s">
        <v>174</v>
      </c>
      <c r="E685" s="270" t="s">
        <v>1</v>
      </c>
      <c r="F685" s="271" t="s">
        <v>2480</v>
      </c>
      <c r="G685" s="269"/>
      <c r="H685" s="272">
        <v>2.688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174</v>
      </c>
      <c r="AU685" s="278" t="s">
        <v>86</v>
      </c>
      <c r="AV685" s="14" t="s">
        <v>86</v>
      </c>
      <c r="AW685" s="14" t="s">
        <v>30</v>
      </c>
      <c r="AX685" s="14" t="s">
        <v>73</v>
      </c>
      <c r="AY685" s="278" t="s">
        <v>166</v>
      </c>
    </row>
    <row r="686" spans="1:51" s="14" customFormat="1" ht="12">
      <c r="A686" s="14"/>
      <c r="B686" s="268"/>
      <c r="C686" s="269"/>
      <c r="D686" s="259" t="s">
        <v>174</v>
      </c>
      <c r="E686" s="270" t="s">
        <v>1</v>
      </c>
      <c r="F686" s="271" t="s">
        <v>2478</v>
      </c>
      <c r="G686" s="269"/>
      <c r="H686" s="272">
        <v>4.536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174</v>
      </c>
      <c r="AU686" s="278" t="s">
        <v>86</v>
      </c>
      <c r="AV686" s="14" t="s">
        <v>86</v>
      </c>
      <c r="AW686" s="14" t="s">
        <v>30</v>
      </c>
      <c r="AX686" s="14" t="s">
        <v>73</v>
      </c>
      <c r="AY686" s="278" t="s">
        <v>166</v>
      </c>
    </row>
    <row r="687" spans="1:51" s="14" customFormat="1" ht="12">
      <c r="A687" s="14"/>
      <c r="B687" s="268"/>
      <c r="C687" s="269"/>
      <c r="D687" s="259" t="s">
        <v>174</v>
      </c>
      <c r="E687" s="270" t="s">
        <v>1</v>
      </c>
      <c r="F687" s="271" t="s">
        <v>2481</v>
      </c>
      <c r="G687" s="269"/>
      <c r="H687" s="272">
        <v>1.277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174</v>
      </c>
      <c r="AU687" s="278" t="s">
        <v>86</v>
      </c>
      <c r="AV687" s="14" t="s">
        <v>86</v>
      </c>
      <c r="AW687" s="14" t="s">
        <v>30</v>
      </c>
      <c r="AX687" s="14" t="s">
        <v>73</v>
      </c>
      <c r="AY687" s="278" t="s">
        <v>166</v>
      </c>
    </row>
    <row r="688" spans="1:51" s="14" customFormat="1" ht="12">
      <c r="A688" s="14"/>
      <c r="B688" s="268"/>
      <c r="C688" s="269"/>
      <c r="D688" s="259" t="s">
        <v>174</v>
      </c>
      <c r="E688" s="270" t="s">
        <v>1</v>
      </c>
      <c r="F688" s="271" t="s">
        <v>2482</v>
      </c>
      <c r="G688" s="269"/>
      <c r="H688" s="272">
        <v>0.629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174</v>
      </c>
      <c r="AU688" s="278" t="s">
        <v>86</v>
      </c>
      <c r="AV688" s="14" t="s">
        <v>86</v>
      </c>
      <c r="AW688" s="14" t="s">
        <v>30</v>
      </c>
      <c r="AX688" s="14" t="s">
        <v>73</v>
      </c>
      <c r="AY688" s="278" t="s">
        <v>166</v>
      </c>
    </row>
    <row r="689" spans="1:51" s="14" customFormat="1" ht="12">
      <c r="A689" s="14"/>
      <c r="B689" s="268"/>
      <c r="C689" s="269"/>
      <c r="D689" s="259" t="s">
        <v>174</v>
      </c>
      <c r="E689" s="270" t="s">
        <v>1</v>
      </c>
      <c r="F689" s="271" t="s">
        <v>2479</v>
      </c>
      <c r="G689" s="269"/>
      <c r="H689" s="272">
        <v>8.986</v>
      </c>
      <c r="I689" s="273"/>
      <c r="J689" s="269"/>
      <c r="K689" s="269"/>
      <c r="L689" s="274"/>
      <c r="M689" s="275"/>
      <c r="N689" s="276"/>
      <c r="O689" s="276"/>
      <c r="P689" s="276"/>
      <c r="Q689" s="276"/>
      <c r="R689" s="276"/>
      <c r="S689" s="276"/>
      <c r="T689" s="27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8" t="s">
        <v>174</v>
      </c>
      <c r="AU689" s="278" t="s">
        <v>86</v>
      </c>
      <c r="AV689" s="14" t="s">
        <v>86</v>
      </c>
      <c r="AW689" s="14" t="s">
        <v>30</v>
      </c>
      <c r="AX689" s="14" t="s">
        <v>73</v>
      </c>
      <c r="AY689" s="278" t="s">
        <v>166</v>
      </c>
    </row>
    <row r="690" spans="1:65" s="2" customFormat="1" ht="21.75" customHeight="1">
      <c r="A690" s="37"/>
      <c r="B690" s="38"/>
      <c r="C690" s="243" t="s">
        <v>814</v>
      </c>
      <c r="D690" s="243" t="s">
        <v>168</v>
      </c>
      <c r="E690" s="244" t="s">
        <v>842</v>
      </c>
      <c r="F690" s="245" t="s">
        <v>843</v>
      </c>
      <c r="G690" s="246" t="s">
        <v>290</v>
      </c>
      <c r="H690" s="247">
        <v>217.2</v>
      </c>
      <c r="I690" s="248"/>
      <c r="J690" s="249">
        <f>ROUND(I690*H690,2)</f>
        <v>0</v>
      </c>
      <c r="K690" s="250"/>
      <c r="L690" s="43"/>
      <c r="M690" s="251" t="s">
        <v>1</v>
      </c>
      <c r="N690" s="252" t="s">
        <v>39</v>
      </c>
      <c r="O690" s="90"/>
      <c r="P690" s="253">
        <f>O690*H690</f>
        <v>0</v>
      </c>
      <c r="Q690" s="253">
        <v>6E-05</v>
      </c>
      <c r="R690" s="253">
        <f>Q690*H690</f>
        <v>0.013032</v>
      </c>
      <c r="S690" s="253">
        <v>0</v>
      </c>
      <c r="T690" s="25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55" t="s">
        <v>172</v>
      </c>
      <c r="AT690" s="255" t="s">
        <v>168</v>
      </c>
      <c r="AU690" s="255" t="s">
        <v>86</v>
      </c>
      <c r="AY690" s="16" t="s">
        <v>166</v>
      </c>
      <c r="BE690" s="256">
        <f>IF(N690="základní",J690,0)</f>
        <v>0</v>
      </c>
      <c r="BF690" s="256">
        <f>IF(N690="snížená",J690,0)</f>
        <v>0</v>
      </c>
      <c r="BG690" s="256">
        <f>IF(N690="zákl. přenesená",J690,0)</f>
        <v>0</v>
      </c>
      <c r="BH690" s="256">
        <f>IF(N690="sníž. přenesená",J690,0)</f>
        <v>0</v>
      </c>
      <c r="BI690" s="256">
        <f>IF(N690="nulová",J690,0)</f>
        <v>0</v>
      </c>
      <c r="BJ690" s="16" t="s">
        <v>86</v>
      </c>
      <c r="BK690" s="256">
        <f>ROUND(I690*H690,2)</f>
        <v>0</v>
      </c>
      <c r="BL690" s="16" t="s">
        <v>172</v>
      </c>
      <c r="BM690" s="255" t="s">
        <v>2483</v>
      </c>
    </row>
    <row r="691" spans="1:51" s="13" customFormat="1" ht="12">
      <c r="A691" s="13"/>
      <c r="B691" s="257"/>
      <c r="C691" s="258"/>
      <c r="D691" s="259" t="s">
        <v>174</v>
      </c>
      <c r="E691" s="260" t="s">
        <v>1</v>
      </c>
      <c r="F691" s="261" t="s">
        <v>663</v>
      </c>
      <c r="G691" s="258"/>
      <c r="H691" s="260" t="s">
        <v>1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7" t="s">
        <v>174</v>
      </c>
      <c r="AU691" s="267" t="s">
        <v>86</v>
      </c>
      <c r="AV691" s="13" t="s">
        <v>80</v>
      </c>
      <c r="AW691" s="13" t="s">
        <v>30</v>
      </c>
      <c r="AX691" s="13" t="s">
        <v>73</v>
      </c>
      <c r="AY691" s="267" t="s">
        <v>166</v>
      </c>
    </row>
    <row r="692" spans="1:51" s="14" customFormat="1" ht="12">
      <c r="A692" s="14"/>
      <c r="B692" s="268"/>
      <c r="C692" s="269"/>
      <c r="D692" s="259" t="s">
        <v>174</v>
      </c>
      <c r="E692" s="270" t="s">
        <v>1</v>
      </c>
      <c r="F692" s="271" t="s">
        <v>2484</v>
      </c>
      <c r="G692" s="269"/>
      <c r="H692" s="272">
        <v>49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174</v>
      </c>
      <c r="AU692" s="278" t="s">
        <v>86</v>
      </c>
      <c r="AV692" s="14" t="s">
        <v>86</v>
      </c>
      <c r="AW692" s="14" t="s">
        <v>30</v>
      </c>
      <c r="AX692" s="14" t="s">
        <v>73</v>
      </c>
      <c r="AY692" s="278" t="s">
        <v>166</v>
      </c>
    </row>
    <row r="693" spans="1:51" s="14" customFormat="1" ht="12">
      <c r="A693" s="14"/>
      <c r="B693" s="268"/>
      <c r="C693" s="269"/>
      <c r="D693" s="259" t="s">
        <v>174</v>
      </c>
      <c r="E693" s="270" t="s">
        <v>1</v>
      </c>
      <c r="F693" s="271" t="s">
        <v>2485</v>
      </c>
      <c r="G693" s="269"/>
      <c r="H693" s="272">
        <v>115.2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174</v>
      </c>
      <c r="AU693" s="278" t="s">
        <v>86</v>
      </c>
      <c r="AV693" s="14" t="s">
        <v>86</v>
      </c>
      <c r="AW693" s="14" t="s">
        <v>30</v>
      </c>
      <c r="AX693" s="14" t="s">
        <v>73</v>
      </c>
      <c r="AY693" s="278" t="s">
        <v>166</v>
      </c>
    </row>
    <row r="694" spans="1:51" s="14" customFormat="1" ht="12">
      <c r="A694" s="14"/>
      <c r="B694" s="268"/>
      <c r="C694" s="269"/>
      <c r="D694" s="259" t="s">
        <v>174</v>
      </c>
      <c r="E694" s="270" t="s">
        <v>1</v>
      </c>
      <c r="F694" s="271" t="s">
        <v>2486</v>
      </c>
      <c r="G694" s="269"/>
      <c r="H694" s="272">
        <v>53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174</v>
      </c>
      <c r="AU694" s="278" t="s">
        <v>86</v>
      </c>
      <c r="AV694" s="14" t="s">
        <v>86</v>
      </c>
      <c r="AW694" s="14" t="s">
        <v>30</v>
      </c>
      <c r="AX694" s="14" t="s">
        <v>73</v>
      </c>
      <c r="AY694" s="278" t="s">
        <v>166</v>
      </c>
    </row>
    <row r="695" spans="1:65" s="2" customFormat="1" ht="21.75" customHeight="1">
      <c r="A695" s="37"/>
      <c r="B695" s="38"/>
      <c r="C695" s="243" t="s">
        <v>818</v>
      </c>
      <c r="D695" s="243" t="s">
        <v>168</v>
      </c>
      <c r="E695" s="244" t="s">
        <v>848</v>
      </c>
      <c r="F695" s="245" t="s">
        <v>849</v>
      </c>
      <c r="G695" s="246" t="s">
        <v>290</v>
      </c>
      <c r="H695" s="247">
        <v>52.2</v>
      </c>
      <c r="I695" s="248"/>
      <c r="J695" s="249">
        <f>ROUND(I695*H695,2)</f>
        <v>0</v>
      </c>
      <c r="K695" s="250"/>
      <c r="L695" s="43"/>
      <c r="M695" s="251" t="s">
        <v>1</v>
      </c>
      <c r="N695" s="252" t="s">
        <v>39</v>
      </c>
      <c r="O695" s="90"/>
      <c r="P695" s="253">
        <f>O695*H695</f>
        <v>0</v>
      </c>
      <c r="Q695" s="253">
        <v>5E-05</v>
      </c>
      <c r="R695" s="253">
        <f>Q695*H695</f>
        <v>0.0026100000000000003</v>
      </c>
      <c r="S695" s="253">
        <v>0</v>
      </c>
      <c r="T695" s="254">
        <f>S695*H695</f>
        <v>0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R695" s="255" t="s">
        <v>172</v>
      </c>
      <c r="AT695" s="255" t="s">
        <v>168</v>
      </c>
      <c r="AU695" s="255" t="s">
        <v>86</v>
      </c>
      <c r="AY695" s="16" t="s">
        <v>166</v>
      </c>
      <c r="BE695" s="256">
        <f>IF(N695="základní",J695,0)</f>
        <v>0</v>
      </c>
      <c r="BF695" s="256">
        <f>IF(N695="snížená",J695,0)</f>
        <v>0</v>
      </c>
      <c r="BG695" s="256">
        <f>IF(N695="zákl. přenesená",J695,0)</f>
        <v>0</v>
      </c>
      <c r="BH695" s="256">
        <f>IF(N695="sníž. přenesená",J695,0)</f>
        <v>0</v>
      </c>
      <c r="BI695" s="256">
        <f>IF(N695="nulová",J695,0)</f>
        <v>0</v>
      </c>
      <c r="BJ695" s="16" t="s">
        <v>86</v>
      </c>
      <c r="BK695" s="256">
        <f>ROUND(I695*H695,2)</f>
        <v>0</v>
      </c>
      <c r="BL695" s="16" t="s">
        <v>172</v>
      </c>
      <c r="BM695" s="255" t="s">
        <v>2487</v>
      </c>
    </row>
    <row r="696" spans="1:51" s="14" customFormat="1" ht="12">
      <c r="A696" s="14"/>
      <c r="B696" s="268"/>
      <c r="C696" s="269"/>
      <c r="D696" s="259" t="s">
        <v>174</v>
      </c>
      <c r="E696" s="270" t="s">
        <v>1</v>
      </c>
      <c r="F696" s="271" t="s">
        <v>2488</v>
      </c>
      <c r="G696" s="269"/>
      <c r="H696" s="272">
        <v>52.2</v>
      </c>
      <c r="I696" s="273"/>
      <c r="J696" s="269"/>
      <c r="K696" s="269"/>
      <c r="L696" s="274"/>
      <c r="M696" s="275"/>
      <c r="N696" s="276"/>
      <c r="O696" s="276"/>
      <c r="P696" s="276"/>
      <c r="Q696" s="276"/>
      <c r="R696" s="276"/>
      <c r="S696" s="276"/>
      <c r="T696" s="27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8" t="s">
        <v>174</v>
      </c>
      <c r="AU696" s="278" t="s">
        <v>86</v>
      </c>
      <c r="AV696" s="14" t="s">
        <v>86</v>
      </c>
      <c r="AW696" s="14" t="s">
        <v>30</v>
      </c>
      <c r="AX696" s="14" t="s">
        <v>73</v>
      </c>
      <c r="AY696" s="278" t="s">
        <v>166</v>
      </c>
    </row>
    <row r="697" spans="1:65" s="2" customFormat="1" ht="21.75" customHeight="1">
      <c r="A697" s="37"/>
      <c r="B697" s="38"/>
      <c r="C697" s="243" t="s">
        <v>822</v>
      </c>
      <c r="D697" s="243" t="s">
        <v>168</v>
      </c>
      <c r="E697" s="244" t="s">
        <v>2489</v>
      </c>
      <c r="F697" s="245" t="s">
        <v>2490</v>
      </c>
      <c r="G697" s="246" t="s">
        <v>171</v>
      </c>
      <c r="H697" s="247">
        <v>3.96</v>
      </c>
      <c r="I697" s="248"/>
      <c r="J697" s="249">
        <f>ROUND(I697*H697,2)</f>
        <v>0</v>
      </c>
      <c r="K697" s="250"/>
      <c r="L697" s="43"/>
      <c r="M697" s="251" t="s">
        <v>1</v>
      </c>
      <c r="N697" s="252" t="s">
        <v>39</v>
      </c>
      <c r="O697" s="90"/>
      <c r="P697" s="253">
        <f>O697*H697</f>
        <v>0</v>
      </c>
      <c r="Q697" s="253">
        <v>0.00188</v>
      </c>
      <c r="R697" s="253">
        <f>Q697*H697</f>
        <v>0.0074448</v>
      </c>
      <c r="S697" s="253">
        <v>0</v>
      </c>
      <c r="T697" s="254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255" t="s">
        <v>172</v>
      </c>
      <c r="AT697" s="255" t="s">
        <v>168</v>
      </c>
      <c r="AU697" s="255" t="s">
        <v>86</v>
      </c>
      <c r="AY697" s="16" t="s">
        <v>166</v>
      </c>
      <c r="BE697" s="256">
        <f>IF(N697="základní",J697,0)</f>
        <v>0</v>
      </c>
      <c r="BF697" s="256">
        <f>IF(N697="snížená",J697,0)</f>
        <v>0</v>
      </c>
      <c r="BG697" s="256">
        <f>IF(N697="zákl. přenesená",J697,0)</f>
        <v>0</v>
      </c>
      <c r="BH697" s="256">
        <f>IF(N697="sníž. přenesená",J697,0)</f>
        <v>0</v>
      </c>
      <c r="BI697" s="256">
        <f>IF(N697="nulová",J697,0)</f>
        <v>0</v>
      </c>
      <c r="BJ697" s="16" t="s">
        <v>86</v>
      </c>
      <c r="BK697" s="256">
        <f>ROUND(I697*H697,2)</f>
        <v>0</v>
      </c>
      <c r="BL697" s="16" t="s">
        <v>172</v>
      </c>
      <c r="BM697" s="255" t="s">
        <v>2491</v>
      </c>
    </row>
    <row r="698" spans="1:51" s="13" customFormat="1" ht="12">
      <c r="A698" s="13"/>
      <c r="B698" s="257"/>
      <c r="C698" s="258"/>
      <c r="D698" s="259" t="s">
        <v>174</v>
      </c>
      <c r="E698" s="260" t="s">
        <v>1</v>
      </c>
      <c r="F698" s="261" t="s">
        <v>2231</v>
      </c>
      <c r="G698" s="258"/>
      <c r="H698" s="260" t="s">
        <v>1</v>
      </c>
      <c r="I698" s="262"/>
      <c r="J698" s="258"/>
      <c r="K698" s="258"/>
      <c r="L698" s="263"/>
      <c r="M698" s="264"/>
      <c r="N698" s="265"/>
      <c r="O698" s="265"/>
      <c r="P698" s="265"/>
      <c r="Q698" s="265"/>
      <c r="R698" s="265"/>
      <c r="S698" s="265"/>
      <c r="T698" s="26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7" t="s">
        <v>174</v>
      </c>
      <c r="AU698" s="267" t="s">
        <v>86</v>
      </c>
      <c r="AV698" s="13" t="s">
        <v>80</v>
      </c>
      <c r="AW698" s="13" t="s">
        <v>30</v>
      </c>
      <c r="AX698" s="13" t="s">
        <v>73</v>
      </c>
      <c r="AY698" s="267" t="s">
        <v>166</v>
      </c>
    </row>
    <row r="699" spans="1:51" s="14" customFormat="1" ht="12">
      <c r="A699" s="14"/>
      <c r="B699" s="268"/>
      <c r="C699" s="269"/>
      <c r="D699" s="259" t="s">
        <v>174</v>
      </c>
      <c r="E699" s="270" t="s">
        <v>1</v>
      </c>
      <c r="F699" s="271" t="s">
        <v>2232</v>
      </c>
      <c r="G699" s="269"/>
      <c r="H699" s="272">
        <v>1.98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174</v>
      </c>
      <c r="AU699" s="278" t="s">
        <v>86</v>
      </c>
      <c r="AV699" s="14" t="s">
        <v>86</v>
      </c>
      <c r="AW699" s="14" t="s">
        <v>30</v>
      </c>
      <c r="AX699" s="14" t="s">
        <v>73</v>
      </c>
      <c r="AY699" s="278" t="s">
        <v>166</v>
      </c>
    </row>
    <row r="700" spans="1:51" s="14" customFormat="1" ht="12">
      <c r="A700" s="14"/>
      <c r="B700" s="268"/>
      <c r="C700" s="269"/>
      <c r="D700" s="259" t="s">
        <v>174</v>
      </c>
      <c r="E700" s="270" t="s">
        <v>1</v>
      </c>
      <c r="F700" s="271" t="s">
        <v>2233</v>
      </c>
      <c r="G700" s="269"/>
      <c r="H700" s="272">
        <v>1.98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174</v>
      </c>
      <c r="AU700" s="278" t="s">
        <v>86</v>
      </c>
      <c r="AV700" s="14" t="s">
        <v>86</v>
      </c>
      <c r="AW700" s="14" t="s">
        <v>30</v>
      </c>
      <c r="AX700" s="14" t="s">
        <v>73</v>
      </c>
      <c r="AY700" s="278" t="s">
        <v>166</v>
      </c>
    </row>
    <row r="701" spans="1:65" s="2" customFormat="1" ht="16.5" customHeight="1">
      <c r="A701" s="37"/>
      <c r="B701" s="38"/>
      <c r="C701" s="279" t="s">
        <v>827</v>
      </c>
      <c r="D701" s="279" t="s">
        <v>243</v>
      </c>
      <c r="E701" s="280" t="s">
        <v>2492</v>
      </c>
      <c r="F701" s="281" t="s">
        <v>2493</v>
      </c>
      <c r="G701" s="282" t="s">
        <v>171</v>
      </c>
      <c r="H701" s="283">
        <v>4.554</v>
      </c>
      <c r="I701" s="284"/>
      <c r="J701" s="285">
        <f>ROUND(I701*H701,2)</f>
        <v>0</v>
      </c>
      <c r="K701" s="286"/>
      <c r="L701" s="287"/>
      <c r="M701" s="288" t="s">
        <v>1</v>
      </c>
      <c r="N701" s="289" t="s">
        <v>39</v>
      </c>
      <c r="O701" s="90"/>
      <c r="P701" s="253">
        <f>O701*H701</f>
        <v>0</v>
      </c>
      <c r="Q701" s="253">
        <v>0.135</v>
      </c>
      <c r="R701" s="253">
        <f>Q701*H701</f>
        <v>0.6147900000000001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212</v>
      </c>
      <c r="AT701" s="255" t="s">
        <v>243</v>
      </c>
      <c r="AU701" s="255" t="s">
        <v>86</v>
      </c>
      <c r="AY701" s="16" t="s">
        <v>166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86</v>
      </c>
      <c r="BK701" s="256">
        <f>ROUND(I701*H701,2)</f>
        <v>0</v>
      </c>
      <c r="BL701" s="16" t="s">
        <v>172</v>
      </c>
      <c r="BM701" s="255" t="s">
        <v>2494</v>
      </c>
    </row>
    <row r="702" spans="1:51" s="14" customFormat="1" ht="12">
      <c r="A702" s="14"/>
      <c r="B702" s="268"/>
      <c r="C702" s="269"/>
      <c r="D702" s="259" t="s">
        <v>174</v>
      </c>
      <c r="E702" s="269"/>
      <c r="F702" s="271" t="s">
        <v>2495</v>
      </c>
      <c r="G702" s="269"/>
      <c r="H702" s="272">
        <v>4.554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174</v>
      </c>
      <c r="AU702" s="278" t="s">
        <v>86</v>
      </c>
      <c r="AV702" s="14" t="s">
        <v>86</v>
      </c>
      <c r="AW702" s="14" t="s">
        <v>4</v>
      </c>
      <c r="AX702" s="14" t="s">
        <v>80</v>
      </c>
      <c r="AY702" s="278" t="s">
        <v>166</v>
      </c>
    </row>
    <row r="703" spans="1:63" s="12" customFormat="1" ht="22.8" customHeight="1">
      <c r="A703" s="12"/>
      <c r="B703" s="227"/>
      <c r="C703" s="228"/>
      <c r="D703" s="229" t="s">
        <v>72</v>
      </c>
      <c r="E703" s="241" t="s">
        <v>615</v>
      </c>
      <c r="F703" s="241" t="s">
        <v>852</v>
      </c>
      <c r="G703" s="228"/>
      <c r="H703" s="228"/>
      <c r="I703" s="231"/>
      <c r="J703" s="242">
        <f>BK703</f>
        <v>0</v>
      </c>
      <c r="K703" s="228"/>
      <c r="L703" s="233"/>
      <c r="M703" s="234"/>
      <c r="N703" s="235"/>
      <c r="O703" s="235"/>
      <c r="P703" s="236">
        <f>SUM(P704:P712)</f>
        <v>0</v>
      </c>
      <c r="Q703" s="235"/>
      <c r="R703" s="236">
        <f>SUM(R704:R712)</f>
        <v>4.599</v>
      </c>
      <c r="S703" s="235"/>
      <c r="T703" s="237">
        <f>SUM(T704:T712)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38" t="s">
        <v>80</v>
      </c>
      <c r="AT703" s="239" t="s">
        <v>72</v>
      </c>
      <c r="AU703" s="239" t="s">
        <v>80</v>
      </c>
      <c r="AY703" s="238" t="s">
        <v>166</v>
      </c>
      <c r="BK703" s="240">
        <f>SUM(BK704:BK712)</f>
        <v>0</v>
      </c>
    </row>
    <row r="704" spans="1:65" s="2" customFormat="1" ht="21.75" customHeight="1">
      <c r="A704" s="37"/>
      <c r="B704" s="38"/>
      <c r="C704" s="243" t="s">
        <v>841</v>
      </c>
      <c r="D704" s="243" t="s">
        <v>168</v>
      </c>
      <c r="E704" s="244" t="s">
        <v>854</v>
      </c>
      <c r="F704" s="245" t="s">
        <v>855</v>
      </c>
      <c r="G704" s="246" t="s">
        <v>346</v>
      </c>
      <c r="H704" s="247">
        <v>10</v>
      </c>
      <c r="I704" s="248"/>
      <c r="J704" s="249">
        <f>ROUND(I704*H704,2)</f>
        <v>0</v>
      </c>
      <c r="K704" s="250"/>
      <c r="L704" s="43"/>
      <c r="M704" s="251" t="s">
        <v>1</v>
      </c>
      <c r="N704" s="252" t="s">
        <v>39</v>
      </c>
      <c r="O704" s="90"/>
      <c r="P704" s="253">
        <f>O704*H704</f>
        <v>0</v>
      </c>
      <c r="Q704" s="253">
        <v>0.4417</v>
      </c>
      <c r="R704" s="253">
        <f>Q704*H704</f>
        <v>4.417</v>
      </c>
      <c r="S704" s="253">
        <v>0</v>
      </c>
      <c r="T704" s="254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55" t="s">
        <v>172</v>
      </c>
      <c r="AT704" s="255" t="s">
        <v>168</v>
      </c>
      <c r="AU704" s="255" t="s">
        <v>86</v>
      </c>
      <c r="AY704" s="16" t="s">
        <v>166</v>
      </c>
      <c r="BE704" s="256">
        <f>IF(N704="základní",J704,0)</f>
        <v>0</v>
      </c>
      <c r="BF704" s="256">
        <f>IF(N704="snížená",J704,0)</f>
        <v>0</v>
      </c>
      <c r="BG704" s="256">
        <f>IF(N704="zákl. přenesená",J704,0)</f>
        <v>0</v>
      </c>
      <c r="BH704" s="256">
        <f>IF(N704="sníž. přenesená",J704,0)</f>
        <v>0</v>
      </c>
      <c r="BI704" s="256">
        <f>IF(N704="nulová",J704,0)</f>
        <v>0</v>
      </c>
      <c r="BJ704" s="16" t="s">
        <v>86</v>
      </c>
      <c r="BK704" s="256">
        <f>ROUND(I704*H704,2)</f>
        <v>0</v>
      </c>
      <c r="BL704" s="16" t="s">
        <v>172</v>
      </c>
      <c r="BM704" s="255" t="s">
        <v>2496</v>
      </c>
    </row>
    <row r="705" spans="1:51" s="14" customFormat="1" ht="12">
      <c r="A705" s="14"/>
      <c r="B705" s="268"/>
      <c r="C705" s="269"/>
      <c r="D705" s="259" t="s">
        <v>174</v>
      </c>
      <c r="E705" s="270" t="s">
        <v>1</v>
      </c>
      <c r="F705" s="271" t="s">
        <v>1750</v>
      </c>
      <c r="G705" s="269"/>
      <c r="H705" s="272">
        <v>5</v>
      </c>
      <c r="I705" s="273"/>
      <c r="J705" s="269"/>
      <c r="K705" s="269"/>
      <c r="L705" s="274"/>
      <c r="M705" s="275"/>
      <c r="N705" s="276"/>
      <c r="O705" s="276"/>
      <c r="P705" s="276"/>
      <c r="Q705" s="276"/>
      <c r="R705" s="276"/>
      <c r="S705" s="276"/>
      <c r="T705" s="27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8" t="s">
        <v>174</v>
      </c>
      <c r="AU705" s="278" t="s">
        <v>86</v>
      </c>
      <c r="AV705" s="14" t="s">
        <v>86</v>
      </c>
      <c r="AW705" s="14" t="s">
        <v>30</v>
      </c>
      <c r="AX705" s="14" t="s">
        <v>73</v>
      </c>
      <c r="AY705" s="278" t="s">
        <v>166</v>
      </c>
    </row>
    <row r="706" spans="1:51" s="14" customFormat="1" ht="12">
      <c r="A706" s="14"/>
      <c r="B706" s="268"/>
      <c r="C706" s="269"/>
      <c r="D706" s="259" t="s">
        <v>174</v>
      </c>
      <c r="E706" s="270" t="s">
        <v>1</v>
      </c>
      <c r="F706" s="271" t="s">
        <v>2497</v>
      </c>
      <c r="G706" s="269"/>
      <c r="H706" s="272">
        <v>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174</v>
      </c>
      <c r="AU706" s="278" t="s">
        <v>86</v>
      </c>
      <c r="AV706" s="14" t="s">
        <v>86</v>
      </c>
      <c r="AW706" s="14" t="s">
        <v>30</v>
      </c>
      <c r="AX706" s="14" t="s">
        <v>73</v>
      </c>
      <c r="AY706" s="278" t="s">
        <v>166</v>
      </c>
    </row>
    <row r="707" spans="1:65" s="2" customFormat="1" ht="16.5" customHeight="1">
      <c r="A707" s="37"/>
      <c r="B707" s="38"/>
      <c r="C707" s="279" t="s">
        <v>847</v>
      </c>
      <c r="D707" s="279" t="s">
        <v>243</v>
      </c>
      <c r="E707" s="280" t="s">
        <v>2498</v>
      </c>
      <c r="F707" s="281" t="s">
        <v>2499</v>
      </c>
      <c r="G707" s="282" t="s">
        <v>346</v>
      </c>
      <c r="H707" s="283">
        <v>1</v>
      </c>
      <c r="I707" s="284"/>
      <c r="J707" s="285">
        <f>ROUND(I707*H707,2)</f>
        <v>0</v>
      </c>
      <c r="K707" s="286"/>
      <c r="L707" s="287"/>
      <c r="M707" s="288" t="s">
        <v>1</v>
      </c>
      <c r="N707" s="289" t="s">
        <v>39</v>
      </c>
      <c r="O707" s="90"/>
      <c r="P707" s="253">
        <f>O707*H707</f>
        <v>0</v>
      </c>
      <c r="Q707" s="253">
        <v>0.01802</v>
      </c>
      <c r="R707" s="253">
        <f>Q707*H707</f>
        <v>0.01802</v>
      </c>
      <c r="S707" s="253">
        <v>0</v>
      </c>
      <c r="T707" s="254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55" t="s">
        <v>212</v>
      </c>
      <c r="AT707" s="255" t="s">
        <v>243</v>
      </c>
      <c r="AU707" s="255" t="s">
        <v>86</v>
      </c>
      <c r="AY707" s="16" t="s">
        <v>166</v>
      </c>
      <c r="BE707" s="256">
        <f>IF(N707="základní",J707,0)</f>
        <v>0</v>
      </c>
      <c r="BF707" s="256">
        <f>IF(N707="snížená",J707,0)</f>
        <v>0</v>
      </c>
      <c r="BG707" s="256">
        <f>IF(N707="zákl. přenesená",J707,0)</f>
        <v>0</v>
      </c>
      <c r="BH707" s="256">
        <f>IF(N707="sníž. přenesená",J707,0)</f>
        <v>0</v>
      </c>
      <c r="BI707" s="256">
        <f>IF(N707="nulová",J707,0)</f>
        <v>0</v>
      </c>
      <c r="BJ707" s="16" t="s">
        <v>86</v>
      </c>
      <c r="BK707" s="256">
        <f>ROUND(I707*H707,2)</f>
        <v>0</v>
      </c>
      <c r="BL707" s="16" t="s">
        <v>172</v>
      </c>
      <c r="BM707" s="255" t="s">
        <v>2500</v>
      </c>
    </row>
    <row r="708" spans="1:51" s="14" customFormat="1" ht="12">
      <c r="A708" s="14"/>
      <c r="B708" s="268"/>
      <c r="C708" s="269"/>
      <c r="D708" s="259" t="s">
        <v>174</v>
      </c>
      <c r="E708" s="270" t="s">
        <v>1</v>
      </c>
      <c r="F708" s="271" t="s">
        <v>355</v>
      </c>
      <c r="G708" s="269"/>
      <c r="H708" s="272">
        <v>1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174</v>
      </c>
      <c r="AU708" s="278" t="s">
        <v>86</v>
      </c>
      <c r="AV708" s="14" t="s">
        <v>86</v>
      </c>
      <c r="AW708" s="14" t="s">
        <v>30</v>
      </c>
      <c r="AX708" s="14" t="s">
        <v>73</v>
      </c>
      <c r="AY708" s="278" t="s">
        <v>166</v>
      </c>
    </row>
    <row r="709" spans="1:65" s="2" customFormat="1" ht="16.5" customHeight="1">
      <c r="A709" s="37"/>
      <c r="B709" s="38"/>
      <c r="C709" s="279" t="s">
        <v>853</v>
      </c>
      <c r="D709" s="279" t="s">
        <v>243</v>
      </c>
      <c r="E709" s="280" t="s">
        <v>2501</v>
      </c>
      <c r="F709" s="281" t="s">
        <v>860</v>
      </c>
      <c r="G709" s="282" t="s">
        <v>346</v>
      </c>
      <c r="H709" s="283">
        <v>5</v>
      </c>
      <c r="I709" s="284"/>
      <c r="J709" s="285">
        <f>ROUND(I709*H709,2)</f>
        <v>0</v>
      </c>
      <c r="K709" s="286"/>
      <c r="L709" s="287"/>
      <c r="M709" s="288" t="s">
        <v>1</v>
      </c>
      <c r="N709" s="289" t="s">
        <v>39</v>
      </c>
      <c r="O709" s="90"/>
      <c r="P709" s="253">
        <f>O709*H709</f>
        <v>0</v>
      </c>
      <c r="Q709" s="253">
        <v>0.01802</v>
      </c>
      <c r="R709" s="253">
        <f>Q709*H709</f>
        <v>0.09010000000000001</v>
      </c>
      <c r="S709" s="253">
        <v>0</v>
      </c>
      <c r="T709" s="254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55" t="s">
        <v>212</v>
      </c>
      <c r="AT709" s="255" t="s">
        <v>243</v>
      </c>
      <c r="AU709" s="255" t="s">
        <v>86</v>
      </c>
      <c r="AY709" s="16" t="s">
        <v>166</v>
      </c>
      <c r="BE709" s="256">
        <f>IF(N709="základní",J709,0)</f>
        <v>0</v>
      </c>
      <c r="BF709" s="256">
        <f>IF(N709="snížená",J709,0)</f>
        <v>0</v>
      </c>
      <c r="BG709" s="256">
        <f>IF(N709="zákl. přenesená",J709,0)</f>
        <v>0</v>
      </c>
      <c r="BH709" s="256">
        <f>IF(N709="sníž. přenesená",J709,0)</f>
        <v>0</v>
      </c>
      <c r="BI709" s="256">
        <f>IF(N709="nulová",J709,0)</f>
        <v>0</v>
      </c>
      <c r="BJ709" s="16" t="s">
        <v>86</v>
      </c>
      <c r="BK709" s="256">
        <f>ROUND(I709*H709,2)</f>
        <v>0</v>
      </c>
      <c r="BL709" s="16" t="s">
        <v>172</v>
      </c>
      <c r="BM709" s="255" t="s">
        <v>2502</v>
      </c>
    </row>
    <row r="710" spans="1:51" s="14" customFormat="1" ht="12">
      <c r="A710" s="14"/>
      <c r="B710" s="268"/>
      <c r="C710" s="269"/>
      <c r="D710" s="259" t="s">
        <v>174</v>
      </c>
      <c r="E710" s="270" t="s">
        <v>1</v>
      </c>
      <c r="F710" s="271" t="s">
        <v>1750</v>
      </c>
      <c r="G710" s="269"/>
      <c r="H710" s="272">
        <v>5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174</v>
      </c>
      <c r="AU710" s="278" t="s">
        <v>86</v>
      </c>
      <c r="AV710" s="14" t="s">
        <v>86</v>
      </c>
      <c r="AW710" s="14" t="s">
        <v>30</v>
      </c>
      <c r="AX710" s="14" t="s">
        <v>73</v>
      </c>
      <c r="AY710" s="278" t="s">
        <v>166</v>
      </c>
    </row>
    <row r="711" spans="1:65" s="2" customFormat="1" ht="16.5" customHeight="1">
      <c r="A711" s="37"/>
      <c r="B711" s="38"/>
      <c r="C711" s="279" t="s">
        <v>858</v>
      </c>
      <c r="D711" s="279" t="s">
        <v>243</v>
      </c>
      <c r="E711" s="280" t="s">
        <v>2503</v>
      </c>
      <c r="F711" s="281" t="s">
        <v>864</v>
      </c>
      <c r="G711" s="282" t="s">
        <v>346</v>
      </c>
      <c r="H711" s="283">
        <v>4</v>
      </c>
      <c r="I711" s="284"/>
      <c r="J711" s="285">
        <f>ROUND(I711*H711,2)</f>
        <v>0</v>
      </c>
      <c r="K711" s="286"/>
      <c r="L711" s="287"/>
      <c r="M711" s="288" t="s">
        <v>1</v>
      </c>
      <c r="N711" s="289" t="s">
        <v>39</v>
      </c>
      <c r="O711" s="90"/>
      <c r="P711" s="253">
        <f>O711*H711</f>
        <v>0</v>
      </c>
      <c r="Q711" s="253">
        <v>0.01847</v>
      </c>
      <c r="R711" s="253">
        <f>Q711*H711</f>
        <v>0.07388</v>
      </c>
      <c r="S711" s="253">
        <v>0</v>
      </c>
      <c r="T711" s="254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55" t="s">
        <v>212</v>
      </c>
      <c r="AT711" s="255" t="s">
        <v>243</v>
      </c>
      <c r="AU711" s="255" t="s">
        <v>86</v>
      </c>
      <c r="AY711" s="16" t="s">
        <v>166</v>
      </c>
      <c r="BE711" s="256">
        <f>IF(N711="základní",J711,0)</f>
        <v>0</v>
      </c>
      <c r="BF711" s="256">
        <f>IF(N711="snížená",J711,0)</f>
        <v>0</v>
      </c>
      <c r="BG711" s="256">
        <f>IF(N711="zákl. přenesená",J711,0)</f>
        <v>0</v>
      </c>
      <c r="BH711" s="256">
        <f>IF(N711="sníž. přenesená",J711,0)</f>
        <v>0</v>
      </c>
      <c r="BI711" s="256">
        <f>IF(N711="nulová",J711,0)</f>
        <v>0</v>
      </c>
      <c r="BJ711" s="16" t="s">
        <v>86</v>
      </c>
      <c r="BK711" s="256">
        <f>ROUND(I711*H711,2)</f>
        <v>0</v>
      </c>
      <c r="BL711" s="16" t="s">
        <v>172</v>
      </c>
      <c r="BM711" s="255" t="s">
        <v>2504</v>
      </c>
    </row>
    <row r="712" spans="1:51" s="14" customFormat="1" ht="12">
      <c r="A712" s="14"/>
      <c r="B712" s="268"/>
      <c r="C712" s="269"/>
      <c r="D712" s="259" t="s">
        <v>174</v>
      </c>
      <c r="E712" s="270" t="s">
        <v>1</v>
      </c>
      <c r="F712" s="271" t="s">
        <v>1609</v>
      </c>
      <c r="G712" s="269"/>
      <c r="H712" s="272">
        <v>4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174</v>
      </c>
      <c r="AU712" s="278" t="s">
        <v>86</v>
      </c>
      <c r="AV712" s="14" t="s">
        <v>86</v>
      </c>
      <c r="AW712" s="14" t="s">
        <v>30</v>
      </c>
      <c r="AX712" s="14" t="s">
        <v>73</v>
      </c>
      <c r="AY712" s="278" t="s">
        <v>166</v>
      </c>
    </row>
    <row r="713" spans="1:63" s="12" customFormat="1" ht="22.8" customHeight="1">
      <c r="A713" s="12"/>
      <c r="B713" s="227"/>
      <c r="C713" s="228"/>
      <c r="D713" s="229" t="s">
        <v>72</v>
      </c>
      <c r="E713" s="241" t="s">
        <v>216</v>
      </c>
      <c r="F713" s="241" t="s">
        <v>871</v>
      </c>
      <c r="G713" s="228"/>
      <c r="H713" s="228"/>
      <c r="I713" s="231"/>
      <c r="J713" s="242">
        <f>BK713</f>
        <v>0</v>
      </c>
      <c r="K713" s="228"/>
      <c r="L713" s="233"/>
      <c r="M713" s="234"/>
      <c r="N713" s="235"/>
      <c r="O713" s="235"/>
      <c r="P713" s="236">
        <f>SUM(P714:P717)</f>
        <v>0</v>
      </c>
      <c r="Q713" s="235"/>
      <c r="R713" s="236">
        <f>SUM(R714:R717)</f>
        <v>0.2697</v>
      </c>
      <c r="S713" s="235"/>
      <c r="T713" s="237">
        <f>SUM(T714:T717)</f>
        <v>8.68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38" t="s">
        <v>80</v>
      </c>
      <c r="AT713" s="239" t="s">
        <v>72</v>
      </c>
      <c r="AU713" s="239" t="s">
        <v>80</v>
      </c>
      <c r="AY713" s="238" t="s">
        <v>166</v>
      </c>
      <c r="BK713" s="240">
        <f>SUM(BK714:BK717)</f>
        <v>0</v>
      </c>
    </row>
    <row r="714" spans="1:65" s="2" customFormat="1" ht="21.75" customHeight="1">
      <c r="A714" s="37"/>
      <c r="B714" s="38"/>
      <c r="C714" s="243" t="s">
        <v>862</v>
      </c>
      <c r="D714" s="243" t="s">
        <v>168</v>
      </c>
      <c r="E714" s="244" t="s">
        <v>873</v>
      </c>
      <c r="F714" s="245" t="s">
        <v>874</v>
      </c>
      <c r="G714" s="246" t="s">
        <v>346</v>
      </c>
      <c r="H714" s="247">
        <v>90</v>
      </c>
      <c r="I714" s="248"/>
      <c r="J714" s="249">
        <f>ROUND(I714*H714,2)</f>
        <v>0</v>
      </c>
      <c r="K714" s="250"/>
      <c r="L714" s="43"/>
      <c r="M714" s="251" t="s">
        <v>1</v>
      </c>
      <c r="N714" s="252" t="s">
        <v>39</v>
      </c>
      <c r="O714" s="90"/>
      <c r="P714" s="253">
        <f>O714*H714</f>
        <v>0</v>
      </c>
      <c r="Q714" s="253">
        <v>1E-05</v>
      </c>
      <c r="R714" s="253">
        <f>Q714*H714</f>
        <v>0.0009000000000000001</v>
      </c>
      <c r="S714" s="253">
        <v>0</v>
      </c>
      <c r="T714" s="254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55" t="s">
        <v>172</v>
      </c>
      <c r="AT714" s="255" t="s">
        <v>168</v>
      </c>
      <c r="AU714" s="255" t="s">
        <v>86</v>
      </c>
      <c r="AY714" s="16" t="s">
        <v>166</v>
      </c>
      <c r="BE714" s="256">
        <f>IF(N714="základní",J714,0)</f>
        <v>0</v>
      </c>
      <c r="BF714" s="256">
        <f>IF(N714="snížená",J714,0)</f>
        <v>0</v>
      </c>
      <c r="BG714" s="256">
        <f>IF(N714="zákl. přenesená",J714,0)</f>
        <v>0</v>
      </c>
      <c r="BH714" s="256">
        <f>IF(N714="sníž. přenesená",J714,0)</f>
        <v>0</v>
      </c>
      <c r="BI714" s="256">
        <f>IF(N714="nulová",J714,0)</f>
        <v>0</v>
      </c>
      <c r="BJ714" s="16" t="s">
        <v>86</v>
      </c>
      <c r="BK714" s="256">
        <f>ROUND(I714*H714,2)</f>
        <v>0</v>
      </c>
      <c r="BL714" s="16" t="s">
        <v>172</v>
      </c>
      <c r="BM714" s="255" t="s">
        <v>2505</v>
      </c>
    </row>
    <row r="715" spans="1:51" s="14" customFormat="1" ht="12">
      <c r="A715" s="14"/>
      <c r="B715" s="268"/>
      <c r="C715" s="269"/>
      <c r="D715" s="259" t="s">
        <v>174</v>
      </c>
      <c r="E715" s="270" t="s">
        <v>1</v>
      </c>
      <c r="F715" s="271" t="s">
        <v>2506</v>
      </c>
      <c r="G715" s="269"/>
      <c r="H715" s="272">
        <v>90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174</v>
      </c>
      <c r="AU715" s="278" t="s">
        <v>86</v>
      </c>
      <c r="AV715" s="14" t="s">
        <v>86</v>
      </c>
      <c r="AW715" s="14" t="s">
        <v>30</v>
      </c>
      <c r="AX715" s="14" t="s">
        <v>73</v>
      </c>
      <c r="AY715" s="278" t="s">
        <v>166</v>
      </c>
    </row>
    <row r="716" spans="1:65" s="2" customFormat="1" ht="21.75" customHeight="1">
      <c r="A716" s="37"/>
      <c r="B716" s="38"/>
      <c r="C716" s="243" t="s">
        <v>867</v>
      </c>
      <c r="D716" s="243" t="s">
        <v>168</v>
      </c>
      <c r="E716" s="244" t="s">
        <v>878</v>
      </c>
      <c r="F716" s="245" t="s">
        <v>879</v>
      </c>
      <c r="G716" s="246" t="s">
        <v>290</v>
      </c>
      <c r="H716" s="247">
        <v>280</v>
      </c>
      <c r="I716" s="248"/>
      <c r="J716" s="249">
        <f>ROUND(I716*H716,2)</f>
        <v>0</v>
      </c>
      <c r="K716" s="250"/>
      <c r="L716" s="43"/>
      <c r="M716" s="251" t="s">
        <v>1</v>
      </c>
      <c r="N716" s="252" t="s">
        <v>39</v>
      </c>
      <c r="O716" s="90"/>
      <c r="P716" s="253">
        <f>O716*H716</f>
        <v>0</v>
      </c>
      <c r="Q716" s="253">
        <v>0.00096</v>
      </c>
      <c r="R716" s="253">
        <f>Q716*H716</f>
        <v>0.2688</v>
      </c>
      <c r="S716" s="253">
        <v>0.031</v>
      </c>
      <c r="T716" s="254">
        <f>S716*H716</f>
        <v>8.68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55" t="s">
        <v>172</v>
      </c>
      <c r="AT716" s="255" t="s">
        <v>168</v>
      </c>
      <c r="AU716" s="255" t="s">
        <v>86</v>
      </c>
      <c r="AY716" s="16" t="s">
        <v>166</v>
      </c>
      <c r="BE716" s="256">
        <f>IF(N716="základní",J716,0)</f>
        <v>0</v>
      </c>
      <c r="BF716" s="256">
        <f>IF(N716="snížená",J716,0)</f>
        <v>0</v>
      </c>
      <c r="BG716" s="256">
        <f>IF(N716="zákl. přenesená",J716,0)</f>
        <v>0</v>
      </c>
      <c r="BH716" s="256">
        <f>IF(N716="sníž. přenesená",J716,0)</f>
        <v>0</v>
      </c>
      <c r="BI716" s="256">
        <f>IF(N716="nulová",J716,0)</f>
        <v>0</v>
      </c>
      <c r="BJ716" s="16" t="s">
        <v>86</v>
      </c>
      <c r="BK716" s="256">
        <f>ROUND(I716*H716,2)</f>
        <v>0</v>
      </c>
      <c r="BL716" s="16" t="s">
        <v>172</v>
      </c>
      <c r="BM716" s="255" t="s">
        <v>2507</v>
      </c>
    </row>
    <row r="717" spans="1:51" s="14" customFormat="1" ht="12">
      <c r="A717" s="14"/>
      <c r="B717" s="268"/>
      <c r="C717" s="269"/>
      <c r="D717" s="259" t="s">
        <v>174</v>
      </c>
      <c r="E717" s="270" t="s">
        <v>1</v>
      </c>
      <c r="F717" s="271" t="s">
        <v>2508</v>
      </c>
      <c r="G717" s="269"/>
      <c r="H717" s="272">
        <v>280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174</v>
      </c>
      <c r="AU717" s="278" t="s">
        <v>86</v>
      </c>
      <c r="AV717" s="14" t="s">
        <v>86</v>
      </c>
      <c r="AW717" s="14" t="s">
        <v>30</v>
      </c>
      <c r="AX717" s="14" t="s">
        <v>73</v>
      </c>
      <c r="AY717" s="278" t="s">
        <v>166</v>
      </c>
    </row>
    <row r="718" spans="1:63" s="12" customFormat="1" ht="22.8" customHeight="1">
      <c r="A718" s="12"/>
      <c r="B718" s="227"/>
      <c r="C718" s="228"/>
      <c r="D718" s="229" t="s">
        <v>72</v>
      </c>
      <c r="E718" s="241" t="s">
        <v>853</v>
      </c>
      <c r="F718" s="241" t="s">
        <v>882</v>
      </c>
      <c r="G718" s="228"/>
      <c r="H718" s="228"/>
      <c r="I718" s="231"/>
      <c r="J718" s="242">
        <f>BK718</f>
        <v>0</v>
      </c>
      <c r="K718" s="228"/>
      <c r="L718" s="233"/>
      <c r="M718" s="234"/>
      <c r="N718" s="235"/>
      <c r="O718" s="235"/>
      <c r="P718" s="236">
        <f>SUM(P719:P747)</f>
        <v>0</v>
      </c>
      <c r="Q718" s="235"/>
      <c r="R718" s="236">
        <f>SUM(R719:R747)</f>
        <v>0.0488307</v>
      </c>
      <c r="S718" s="235"/>
      <c r="T718" s="237">
        <f>SUM(T719:T747)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8" t="s">
        <v>80</v>
      </c>
      <c r="AT718" s="239" t="s">
        <v>72</v>
      </c>
      <c r="AU718" s="239" t="s">
        <v>80</v>
      </c>
      <c r="AY718" s="238" t="s">
        <v>166</v>
      </c>
      <c r="BK718" s="240">
        <f>SUM(BK719:BK747)</f>
        <v>0</v>
      </c>
    </row>
    <row r="719" spans="1:65" s="2" customFormat="1" ht="21.75" customHeight="1">
      <c r="A719" s="37"/>
      <c r="B719" s="38"/>
      <c r="C719" s="243" t="s">
        <v>872</v>
      </c>
      <c r="D719" s="243" t="s">
        <v>168</v>
      </c>
      <c r="E719" s="244" t="s">
        <v>884</v>
      </c>
      <c r="F719" s="245" t="s">
        <v>885</v>
      </c>
      <c r="G719" s="246" t="s">
        <v>171</v>
      </c>
      <c r="H719" s="247">
        <v>1023.48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39</v>
      </c>
      <c r="O719" s="90"/>
      <c r="P719" s="253">
        <f>O719*H719</f>
        <v>0</v>
      </c>
      <c r="Q719" s="253">
        <v>0</v>
      </c>
      <c r="R719" s="253">
        <f>Q719*H719</f>
        <v>0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172</v>
      </c>
      <c r="AT719" s="255" t="s">
        <v>168</v>
      </c>
      <c r="AU719" s="255" t="s">
        <v>86</v>
      </c>
      <c r="AY719" s="16" t="s">
        <v>166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86</v>
      </c>
      <c r="BK719" s="256">
        <f>ROUND(I719*H719,2)</f>
        <v>0</v>
      </c>
      <c r="BL719" s="16" t="s">
        <v>172</v>
      </c>
      <c r="BM719" s="255" t="s">
        <v>2509</v>
      </c>
    </row>
    <row r="720" spans="1:51" s="13" customFormat="1" ht="12">
      <c r="A720" s="13"/>
      <c r="B720" s="257"/>
      <c r="C720" s="258"/>
      <c r="D720" s="259" t="s">
        <v>174</v>
      </c>
      <c r="E720" s="260" t="s">
        <v>1</v>
      </c>
      <c r="F720" s="261" t="s">
        <v>644</v>
      </c>
      <c r="G720" s="258"/>
      <c r="H720" s="260" t="s">
        <v>1</v>
      </c>
      <c r="I720" s="262"/>
      <c r="J720" s="258"/>
      <c r="K720" s="258"/>
      <c r="L720" s="263"/>
      <c r="M720" s="264"/>
      <c r="N720" s="265"/>
      <c r="O720" s="265"/>
      <c r="P720" s="265"/>
      <c r="Q720" s="265"/>
      <c r="R720" s="265"/>
      <c r="S720" s="265"/>
      <c r="T720" s="26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67" t="s">
        <v>174</v>
      </c>
      <c r="AU720" s="267" t="s">
        <v>86</v>
      </c>
      <c r="AV720" s="13" t="s">
        <v>80</v>
      </c>
      <c r="AW720" s="13" t="s">
        <v>30</v>
      </c>
      <c r="AX720" s="13" t="s">
        <v>73</v>
      </c>
      <c r="AY720" s="267" t="s">
        <v>166</v>
      </c>
    </row>
    <row r="721" spans="1:51" s="14" customFormat="1" ht="12">
      <c r="A721" s="14"/>
      <c r="B721" s="268"/>
      <c r="C721" s="269"/>
      <c r="D721" s="259" t="s">
        <v>174</v>
      </c>
      <c r="E721" s="270" t="s">
        <v>1</v>
      </c>
      <c r="F721" s="271" t="s">
        <v>2510</v>
      </c>
      <c r="G721" s="269"/>
      <c r="H721" s="272">
        <v>239.76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174</v>
      </c>
      <c r="AU721" s="278" t="s">
        <v>86</v>
      </c>
      <c r="AV721" s="14" t="s">
        <v>86</v>
      </c>
      <c r="AW721" s="14" t="s">
        <v>30</v>
      </c>
      <c r="AX721" s="14" t="s">
        <v>73</v>
      </c>
      <c r="AY721" s="278" t="s">
        <v>166</v>
      </c>
    </row>
    <row r="722" spans="1:51" s="14" customFormat="1" ht="12">
      <c r="A722" s="14"/>
      <c r="B722" s="268"/>
      <c r="C722" s="269"/>
      <c r="D722" s="259" t="s">
        <v>174</v>
      </c>
      <c r="E722" s="270" t="s">
        <v>1</v>
      </c>
      <c r="F722" s="271" t="s">
        <v>2511</v>
      </c>
      <c r="G722" s="269"/>
      <c r="H722" s="272">
        <v>267.48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174</v>
      </c>
      <c r="AU722" s="278" t="s">
        <v>86</v>
      </c>
      <c r="AV722" s="14" t="s">
        <v>86</v>
      </c>
      <c r="AW722" s="14" t="s">
        <v>30</v>
      </c>
      <c r="AX722" s="14" t="s">
        <v>73</v>
      </c>
      <c r="AY722" s="278" t="s">
        <v>166</v>
      </c>
    </row>
    <row r="723" spans="1:51" s="14" customFormat="1" ht="12">
      <c r="A723" s="14"/>
      <c r="B723" s="268"/>
      <c r="C723" s="269"/>
      <c r="D723" s="259" t="s">
        <v>174</v>
      </c>
      <c r="E723" s="270" t="s">
        <v>1</v>
      </c>
      <c r="F723" s="271" t="s">
        <v>2512</v>
      </c>
      <c r="G723" s="269"/>
      <c r="H723" s="272">
        <v>257.04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174</v>
      </c>
      <c r="AU723" s="278" t="s">
        <v>86</v>
      </c>
      <c r="AV723" s="14" t="s">
        <v>86</v>
      </c>
      <c r="AW723" s="14" t="s">
        <v>30</v>
      </c>
      <c r="AX723" s="14" t="s">
        <v>73</v>
      </c>
      <c r="AY723" s="278" t="s">
        <v>166</v>
      </c>
    </row>
    <row r="724" spans="1:51" s="14" customFormat="1" ht="12">
      <c r="A724" s="14"/>
      <c r="B724" s="268"/>
      <c r="C724" s="269"/>
      <c r="D724" s="259" t="s">
        <v>174</v>
      </c>
      <c r="E724" s="270" t="s">
        <v>1</v>
      </c>
      <c r="F724" s="271" t="s">
        <v>2513</v>
      </c>
      <c r="G724" s="269"/>
      <c r="H724" s="272">
        <v>259.2</v>
      </c>
      <c r="I724" s="273"/>
      <c r="J724" s="269"/>
      <c r="K724" s="269"/>
      <c r="L724" s="274"/>
      <c r="M724" s="275"/>
      <c r="N724" s="276"/>
      <c r="O724" s="276"/>
      <c r="P724" s="276"/>
      <c r="Q724" s="276"/>
      <c r="R724" s="276"/>
      <c r="S724" s="276"/>
      <c r="T724" s="27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8" t="s">
        <v>174</v>
      </c>
      <c r="AU724" s="278" t="s">
        <v>86</v>
      </c>
      <c r="AV724" s="14" t="s">
        <v>86</v>
      </c>
      <c r="AW724" s="14" t="s">
        <v>30</v>
      </c>
      <c r="AX724" s="14" t="s">
        <v>73</v>
      </c>
      <c r="AY724" s="278" t="s">
        <v>166</v>
      </c>
    </row>
    <row r="725" spans="1:65" s="2" customFormat="1" ht="21.75" customHeight="1">
      <c r="A725" s="37"/>
      <c r="B725" s="38"/>
      <c r="C725" s="243" t="s">
        <v>877</v>
      </c>
      <c r="D725" s="243" t="s">
        <v>168</v>
      </c>
      <c r="E725" s="244" t="s">
        <v>892</v>
      </c>
      <c r="F725" s="245" t="s">
        <v>893</v>
      </c>
      <c r="G725" s="246" t="s">
        <v>171</v>
      </c>
      <c r="H725" s="247">
        <v>153522</v>
      </c>
      <c r="I725" s="248"/>
      <c r="J725" s="249">
        <f>ROUND(I725*H725,2)</f>
        <v>0</v>
      </c>
      <c r="K725" s="250"/>
      <c r="L725" s="43"/>
      <c r="M725" s="251" t="s">
        <v>1</v>
      </c>
      <c r="N725" s="252" t="s">
        <v>39</v>
      </c>
      <c r="O725" s="90"/>
      <c r="P725" s="253">
        <f>O725*H725</f>
        <v>0</v>
      </c>
      <c r="Q725" s="253">
        <v>0</v>
      </c>
      <c r="R725" s="253">
        <f>Q725*H725</f>
        <v>0</v>
      </c>
      <c r="S725" s="253">
        <v>0</v>
      </c>
      <c r="T725" s="254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255" t="s">
        <v>172</v>
      </c>
      <c r="AT725" s="255" t="s">
        <v>168</v>
      </c>
      <c r="AU725" s="255" t="s">
        <v>86</v>
      </c>
      <c r="AY725" s="16" t="s">
        <v>166</v>
      </c>
      <c r="BE725" s="256">
        <f>IF(N725="základní",J725,0)</f>
        <v>0</v>
      </c>
      <c r="BF725" s="256">
        <f>IF(N725="snížená",J725,0)</f>
        <v>0</v>
      </c>
      <c r="BG725" s="256">
        <f>IF(N725="zákl. přenesená",J725,0)</f>
        <v>0</v>
      </c>
      <c r="BH725" s="256">
        <f>IF(N725="sníž. přenesená",J725,0)</f>
        <v>0</v>
      </c>
      <c r="BI725" s="256">
        <f>IF(N725="nulová",J725,0)</f>
        <v>0</v>
      </c>
      <c r="BJ725" s="16" t="s">
        <v>86</v>
      </c>
      <c r="BK725" s="256">
        <f>ROUND(I725*H725,2)</f>
        <v>0</v>
      </c>
      <c r="BL725" s="16" t="s">
        <v>172</v>
      </c>
      <c r="BM725" s="255" t="s">
        <v>2514</v>
      </c>
    </row>
    <row r="726" spans="1:51" s="14" customFormat="1" ht="12">
      <c r="A726" s="14"/>
      <c r="B726" s="268"/>
      <c r="C726" s="269"/>
      <c r="D726" s="259" t="s">
        <v>174</v>
      </c>
      <c r="E726" s="270" t="s">
        <v>1</v>
      </c>
      <c r="F726" s="271" t="s">
        <v>2515</v>
      </c>
      <c r="G726" s="269"/>
      <c r="H726" s="272">
        <v>153522</v>
      </c>
      <c r="I726" s="273"/>
      <c r="J726" s="269"/>
      <c r="K726" s="269"/>
      <c r="L726" s="274"/>
      <c r="M726" s="275"/>
      <c r="N726" s="276"/>
      <c r="O726" s="276"/>
      <c r="P726" s="276"/>
      <c r="Q726" s="276"/>
      <c r="R726" s="276"/>
      <c r="S726" s="276"/>
      <c r="T726" s="27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8" t="s">
        <v>174</v>
      </c>
      <c r="AU726" s="278" t="s">
        <v>86</v>
      </c>
      <c r="AV726" s="14" t="s">
        <v>86</v>
      </c>
      <c r="AW726" s="14" t="s">
        <v>30</v>
      </c>
      <c r="AX726" s="14" t="s">
        <v>73</v>
      </c>
      <c r="AY726" s="278" t="s">
        <v>166</v>
      </c>
    </row>
    <row r="727" spans="1:65" s="2" customFormat="1" ht="21.75" customHeight="1">
      <c r="A727" s="37"/>
      <c r="B727" s="38"/>
      <c r="C727" s="243" t="s">
        <v>883</v>
      </c>
      <c r="D727" s="243" t="s">
        <v>168</v>
      </c>
      <c r="E727" s="244" t="s">
        <v>897</v>
      </c>
      <c r="F727" s="245" t="s">
        <v>898</v>
      </c>
      <c r="G727" s="246" t="s">
        <v>171</v>
      </c>
      <c r="H727" s="247">
        <v>1023.48</v>
      </c>
      <c r="I727" s="248"/>
      <c r="J727" s="249">
        <f>ROUND(I727*H727,2)</f>
        <v>0</v>
      </c>
      <c r="K727" s="250"/>
      <c r="L727" s="43"/>
      <c r="M727" s="251" t="s">
        <v>1</v>
      </c>
      <c r="N727" s="252" t="s">
        <v>39</v>
      </c>
      <c r="O727" s="90"/>
      <c r="P727" s="253">
        <f>O727*H727</f>
        <v>0</v>
      </c>
      <c r="Q727" s="253">
        <v>0</v>
      </c>
      <c r="R727" s="253">
        <f>Q727*H727</f>
        <v>0</v>
      </c>
      <c r="S727" s="253">
        <v>0</v>
      </c>
      <c r="T727" s="254">
        <f>S727*H727</f>
        <v>0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255" t="s">
        <v>172</v>
      </c>
      <c r="AT727" s="255" t="s">
        <v>168</v>
      </c>
      <c r="AU727" s="255" t="s">
        <v>86</v>
      </c>
      <c r="AY727" s="16" t="s">
        <v>166</v>
      </c>
      <c r="BE727" s="256">
        <f>IF(N727="základní",J727,0)</f>
        <v>0</v>
      </c>
      <c r="BF727" s="256">
        <f>IF(N727="snížená",J727,0)</f>
        <v>0</v>
      </c>
      <c r="BG727" s="256">
        <f>IF(N727="zákl. přenesená",J727,0)</f>
        <v>0</v>
      </c>
      <c r="BH727" s="256">
        <f>IF(N727="sníž. přenesená",J727,0)</f>
        <v>0</v>
      </c>
      <c r="BI727" s="256">
        <f>IF(N727="nulová",J727,0)</f>
        <v>0</v>
      </c>
      <c r="BJ727" s="16" t="s">
        <v>86</v>
      </c>
      <c r="BK727" s="256">
        <f>ROUND(I727*H727,2)</f>
        <v>0</v>
      </c>
      <c r="BL727" s="16" t="s">
        <v>172</v>
      </c>
      <c r="BM727" s="255" t="s">
        <v>2516</v>
      </c>
    </row>
    <row r="728" spans="1:51" s="14" customFormat="1" ht="12">
      <c r="A728" s="14"/>
      <c r="B728" s="268"/>
      <c r="C728" s="269"/>
      <c r="D728" s="259" t="s">
        <v>174</v>
      </c>
      <c r="E728" s="270" t="s">
        <v>1</v>
      </c>
      <c r="F728" s="271" t="s">
        <v>2517</v>
      </c>
      <c r="G728" s="269"/>
      <c r="H728" s="272">
        <v>1023.48</v>
      </c>
      <c r="I728" s="273"/>
      <c r="J728" s="269"/>
      <c r="K728" s="269"/>
      <c r="L728" s="274"/>
      <c r="M728" s="275"/>
      <c r="N728" s="276"/>
      <c r="O728" s="276"/>
      <c r="P728" s="276"/>
      <c r="Q728" s="276"/>
      <c r="R728" s="276"/>
      <c r="S728" s="276"/>
      <c r="T728" s="27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8" t="s">
        <v>174</v>
      </c>
      <c r="AU728" s="278" t="s">
        <v>86</v>
      </c>
      <c r="AV728" s="14" t="s">
        <v>86</v>
      </c>
      <c r="AW728" s="14" t="s">
        <v>30</v>
      </c>
      <c r="AX728" s="14" t="s">
        <v>73</v>
      </c>
      <c r="AY728" s="278" t="s">
        <v>166</v>
      </c>
    </row>
    <row r="729" spans="1:65" s="2" customFormat="1" ht="21.75" customHeight="1">
      <c r="A729" s="37"/>
      <c r="B729" s="38"/>
      <c r="C729" s="243" t="s">
        <v>891</v>
      </c>
      <c r="D729" s="243" t="s">
        <v>168</v>
      </c>
      <c r="E729" s="244" t="s">
        <v>902</v>
      </c>
      <c r="F729" s="245" t="s">
        <v>903</v>
      </c>
      <c r="G729" s="246" t="s">
        <v>171</v>
      </c>
      <c r="H729" s="247">
        <v>106.613</v>
      </c>
      <c r="I729" s="248"/>
      <c r="J729" s="249">
        <f>ROUND(I729*H729,2)</f>
        <v>0</v>
      </c>
      <c r="K729" s="250"/>
      <c r="L729" s="43"/>
      <c r="M729" s="251" t="s">
        <v>1</v>
      </c>
      <c r="N729" s="252" t="s">
        <v>39</v>
      </c>
      <c r="O729" s="90"/>
      <c r="P729" s="253">
        <f>O729*H729</f>
        <v>0</v>
      </c>
      <c r="Q729" s="253">
        <v>0</v>
      </c>
      <c r="R729" s="253">
        <f>Q729*H729</f>
        <v>0</v>
      </c>
      <c r="S729" s="253">
        <v>0</v>
      </c>
      <c r="T729" s="254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255" t="s">
        <v>172</v>
      </c>
      <c r="AT729" s="255" t="s">
        <v>168</v>
      </c>
      <c r="AU729" s="255" t="s">
        <v>86</v>
      </c>
      <c r="AY729" s="16" t="s">
        <v>166</v>
      </c>
      <c r="BE729" s="256">
        <f>IF(N729="základní",J729,0)</f>
        <v>0</v>
      </c>
      <c r="BF729" s="256">
        <f>IF(N729="snížená",J729,0)</f>
        <v>0</v>
      </c>
      <c r="BG729" s="256">
        <f>IF(N729="zákl. přenesená",J729,0)</f>
        <v>0</v>
      </c>
      <c r="BH729" s="256">
        <f>IF(N729="sníž. přenesená",J729,0)</f>
        <v>0</v>
      </c>
      <c r="BI729" s="256">
        <f>IF(N729="nulová",J729,0)</f>
        <v>0</v>
      </c>
      <c r="BJ729" s="16" t="s">
        <v>86</v>
      </c>
      <c r="BK729" s="256">
        <f>ROUND(I729*H729,2)</f>
        <v>0</v>
      </c>
      <c r="BL729" s="16" t="s">
        <v>172</v>
      </c>
      <c r="BM729" s="255" t="s">
        <v>2518</v>
      </c>
    </row>
    <row r="730" spans="1:51" s="14" customFormat="1" ht="12">
      <c r="A730" s="14"/>
      <c r="B730" s="268"/>
      <c r="C730" s="269"/>
      <c r="D730" s="259" t="s">
        <v>174</v>
      </c>
      <c r="E730" s="270" t="s">
        <v>1</v>
      </c>
      <c r="F730" s="271" t="s">
        <v>2519</v>
      </c>
      <c r="G730" s="269"/>
      <c r="H730" s="272">
        <v>24.975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8" t="s">
        <v>174</v>
      </c>
      <c r="AU730" s="278" t="s">
        <v>86</v>
      </c>
      <c r="AV730" s="14" t="s">
        <v>86</v>
      </c>
      <c r="AW730" s="14" t="s">
        <v>30</v>
      </c>
      <c r="AX730" s="14" t="s">
        <v>73</v>
      </c>
      <c r="AY730" s="278" t="s">
        <v>166</v>
      </c>
    </row>
    <row r="731" spans="1:51" s="14" customFormat="1" ht="12">
      <c r="A731" s="14"/>
      <c r="B731" s="268"/>
      <c r="C731" s="269"/>
      <c r="D731" s="259" t="s">
        <v>174</v>
      </c>
      <c r="E731" s="270" t="s">
        <v>1</v>
      </c>
      <c r="F731" s="271" t="s">
        <v>2520</v>
      </c>
      <c r="G731" s="269"/>
      <c r="H731" s="272">
        <v>27.863</v>
      </c>
      <c r="I731" s="273"/>
      <c r="J731" s="269"/>
      <c r="K731" s="269"/>
      <c r="L731" s="274"/>
      <c r="M731" s="275"/>
      <c r="N731" s="276"/>
      <c r="O731" s="276"/>
      <c r="P731" s="276"/>
      <c r="Q731" s="276"/>
      <c r="R731" s="276"/>
      <c r="S731" s="276"/>
      <c r="T731" s="27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8" t="s">
        <v>174</v>
      </c>
      <c r="AU731" s="278" t="s">
        <v>86</v>
      </c>
      <c r="AV731" s="14" t="s">
        <v>86</v>
      </c>
      <c r="AW731" s="14" t="s">
        <v>30</v>
      </c>
      <c r="AX731" s="14" t="s">
        <v>73</v>
      </c>
      <c r="AY731" s="278" t="s">
        <v>166</v>
      </c>
    </row>
    <row r="732" spans="1:51" s="14" customFormat="1" ht="12">
      <c r="A732" s="14"/>
      <c r="B732" s="268"/>
      <c r="C732" s="269"/>
      <c r="D732" s="259" t="s">
        <v>174</v>
      </c>
      <c r="E732" s="270" t="s">
        <v>1</v>
      </c>
      <c r="F732" s="271" t="s">
        <v>2521</v>
      </c>
      <c r="G732" s="269"/>
      <c r="H732" s="272">
        <v>26.775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174</v>
      </c>
      <c r="AU732" s="278" t="s">
        <v>86</v>
      </c>
      <c r="AV732" s="14" t="s">
        <v>86</v>
      </c>
      <c r="AW732" s="14" t="s">
        <v>30</v>
      </c>
      <c r="AX732" s="14" t="s">
        <v>73</v>
      </c>
      <c r="AY732" s="278" t="s">
        <v>166</v>
      </c>
    </row>
    <row r="733" spans="1:51" s="14" customFormat="1" ht="12">
      <c r="A733" s="14"/>
      <c r="B733" s="268"/>
      <c r="C733" s="269"/>
      <c r="D733" s="259" t="s">
        <v>174</v>
      </c>
      <c r="E733" s="270" t="s">
        <v>1</v>
      </c>
      <c r="F733" s="271" t="s">
        <v>2522</v>
      </c>
      <c r="G733" s="269"/>
      <c r="H733" s="272">
        <v>27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174</v>
      </c>
      <c r="AU733" s="278" t="s">
        <v>86</v>
      </c>
      <c r="AV733" s="14" t="s">
        <v>86</v>
      </c>
      <c r="AW733" s="14" t="s">
        <v>30</v>
      </c>
      <c r="AX733" s="14" t="s">
        <v>73</v>
      </c>
      <c r="AY733" s="278" t="s">
        <v>166</v>
      </c>
    </row>
    <row r="734" spans="1:65" s="2" customFormat="1" ht="21.75" customHeight="1">
      <c r="A734" s="37"/>
      <c r="B734" s="38"/>
      <c r="C734" s="243" t="s">
        <v>896</v>
      </c>
      <c r="D734" s="243" t="s">
        <v>168</v>
      </c>
      <c r="E734" s="244" t="s">
        <v>910</v>
      </c>
      <c r="F734" s="245" t="s">
        <v>911</v>
      </c>
      <c r="G734" s="246" t="s">
        <v>171</v>
      </c>
      <c r="H734" s="247">
        <v>6396.78</v>
      </c>
      <c r="I734" s="248"/>
      <c r="J734" s="249">
        <f>ROUND(I734*H734,2)</f>
        <v>0</v>
      </c>
      <c r="K734" s="250"/>
      <c r="L734" s="43"/>
      <c r="M734" s="251" t="s">
        <v>1</v>
      </c>
      <c r="N734" s="252" t="s">
        <v>39</v>
      </c>
      <c r="O734" s="90"/>
      <c r="P734" s="253">
        <f>O734*H734</f>
        <v>0</v>
      </c>
      <c r="Q734" s="253">
        <v>0</v>
      </c>
      <c r="R734" s="253">
        <f>Q734*H734</f>
        <v>0</v>
      </c>
      <c r="S734" s="253">
        <v>0</v>
      </c>
      <c r="T734" s="254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55" t="s">
        <v>172</v>
      </c>
      <c r="AT734" s="255" t="s">
        <v>168</v>
      </c>
      <c r="AU734" s="255" t="s">
        <v>86</v>
      </c>
      <c r="AY734" s="16" t="s">
        <v>166</v>
      </c>
      <c r="BE734" s="256">
        <f>IF(N734="základní",J734,0)</f>
        <v>0</v>
      </c>
      <c r="BF734" s="256">
        <f>IF(N734="snížená",J734,0)</f>
        <v>0</v>
      </c>
      <c r="BG734" s="256">
        <f>IF(N734="zákl. přenesená",J734,0)</f>
        <v>0</v>
      </c>
      <c r="BH734" s="256">
        <f>IF(N734="sníž. přenesená",J734,0)</f>
        <v>0</v>
      </c>
      <c r="BI734" s="256">
        <f>IF(N734="nulová",J734,0)</f>
        <v>0</v>
      </c>
      <c r="BJ734" s="16" t="s">
        <v>86</v>
      </c>
      <c r="BK734" s="256">
        <f>ROUND(I734*H734,2)</f>
        <v>0</v>
      </c>
      <c r="BL734" s="16" t="s">
        <v>172</v>
      </c>
      <c r="BM734" s="255" t="s">
        <v>2523</v>
      </c>
    </row>
    <row r="735" spans="1:51" s="14" customFormat="1" ht="12">
      <c r="A735" s="14"/>
      <c r="B735" s="268"/>
      <c r="C735" s="269"/>
      <c r="D735" s="259" t="s">
        <v>174</v>
      </c>
      <c r="E735" s="269"/>
      <c r="F735" s="271" t="s">
        <v>2524</v>
      </c>
      <c r="G735" s="269"/>
      <c r="H735" s="272">
        <v>6396.78</v>
      </c>
      <c r="I735" s="273"/>
      <c r="J735" s="269"/>
      <c r="K735" s="269"/>
      <c r="L735" s="274"/>
      <c r="M735" s="275"/>
      <c r="N735" s="276"/>
      <c r="O735" s="276"/>
      <c r="P735" s="276"/>
      <c r="Q735" s="276"/>
      <c r="R735" s="276"/>
      <c r="S735" s="276"/>
      <c r="T735" s="27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8" t="s">
        <v>174</v>
      </c>
      <c r="AU735" s="278" t="s">
        <v>86</v>
      </c>
      <c r="AV735" s="14" t="s">
        <v>86</v>
      </c>
      <c r="AW735" s="14" t="s">
        <v>4</v>
      </c>
      <c r="AX735" s="14" t="s">
        <v>80</v>
      </c>
      <c r="AY735" s="278" t="s">
        <v>166</v>
      </c>
    </row>
    <row r="736" spans="1:65" s="2" customFormat="1" ht="21.75" customHeight="1">
      <c r="A736" s="37"/>
      <c r="B736" s="38"/>
      <c r="C736" s="243" t="s">
        <v>901</v>
      </c>
      <c r="D736" s="243" t="s">
        <v>168</v>
      </c>
      <c r="E736" s="244" t="s">
        <v>915</v>
      </c>
      <c r="F736" s="245" t="s">
        <v>916</v>
      </c>
      <c r="G736" s="246" t="s">
        <v>171</v>
      </c>
      <c r="H736" s="247">
        <v>106.613</v>
      </c>
      <c r="I736" s="248"/>
      <c r="J736" s="249">
        <f>ROUND(I736*H736,2)</f>
        <v>0</v>
      </c>
      <c r="K736" s="250"/>
      <c r="L736" s="43"/>
      <c r="M736" s="251" t="s">
        <v>1</v>
      </c>
      <c r="N736" s="252" t="s">
        <v>39</v>
      </c>
      <c r="O736" s="90"/>
      <c r="P736" s="253">
        <f>O736*H736</f>
        <v>0</v>
      </c>
      <c r="Q736" s="253">
        <v>0</v>
      </c>
      <c r="R736" s="253">
        <f>Q736*H736</f>
        <v>0</v>
      </c>
      <c r="S736" s="253">
        <v>0</v>
      </c>
      <c r="T736" s="25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55" t="s">
        <v>172</v>
      </c>
      <c r="AT736" s="255" t="s">
        <v>168</v>
      </c>
      <c r="AU736" s="255" t="s">
        <v>86</v>
      </c>
      <c r="AY736" s="16" t="s">
        <v>166</v>
      </c>
      <c r="BE736" s="256">
        <f>IF(N736="základní",J736,0)</f>
        <v>0</v>
      </c>
      <c r="BF736" s="256">
        <f>IF(N736="snížená",J736,0)</f>
        <v>0</v>
      </c>
      <c r="BG736" s="256">
        <f>IF(N736="zákl. přenesená",J736,0)</f>
        <v>0</v>
      </c>
      <c r="BH736" s="256">
        <f>IF(N736="sníž. přenesená",J736,0)</f>
        <v>0</v>
      </c>
      <c r="BI736" s="256">
        <f>IF(N736="nulová",J736,0)</f>
        <v>0</v>
      </c>
      <c r="BJ736" s="16" t="s">
        <v>86</v>
      </c>
      <c r="BK736" s="256">
        <f>ROUND(I736*H736,2)</f>
        <v>0</v>
      </c>
      <c r="BL736" s="16" t="s">
        <v>172</v>
      </c>
      <c r="BM736" s="255" t="s">
        <v>2525</v>
      </c>
    </row>
    <row r="737" spans="1:65" s="2" customFormat="1" ht="16.5" customHeight="1">
      <c r="A737" s="37"/>
      <c r="B737" s="38"/>
      <c r="C737" s="243" t="s">
        <v>909</v>
      </c>
      <c r="D737" s="243" t="s">
        <v>168</v>
      </c>
      <c r="E737" s="244" t="s">
        <v>919</v>
      </c>
      <c r="F737" s="245" t="s">
        <v>920</v>
      </c>
      <c r="G737" s="246" t="s">
        <v>171</v>
      </c>
      <c r="H737" s="247">
        <v>1023.48</v>
      </c>
      <c r="I737" s="248"/>
      <c r="J737" s="249">
        <f>ROUND(I737*H737,2)</f>
        <v>0</v>
      </c>
      <c r="K737" s="250"/>
      <c r="L737" s="43"/>
      <c r="M737" s="251" t="s">
        <v>1</v>
      </c>
      <c r="N737" s="252" t="s">
        <v>39</v>
      </c>
      <c r="O737" s="90"/>
      <c r="P737" s="253">
        <f>O737*H737</f>
        <v>0</v>
      </c>
      <c r="Q737" s="253">
        <v>0</v>
      </c>
      <c r="R737" s="253">
        <f>Q737*H737</f>
        <v>0</v>
      </c>
      <c r="S737" s="253">
        <v>0</v>
      </c>
      <c r="T737" s="254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255" t="s">
        <v>172</v>
      </c>
      <c r="AT737" s="255" t="s">
        <v>168</v>
      </c>
      <c r="AU737" s="255" t="s">
        <v>86</v>
      </c>
      <c r="AY737" s="16" t="s">
        <v>166</v>
      </c>
      <c r="BE737" s="256">
        <f>IF(N737="základní",J737,0)</f>
        <v>0</v>
      </c>
      <c r="BF737" s="256">
        <f>IF(N737="snížená",J737,0)</f>
        <v>0</v>
      </c>
      <c r="BG737" s="256">
        <f>IF(N737="zákl. přenesená",J737,0)</f>
        <v>0</v>
      </c>
      <c r="BH737" s="256">
        <f>IF(N737="sníž. přenesená",J737,0)</f>
        <v>0</v>
      </c>
      <c r="BI737" s="256">
        <f>IF(N737="nulová",J737,0)</f>
        <v>0</v>
      </c>
      <c r="BJ737" s="16" t="s">
        <v>86</v>
      </c>
      <c r="BK737" s="256">
        <f>ROUND(I737*H737,2)</f>
        <v>0</v>
      </c>
      <c r="BL737" s="16" t="s">
        <v>172</v>
      </c>
      <c r="BM737" s="255" t="s">
        <v>2526</v>
      </c>
    </row>
    <row r="738" spans="1:51" s="14" customFormat="1" ht="12">
      <c r="A738" s="14"/>
      <c r="B738" s="268"/>
      <c r="C738" s="269"/>
      <c r="D738" s="259" t="s">
        <v>174</v>
      </c>
      <c r="E738" s="270" t="s">
        <v>1</v>
      </c>
      <c r="F738" s="271" t="s">
        <v>2517</v>
      </c>
      <c r="G738" s="269"/>
      <c r="H738" s="272">
        <v>1023.48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174</v>
      </c>
      <c r="AU738" s="278" t="s">
        <v>86</v>
      </c>
      <c r="AV738" s="14" t="s">
        <v>86</v>
      </c>
      <c r="AW738" s="14" t="s">
        <v>30</v>
      </c>
      <c r="AX738" s="14" t="s">
        <v>73</v>
      </c>
      <c r="AY738" s="278" t="s">
        <v>166</v>
      </c>
    </row>
    <row r="739" spans="1:65" s="2" customFormat="1" ht="16.5" customHeight="1">
      <c r="A739" s="37"/>
      <c r="B739" s="38"/>
      <c r="C739" s="243" t="s">
        <v>914</v>
      </c>
      <c r="D739" s="243" t="s">
        <v>168</v>
      </c>
      <c r="E739" s="244" t="s">
        <v>923</v>
      </c>
      <c r="F739" s="245" t="s">
        <v>924</v>
      </c>
      <c r="G739" s="246" t="s">
        <v>171</v>
      </c>
      <c r="H739" s="247">
        <v>153522</v>
      </c>
      <c r="I739" s="248"/>
      <c r="J739" s="249">
        <f>ROUND(I739*H739,2)</f>
        <v>0</v>
      </c>
      <c r="K739" s="250"/>
      <c r="L739" s="43"/>
      <c r="M739" s="251" t="s">
        <v>1</v>
      </c>
      <c r="N739" s="252" t="s">
        <v>39</v>
      </c>
      <c r="O739" s="90"/>
      <c r="P739" s="253">
        <f>O739*H739</f>
        <v>0</v>
      </c>
      <c r="Q739" s="253">
        <v>0</v>
      </c>
      <c r="R739" s="253">
        <f>Q739*H739</f>
        <v>0</v>
      </c>
      <c r="S739" s="253">
        <v>0</v>
      </c>
      <c r="T739" s="254">
        <f>S739*H739</f>
        <v>0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R739" s="255" t="s">
        <v>172</v>
      </c>
      <c r="AT739" s="255" t="s">
        <v>168</v>
      </c>
      <c r="AU739" s="255" t="s">
        <v>86</v>
      </c>
      <c r="AY739" s="16" t="s">
        <v>166</v>
      </c>
      <c r="BE739" s="256">
        <f>IF(N739="základní",J739,0)</f>
        <v>0</v>
      </c>
      <c r="BF739" s="256">
        <f>IF(N739="snížená",J739,0)</f>
        <v>0</v>
      </c>
      <c r="BG739" s="256">
        <f>IF(N739="zákl. přenesená",J739,0)</f>
        <v>0</v>
      </c>
      <c r="BH739" s="256">
        <f>IF(N739="sníž. přenesená",J739,0)</f>
        <v>0</v>
      </c>
      <c r="BI739" s="256">
        <f>IF(N739="nulová",J739,0)</f>
        <v>0</v>
      </c>
      <c r="BJ739" s="16" t="s">
        <v>86</v>
      </c>
      <c r="BK739" s="256">
        <f>ROUND(I739*H739,2)</f>
        <v>0</v>
      </c>
      <c r="BL739" s="16" t="s">
        <v>172</v>
      </c>
      <c r="BM739" s="255" t="s">
        <v>2527</v>
      </c>
    </row>
    <row r="740" spans="1:51" s="14" customFormat="1" ht="12">
      <c r="A740" s="14"/>
      <c r="B740" s="268"/>
      <c r="C740" s="269"/>
      <c r="D740" s="259" t="s">
        <v>174</v>
      </c>
      <c r="E740" s="270" t="s">
        <v>1</v>
      </c>
      <c r="F740" s="271" t="s">
        <v>2515</v>
      </c>
      <c r="G740" s="269"/>
      <c r="H740" s="272">
        <v>153522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174</v>
      </c>
      <c r="AU740" s="278" t="s">
        <v>86</v>
      </c>
      <c r="AV740" s="14" t="s">
        <v>86</v>
      </c>
      <c r="AW740" s="14" t="s">
        <v>30</v>
      </c>
      <c r="AX740" s="14" t="s">
        <v>73</v>
      </c>
      <c r="AY740" s="278" t="s">
        <v>166</v>
      </c>
    </row>
    <row r="741" spans="1:65" s="2" customFormat="1" ht="16.5" customHeight="1">
      <c r="A741" s="37"/>
      <c r="B741" s="38"/>
      <c r="C741" s="243" t="s">
        <v>918</v>
      </c>
      <c r="D741" s="243" t="s">
        <v>168</v>
      </c>
      <c r="E741" s="244" t="s">
        <v>927</v>
      </c>
      <c r="F741" s="245" t="s">
        <v>928</v>
      </c>
      <c r="G741" s="246" t="s">
        <v>171</v>
      </c>
      <c r="H741" s="247">
        <v>1023.48</v>
      </c>
      <c r="I741" s="248"/>
      <c r="J741" s="249">
        <f>ROUND(I741*H741,2)</f>
        <v>0</v>
      </c>
      <c r="K741" s="250"/>
      <c r="L741" s="43"/>
      <c r="M741" s="251" t="s">
        <v>1</v>
      </c>
      <c r="N741" s="252" t="s">
        <v>39</v>
      </c>
      <c r="O741" s="90"/>
      <c r="P741" s="253">
        <f>O741*H741</f>
        <v>0</v>
      </c>
      <c r="Q741" s="253">
        <v>0</v>
      </c>
      <c r="R741" s="253">
        <f>Q741*H741</f>
        <v>0</v>
      </c>
      <c r="S741" s="253">
        <v>0</v>
      </c>
      <c r="T741" s="254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55" t="s">
        <v>172</v>
      </c>
      <c r="AT741" s="255" t="s">
        <v>168</v>
      </c>
      <c r="AU741" s="255" t="s">
        <v>86</v>
      </c>
      <c r="AY741" s="16" t="s">
        <v>166</v>
      </c>
      <c r="BE741" s="256">
        <f>IF(N741="základní",J741,0)</f>
        <v>0</v>
      </c>
      <c r="BF741" s="256">
        <f>IF(N741="snížená",J741,0)</f>
        <v>0</v>
      </c>
      <c r="BG741" s="256">
        <f>IF(N741="zákl. přenesená",J741,0)</f>
        <v>0</v>
      </c>
      <c r="BH741" s="256">
        <f>IF(N741="sníž. přenesená",J741,0)</f>
        <v>0</v>
      </c>
      <c r="BI741" s="256">
        <f>IF(N741="nulová",J741,0)</f>
        <v>0</v>
      </c>
      <c r="BJ741" s="16" t="s">
        <v>86</v>
      </c>
      <c r="BK741" s="256">
        <f>ROUND(I741*H741,2)</f>
        <v>0</v>
      </c>
      <c r="BL741" s="16" t="s">
        <v>172</v>
      </c>
      <c r="BM741" s="255" t="s">
        <v>2528</v>
      </c>
    </row>
    <row r="742" spans="1:51" s="14" customFormat="1" ht="12">
      <c r="A742" s="14"/>
      <c r="B742" s="268"/>
      <c r="C742" s="269"/>
      <c r="D742" s="259" t="s">
        <v>174</v>
      </c>
      <c r="E742" s="270" t="s">
        <v>1</v>
      </c>
      <c r="F742" s="271" t="s">
        <v>2517</v>
      </c>
      <c r="G742" s="269"/>
      <c r="H742" s="272">
        <v>1023.48</v>
      </c>
      <c r="I742" s="273"/>
      <c r="J742" s="269"/>
      <c r="K742" s="269"/>
      <c r="L742" s="274"/>
      <c r="M742" s="275"/>
      <c r="N742" s="276"/>
      <c r="O742" s="276"/>
      <c r="P742" s="276"/>
      <c r="Q742" s="276"/>
      <c r="R742" s="276"/>
      <c r="S742" s="276"/>
      <c r="T742" s="27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8" t="s">
        <v>174</v>
      </c>
      <c r="AU742" s="278" t="s">
        <v>86</v>
      </c>
      <c r="AV742" s="14" t="s">
        <v>86</v>
      </c>
      <c r="AW742" s="14" t="s">
        <v>30</v>
      </c>
      <c r="AX742" s="14" t="s">
        <v>73</v>
      </c>
      <c r="AY742" s="278" t="s">
        <v>166</v>
      </c>
    </row>
    <row r="743" spans="1:65" s="2" customFormat="1" ht="21.75" customHeight="1">
      <c r="A743" s="37"/>
      <c r="B743" s="38"/>
      <c r="C743" s="243" t="s">
        <v>922</v>
      </c>
      <c r="D743" s="243" t="s">
        <v>168</v>
      </c>
      <c r="E743" s="244" t="s">
        <v>931</v>
      </c>
      <c r="F743" s="245" t="s">
        <v>932</v>
      </c>
      <c r="G743" s="246" t="s">
        <v>171</v>
      </c>
      <c r="H743" s="247">
        <v>358.95</v>
      </c>
      <c r="I743" s="248"/>
      <c r="J743" s="249">
        <f>ROUND(I743*H743,2)</f>
        <v>0</v>
      </c>
      <c r="K743" s="250"/>
      <c r="L743" s="43"/>
      <c r="M743" s="251" t="s">
        <v>1</v>
      </c>
      <c r="N743" s="252" t="s">
        <v>39</v>
      </c>
      <c r="O743" s="90"/>
      <c r="P743" s="253">
        <f>O743*H743</f>
        <v>0</v>
      </c>
      <c r="Q743" s="253">
        <v>0.00013</v>
      </c>
      <c r="R743" s="253">
        <f>Q743*H743</f>
        <v>0.0466635</v>
      </c>
      <c r="S743" s="253">
        <v>0</v>
      </c>
      <c r="T743" s="254">
        <f>S743*H743</f>
        <v>0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55" t="s">
        <v>172</v>
      </c>
      <c r="AT743" s="255" t="s">
        <v>168</v>
      </c>
      <c r="AU743" s="255" t="s">
        <v>86</v>
      </c>
      <c r="AY743" s="16" t="s">
        <v>166</v>
      </c>
      <c r="BE743" s="256">
        <f>IF(N743="základní",J743,0)</f>
        <v>0</v>
      </c>
      <c r="BF743" s="256">
        <f>IF(N743="snížená",J743,0)</f>
        <v>0</v>
      </c>
      <c r="BG743" s="256">
        <f>IF(N743="zákl. přenesená",J743,0)</f>
        <v>0</v>
      </c>
      <c r="BH743" s="256">
        <f>IF(N743="sníž. přenesená",J743,0)</f>
        <v>0</v>
      </c>
      <c r="BI743" s="256">
        <f>IF(N743="nulová",J743,0)</f>
        <v>0</v>
      </c>
      <c r="BJ743" s="16" t="s">
        <v>86</v>
      </c>
      <c r="BK743" s="256">
        <f>ROUND(I743*H743,2)</f>
        <v>0</v>
      </c>
      <c r="BL743" s="16" t="s">
        <v>172</v>
      </c>
      <c r="BM743" s="255" t="s">
        <v>2529</v>
      </c>
    </row>
    <row r="744" spans="1:51" s="14" customFormat="1" ht="12">
      <c r="A744" s="14"/>
      <c r="B744" s="268"/>
      <c r="C744" s="269"/>
      <c r="D744" s="259" t="s">
        <v>174</v>
      </c>
      <c r="E744" s="270" t="s">
        <v>1</v>
      </c>
      <c r="F744" s="271" t="s">
        <v>2230</v>
      </c>
      <c r="G744" s="269"/>
      <c r="H744" s="272">
        <v>220.92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174</v>
      </c>
      <c r="AU744" s="278" t="s">
        <v>86</v>
      </c>
      <c r="AV744" s="14" t="s">
        <v>86</v>
      </c>
      <c r="AW744" s="14" t="s">
        <v>30</v>
      </c>
      <c r="AX744" s="14" t="s">
        <v>73</v>
      </c>
      <c r="AY744" s="278" t="s">
        <v>166</v>
      </c>
    </row>
    <row r="745" spans="1:51" s="14" customFormat="1" ht="12">
      <c r="A745" s="14"/>
      <c r="B745" s="268"/>
      <c r="C745" s="269"/>
      <c r="D745" s="259" t="s">
        <v>174</v>
      </c>
      <c r="E745" s="270" t="s">
        <v>1</v>
      </c>
      <c r="F745" s="271" t="s">
        <v>2530</v>
      </c>
      <c r="G745" s="269"/>
      <c r="H745" s="272">
        <v>138.03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174</v>
      </c>
      <c r="AU745" s="278" t="s">
        <v>86</v>
      </c>
      <c r="AV745" s="14" t="s">
        <v>86</v>
      </c>
      <c r="AW745" s="14" t="s">
        <v>30</v>
      </c>
      <c r="AX745" s="14" t="s">
        <v>73</v>
      </c>
      <c r="AY745" s="278" t="s">
        <v>166</v>
      </c>
    </row>
    <row r="746" spans="1:65" s="2" customFormat="1" ht="21.75" customHeight="1">
      <c r="A746" s="37"/>
      <c r="B746" s="38"/>
      <c r="C746" s="243" t="s">
        <v>926</v>
      </c>
      <c r="D746" s="243" t="s">
        <v>168</v>
      </c>
      <c r="E746" s="244" t="s">
        <v>936</v>
      </c>
      <c r="F746" s="245" t="s">
        <v>937</v>
      </c>
      <c r="G746" s="246" t="s">
        <v>171</v>
      </c>
      <c r="H746" s="247">
        <v>10.32</v>
      </c>
      <c r="I746" s="248"/>
      <c r="J746" s="249">
        <f>ROUND(I746*H746,2)</f>
        <v>0</v>
      </c>
      <c r="K746" s="250"/>
      <c r="L746" s="43"/>
      <c r="M746" s="251" t="s">
        <v>1</v>
      </c>
      <c r="N746" s="252" t="s">
        <v>39</v>
      </c>
      <c r="O746" s="90"/>
      <c r="P746" s="253">
        <f>O746*H746</f>
        <v>0</v>
      </c>
      <c r="Q746" s="253">
        <v>0.00021</v>
      </c>
      <c r="R746" s="253">
        <f>Q746*H746</f>
        <v>0.0021672</v>
      </c>
      <c r="S746" s="253">
        <v>0</v>
      </c>
      <c r="T746" s="254">
        <f>S746*H746</f>
        <v>0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55" t="s">
        <v>172</v>
      </c>
      <c r="AT746" s="255" t="s">
        <v>168</v>
      </c>
      <c r="AU746" s="255" t="s">
        <v>86</v>
      </c>
      <c r="AY746" s="16" t="s">
        <v>166</v>
      </c>
      <c r="BE746" s="256">
        <f>IF(N746="základní",J746,0)</f>
        <v>0</v>
      </c>
      <c r="BF746" s="256">
        <f>IF(N746="snížená",J746,0)</f>
        <v>0</v>
      </c>
      <c r="BG746" s="256">
        <f>IF(N746="zákl. přenesená",J746,0)</f>
        <v>0</v>
      </c>
      <c r="BH746" s="256">
        <f>IF(N746="sníž. přenesená",J746,0)</f>
        <v>0</v>
      </c>
      <c r="BI746" s="256">
        <f>IF(N746="nulová",J746,0)</f>
        <v>0</v>
      </c>
      <c r="BJ746" s="16" t="s">
        <v>86</v>
      </c>
      <c r="BK746" s="256">
        <f>ROUND(I746*H746,2)</f>
        <v>0</v>
      </c>
      <c r="BL746" s="16" t="s">
        <v>172</v>
      </c>
      <c r="BM746" s="255" t="s">
        <v>2531</v>
      </c>
    </row>
    <row r="747" spans="1:51" s="14" customFormat="1" ht="12">
      <c r="A747" s="14"/>
      <c r="B747" s="268"/>
      <c r="C747" s="269"/>
      <c r="D747" s="259" t="s">
        <v>174</v>
      </c>
      <c r="E747" s="270" t="s">
        <v>1</v>
      </c>
      <c r="F747" s="271" t="s">
        <v>939</v>
      </c>
      <c r="G747" s="269"/>
      <c r="H747" s="272">
        <v>10.32</v>
      </c>
      <c r="I747" s="273"/>
      <c r="J747" s="269"/>
      <c r="K747" s="269"/>
      <c r="L747" s="274"/>
      <c r="M747" s="275"/>
      <c r="N747" s="276"/>
      <c r="O747" s="276"/>
      <c r="P747" s="276"/>
      <c r="Q747" s="276"/>
      <c r="R747" s="276"/>
      <c r="S747" s="276"/>
      <c r="T747" s="27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8" t="s">
        <v>174</v>
      </c>
      <c r="AU747" s="278" t="s">
        <v>86</v>
      </c>
      <c r="AV747" s="14" t="s">
        <v>86</v>
      </c>
      <c r="AW747" s="14" t="s">
        <v>30</v>
      </c>
      <c r="AX747" s="14" t="s">
        <v>73</v>
      </c>
      <c r="AY747" s="278" t="s">
        <v>166</v>
      </c>
    </row>
    <row r="748" spans="1:63" s="12" customFormat="1" ht="22.8" customHeight="1">
      <c r="A748" s="12"/>
      <c r="B748" s="227"/>
      <c r="C748" s="228"/>
      <c r="D748" s="229" t="s">
        <v>72</v>
      </c>
      <c r="E748" s="241" t="s">
        <v>862</v>
      </c>
      <c r="F748" s="241" t="s">
        <v>940</v>
      </c>
      <c r="G748" s="228"/>
      <c r="H748" s="228"/>
      <c r="I748" s="231"/>
      <c r="J748" s="242">
        <f>BK748</f>
        <v>0</v>
      </c>
      <c r="K748" s="228"/>
      <c r="L748" s="233"/>
      <c r="M748" s="234"/>
      <c r="N748" s="235"/>
      <c r="O748" s="235"/>
      <c r="P748" s="236">
        <f>SUM(P749:P785)</f>
        <v>0</v>
      </c>
      <c r="Q748" s="235"/>
      <c r="R748" s="236">
        <f>SUM(R749:R785)</f>
        <v>0</v>
      </c>
      <c r="S748" s="235"/>
      <c r="T748" s="237">
        <f>SUM(T749:T785)</f>
        <v>131.771705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38" t="s">
        <v>80</v>
      </c>
      <c r="AT748" s="239" t="s">
        <v>72</v>
      </c>
      <c r="AU748" s="239" t="s">
        <v>80</v>
      </c>
      <c r="AY748" s="238" t="s">
        <v>166</v>
      </c>
      <c r="BK748" s="240">
        <f>SUM(BK749:BK785)</f>
        <v>0</v>
      </c>
    </row>
    <row r="749" spans="1:65" s="2" customFormat="1" ht="21.75" customHeight="1">
      <c r="A749" s="37"/>
      <c r="B749" s="38"/>
      <c r="C749" s="243" t="s">
        <v>930</v>
      </c>
      <c r="D749" s="243" t="s">
        <v>168</v>
      </c>
      <c r="E749" s="244" t="s">
        <v>942</v>
      </c>
      <c r="F749" s="245" t="s">
        <v>943</v>
      </c>
      <c r="G749" s="246" t="s">
        <v>179</v>
      </c>
      <c r="H749" s="247">
        <v>3.836</v>
      </c>
      <c r="I749" s="248"/>
      <c r="J749" s="249">
        <f>ROUND(I749*H749,2)</f>
        <v>0</v>
      </c>
      <c r="K749" s="250"/>
      <c r="L749" s="43"/>
      <c r="M749" s="251" t="s">
        <v>1</v>
      </c>
      <c r="N749" s="252" t="s">
        <v>39</v>
      </c>
      <c r="O749" s="90"/>
      <c r="P749" s="253">
        <f>O749*H749</f>
        <v>0</v>
      </c>
      <c r="Q749" s="253">
        <v>0</v>
      </c>
      <c r="R749" s="253">
        <f>Q749*H749</f>
        <v>0</v>
      </c>
      <c r="S749" s="253">
        <v>1.8</v>
      </c>
      <c r="T749" s="254">
        <f>S749*H749</f>
        <v>6.9048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55" t="s">
        <v>172</v>
      </c>
      <c r="AT749" s="255" t="s">
        <v>168</v>
      </c>
      <c r="AU749" s="255" t="s">
        <v>86</v>
      </c>
      <c r="AY749" s="16" t="s">
        <v>166</v>
      </c>
      <c r="BE749" s="256">
        <f>IF(N749="základní",J749,0)</f>
        <v>0</v>
      </c>
      <c r="BF749" s="256">
        <f>IF(N749="snížená",J749,0)</f>
        <v>0</v>
      </c>
      <c r="BG749" s="256">
        <f>IF(N749="zákl. přenesená",J749,0)</f>
        <v>0</v>
      </c>
      <c r="BH749" s="256">
        <f>IF(N749="sníž. přenesená",J749,0)</f>
        <v>0</v>
      </c>
      <c r="BI749" s="256">
        <f>IF(N749="nulová",J749,0)</f>
        <v>0</v>
      </c>
      <c r="BJ749" s="16" t="s">
        <v>86</v>
      </c>
      <c r="BK749" s="256">
        <f>ROUND(I749*H749,2)</f>
        <v>0</v>
      </c>
      <c r="BL749" s="16" t="s">
        <v>172</v>
      </c>
      <c r="BM749" s="255" t="s">
        <v>2532</v>
      </c>
    </row>
    <row r="750" spans="1:51" s="14" customFormat="1" ht="12">
      <c r="A750" s="14"/>
      <c r="B750" s="268"/>
      <c r="C750" s="269"/>
      <c r="D750" s="259" t="s">
        <v>174</v>
      </c>
      <c r="E750" s="270" t="s">
        <v>1</v>
      </c>
      <c r="F750" s="271" t="s">
        <v>2533</v>
      </c>
      <c r="G750" s="269"/>
      <c r="H750" s="272">
        <v>3.036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174</v>
      </c>
      <c r="AU750" s="278" t="s">
        <v>86</v>
      </c>
      <c r="AV750" s="14" t="s">
        <v>86</v>
      </c>
      <c r="AW750" s="14" t="s">
        <v>30</v>
      </c>
      <c r="AX750" s="14" t="s">
        <v>73</v>
      </c>
      <c r="AY750" s="278" t="s">
        <v>166</v>
      </c>
    </row>
    <row r="751" spans="1:51" s="14" customFormat="1" ht="12">
      <c r="A751" s="14"/>
      <c r="B751" s="268"/>
      <c r="C751" s="269"/>
      <c r="D751" s="259" t="s">
        <v>174</v>
      </c>
      <c r="E751" s="270" t="s">
        <v>1</v>
      </c>
      <c r="F751" s="271" t="s">
        <v>945</v>
      </c>
      <c r="G751" s="269"/>
      <c r="H751" s="272">
        <v>0.8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174</v>
      </c>
      <c r="AU751" s="278" t="s">
        <v>86</v>
      </c>
      <c r="AV751" s="14" t="s">
        <v>86</v>
      </c>
      <c r="AW751" s="14" t="s">
        <v>30</v>
      </c>
      <c r="AX751" s="14" t="s">
        <v>73</v>
      </c>
      <c r="AY751" s="278" t="s">
        <v>166</v>
      </c>
    </row>
    <row r="752" spans="1:65" s="2" customFormat="1" ht="16.5" customHeight="1">
      <c r="A752" s="37"/>
      <c r="B752" s="38"/>
      <c r="C752" s="243" t="s">
        <v>935</v>
      </c>
      <c r="D752" s="243" t="s">
        <v>168</v>
      </c>
      <c r="E752" s="244" t="s">
        <v>953</v>
      </c>
      <c r="F752" s="245" t="s">
        <v>954</v>
      </c>
      <c r="G752" s="246" t="s">
        <v>179</v>
      </c>
      <c r="H752" s="247">
        <v>9.6</v>
      </c>
      <c r="I752" s="248"/>
      <c r="J752" s="249">
        <f>ROUND(I752*H752,2)</f>
        <v>0</v>
      </c>
      <c r="K752" s="250"/>
      <c r="L752" s="43"/>
      <c r="M752" s="251" t="s">
        <v>1</v>
      </c>
      <c r="N752" s="252" t="s">
        <v>39</v>
      </c>
      <c r="O752" s="90"/>
      <c r="P752" s="253">
        <f>O752*H752</f>
        <v>0</v>
      </c>
      <c r="Q752" s="253">
        <v>0</v>
      </c>
      <c r="R752" s="253">
        <f>Q752*H752</f>
        <v>0</v>
      </c>
      <c r="S752" s="253">
        <v>1.671</v>
      </c>
      <c r="T752" s="254">
        <f>S752*H752</f>
        <v>16.0416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55" t="s">
        <v>172</v>
      </c>
      <c r="AT752" s="255" t="s">
        <v>168</v>
      </c>
      <c r="AU752" s="255" t="s">
        <v>86</v>
      </c>
      <c r="AY752" s="16" t="s">
        <v>166</v>
      </c>
      <c r="BE752" s="256">
        <f>IF(N752="základní",J752,0)</f>
        <v>0</v>
      </c>
      <c r="BF752" s="256">
        <f>IF(N752="snížená",J752,0)</f>
        <v>0</v>
      </c>
      <c r="BG752" s="256">
        <f>IF(N752="zákl. přenesená",J752,0)</f>
        <v>0</v>
      </c>
      <c r="BH752" s="256">
        <f>IF(N752="sníž. přenesená",J752,0)</f>
        <v>0</v>
      </c>
      <c r="BI752" s="256">
        <f>IF(N752="nulová",J752,0)</f>
        <v>0</v>
      </c>
      <c r="BJ752" s="16" t="s">
        <v>86</v>
      </c>
      <c r="BK752" s="256">
        <f>ROUND(I752*H752,2)</f>
        <v>0</v>
      </c>
      <c r="BL752" s="16" t="s">
        <v>172</v>
      </c>
      <c r="BM752" s="255" t="s">
        <v>2534</v>
      </c>
    </row>
    <row r="753" spans="1:51" s="13" customFormat="1" ht="12">
      <c r="A753" s="13"/>
      <c r="B753" s="257"/>
      <c r="C753" s="258"/>
      <c r="D753" s="259" t="s">
        <v>174</v>
      </c>
      <c r="E753" s="260" t="s">
        <v>1</v>
      </c>
      <c r="F753" s="261" t="s">
        <v>956</v>
      </c>
      <c r="G753" s="258"/>
      <c r="H753" s="260" t="s">
        <v>1</v>
      </c>
      <c r="I753" s="262"/>
      <c r="J753" s="258"/>
      <c r="K753" s="258"/>
      <c r="L753" s="263"/>
      <c r="M753" s="264"/>
      <c r="N753" s="265"/>
      <c r="O753" s="265"/>
      <c r="P753" s="265"/>
      <c r="Q753" s="265"/>
      <c r="R753" s="265"/>
      <c r="S753" s="265"/>
      <c r="T753" s="26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7" t="s">
        <v>174</v>
      </c>
      <c r="AU753" s="267" t="s">
        <v>86</v>
      </c>
      <c r="AV753" s="13" t="s">
        <v>80</v>
      </c>
      <c r="AW753" s="13" t="s">
        <v>30</v>
      </c>
      <c r="AX753" s="13" t="s">
        <v>73</v>
      </c>
      <c r="AY753" s="267" t="s">
        <v>166</v>
      </c>
    </row>
    <row r="754" spans="1:51" s="14" customFormat="1" ht="12">
      <c r="A754" s="14"/>
      <c r="B754" s="268"/>
      <c r="C754" s="269"/>
      <c r="D754" s="259" t="s">
        <v>174</v>
      </c>
      <c r="E754" s="270" t="s">
        <v>1</v>
      </c>
      <c r="F754" s="271" t="s">
        <v>957</v>
      </c>
      <c r="G754" s="269"/>
      <c r="H754" s="272">
        <v>9.6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174</v>
      </c>
      <c r="AU754" s="278" t="s">
        <v>86</v>
      </c>
      <c r="AV754" s="14" t="s">
        <v>86</v>
      </c>
      <c r="AW754" s="14" t="s">
        <v>30</v>
      </c>
      <c r="AX754" s="14" t="s">
        <v>73</v>
      </c>
      <c r="AY754" s="278" t="s">
        <v>166</v>
      </c>
    </row>
    <row r="755" spans="1:65" s="2" customFormat="1" ht="16.5" customHeight="1">
      <c r="A755" s="37"/>
      <c r="B755" s="38"/>
      <c r="C755" s="243" t="s">
        <v>941</v>
      </c>
      <c r="D755" s="243" t="s">
        <v>168</v>
      </c>
      <c r="E755" s="244" t="s">
        <v>959</v>
      </c>
      <c r="F755" s="245" t="s">
        <v>960</v>
      </c>
      <c r="G755" s="246" t="s">
        <v>179</v>
      </c>
      <c r="H755" s="247">
        <v>1.323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39</v>
      </c>
      <c r="O755" s="90"/>
      <c r="P755" s="253">
        <f>O755*H755</f>
        <v>0</v>
      </c>
      <c r="Q755" s="253">
        <v>0</v>
      </c>
      <c r="R755" s="253">
        <f>Q755*H755</f>
        <v>0</v>
      </c>
      <c r="S755" s="253">
        <v>2.4</v>
      </c>
      <c r="T755" s="254">
        <f>S755*H755</f>
        <v>3.1752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172</v>
      </c>
      <c r="AT755" s="255" t="s">
        <v>168</v>
      </c>
      <c r="AU755" s="255" t="s">
        <v>86</v>
      </c>
      <c r="AY755" s="16" t="s">
        <v>166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86</v>
      </c>
      <c r="BK755" s="256">
        <f>ROUND(I755*H755,2)</f>
        <v>0</v>
      </c>
      <c r="BL755" s="16" t="s">
        <v>172</v>
      </c>
      <c r="BM755" s="255" t="s">
        <v>2535</v>
      </c>
    </row>
    <row r="756" spans="1:51" s="14" customFormat="1" ht="12">
      <c r="A756" s="14"/>
      <c r="B756" s="268"/>
      <c r="C756" s="269"/>
      <c r="D756" s="259" t="s">
        <v>174</v>
      </c>
      <c r="E756" s="270" t="s">
        <v>1</v>
      </c>
      <c r="F756" s="271" t="s">
        <v>2536</v>
      </c>
      <c r="G756" s="269"/>
      <c r="H756" s="272">
        <v>1.323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174</v>
      </c>
      <c r="AU756" s="278" t="s">
        <v>86</v>
      </c>
      <c r="AV756" s="14" t="s">
        <v>86</v>
      </c>
      <c r="AW756" s="14" t="s">
        <v>30</v>
      </c>
      <c r="AX756" s="14" t="s">
        <v>73</v>
      </c>
      <c r="AY756" s="278" t="s">
        <v>166</v>
      </c>
    </row>
    <row r="757" spans="1:65" s="2" customFormat="1" ht="33" customHeight="1">
      <c r="A757" s="37"/>
      <c r="B757" s="38"/>
      <c r="C757" s="243" t="s">
        <v>947</v>
      </c>
      <c r="D757" s="243" t="s">
        <v>168</v>
      </c>
      <c r="E757" s="244" t="s">
        <v>974</v>
      </c>
      <c r="F757" s="245" t="s">
        <v>975</v>
      </c>
      <c r="G757" s="246" t="s">
        <v>179</v>
      </c>
      <c r="H757" s="247">
        <v>21.655</v>
      </c>
      <c r="I757" s="248"/>
      <c r="J757" s="249">
        <f>ROUND(I757*H757,2)</f>
        <v>0</v>
      </c>
      <c r="K757" s="250"/>
      <c r="L757" s="43"/>
      <c r="M757" s="251" t="s">
        <v>1</v>
      </c>
      <c r="N757" s="252" t="s">
        <v>39</v>
      </c>
      <c r="O757" s="90"/>
      <c r="P757" s="253">
        <f>O757*H757</f>
        <v>0</v>
      </c>
      <c r="Q757" s="253">
        <v>0</v>
      </c>
      <c r="R757" s="253">
        <f>Q757*H757</f>
        <v>0</v>
      </c>
      <c r="S757" s="253">
        <v>2.2</v>
      </c>
      <c r="T757" s="254">
        <f>S757*H757</f>
        <v>47.641000000000005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55" t="s">
        <v>172</v>
      </c>
      <c r="AT757" s="255" t="s">
        <v>168</v>
      </c>
      <c r="AU757" s="255" t="s">
        <v>86</v>
      </c>
      <c r="AY757" s="16" t="s">
        <v>166</v>
      </c>
      <c r="BE757" s="256">
        <f>IF(N757="základní",J757,0)</f>
        <v>0</v>
      </c>
      <c r="BF757" s="256">
        <f>IF(N757="snížená",J757,0)</f>
        <v>0</v>
      </c>
      <c r="BG757" s="256">
        <f>IF(N757="zákl. přenesená",J757,0)</f>
        <v>0</v>
      </c>
      <c r="BH757" s="256">
        <f>IF(N757="sníž. přenesená",J757,0)</f>
        <v>0</v>
      </c>
      <c r="BI757" s="256">
        <f>IF(N757="nulová",J757,0)</f>
        <v>0</v>
      </c>
      <c r="BJ757" s="16" t="s">
        <v>86</v>
      </c>
      <c r="BK757" s="256">
        <f>ROUND(I757*H757,2)</f>
        <v>0</v>
      </c>
      <c r="BL757" s="16" t="s">
        <v>172</v>
      </c>
      <c r="BM757" s="255" t="s">
        <v>2537</v>
      </c>
    </row>
    <row r="758" spans="1:51" s="14" customFormat="1" ht="12">
      <c r="A758" s="14"/>
      <c r="B758" s="268"/>
      <c r="C758" s="269"/>
      <c r="D758" s="259" t="s">
        <v>174</v>
      </c>
      <c r="E758" s="270" t="s">
        <v>1</v>
      </c>
      <c r="F758" s="271" t="s">
        <v>2538</v>
      </c>
      <c r="G758" s="269"/>
      <c r="H758" s="272">
        <v>21.655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174</v>
      </c>
      <c r="AU758" s="278" t="s">
        <v>86</v>
      </c>
      <c r="AV758" s="14" t="s">
        <v>86</v>
      </c>
      <c r="AW758" s="14" t="s">
        <v>30</v>
      </c>
      <c r="AX758" s="14" t="s">
        <v>73</v>
      </c>
      <c r="AY758" s="278" t="s">
        <v>166</v>
      </c>
    </row>
    <row r="759" spans="1:65" s="2" customFormat="1" ht="21.75" customHeight="1">
      <c r="A759" s="37"/>
      <c r="B759" s="38"/>
      <c r="C759" s="243" t="s">
        <v>952</v>
      </c>
      <c r="D759" s="243" t="s">
        <v>168</v>
      </c>
      <c r="E759" s="244" t="s">
        <v>979</v>
      </c>
      <c r="F759" s="245" t="s">
        <v>980</v>
      </c>
      <c r="G759" s="246" t="s">
        <v>179</v>
      </c>
      <c r="H759" s="247">
        <v>21.655</v>
      </c>
      <c r="I759" s="248"/>
      <c r="J759" s="249">
        <f>ROUND(I759*H759,2)</f>
        <v>0</v>
      </c>
      <c r="K759" s="250"/>
      <c r="L759" s="43"/>
      <c r="M759" s="251" t="s">
        <v>1</v>
      </c>
      <c r="N759" s="252" t="s">
        <v>39</v>
      </c>
      <c r="O759" s="90"/>
      <c r="P759" s="253">
        <f>O759*H759</f>
        <v>0</v>
      </c>
      <c r="Q759" s="253">
        <v>0</v>
      </c>
      <c r="R759" s="253">
        <f>Q759*H759</f>
        <v>0</v>
      </c>
      <c r="S759" s="253">
        <v>1.4</v>
      </c>
      <c r="T759" s="254">
        <f>S759*H759</f>
        <v>30.317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R759" s="255" t="s">
        <v>172</v>
      </c>
      <c r="AT759" s="255" t="s">
        <v>168</v>
      </c>
      <c r="AU759" s="255" t="s">
        <v>86</v>
      </c>
      <c r="AY759" s="16" t="s">
        <v>166</v>
      </c>
      <c r="BE759" s="256">
        <f>IF(N759="základní",J759,0)</f>
        <v>0</v>
      </c>
      <c r="BF759" s="256">
        <f>IF(N759="snížená",J759,0)</f>
        <v>0</v>
      </c>
      <c r="BG759" s="256">
        <f>IF(N759="zákl. přenesená",J759,0)</f>
        <v>0</v>
      </c>
      <c r="BH759" s="256">
        <f>IF(N759="sníž. přenesená",J759,0)</f>
        <v>0</v>
      </c>
      <c r="BI759" s="256">
        <f>IF(N759="nulová",J759,0)</f>
        <v>0</v>
      </c>
      <c r="BJ759" s="16" t="s">
        <v>86</v>
      </c>
      <c r="BK759" s="256">
        <f>ROUND(I759*H759,2)</f>
        <v>0</v>
      </c>
      <c r="BL759" s="16" t="s">
        <v>172</v>
      </c>
      <c r="BM759" s="255" t="s">
        <v>2539</v>
      </c>
    </row>
    <row r="760" spans="1:51" s="14" customFormat="1" ht="12">
      <c r="A760" s="14"/>
      <c r="B760" s="268"/>
      <c r="C760" s="269"/>
      <c r="D760" s="259" t="s">
        <v>174</v>
      </c>
      <c r="E760" s="270" t="s">
        <v>1</v>
      </c>
      <c r="F760" s="271" t="s">
        <v>2538</v>
      </c>
      <c r="G760" s="269"/>
      <c r="H760" s="272">
        <v>21.655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174</v>
      </c>
      <c r="AU760" s="278" t="s">
        <v>86</v>
      </c>
      <c r="AV760" s="14" t="s">
        <v>86</v>
      </c>
      <c r="AW760" s="14" t="s">
        <v>30</v>
      </c>
      <c r="AX760" s="14" t="s">
        <v>73</v>
      </c>
      <c r="AY760" s="278" t="s">
        <v>166</v>
      </c>
    </row>
    <row r="761" spans="1:65" s="2" customFormat="1" ht="16.5" customHeight="1">
      <c r="A761" s="37"/>
      <c r="B761" s="38"/>
      <c r="C761" s="243" t="s">
        <v>958</v>
      </c>
      <c r="D761" s="243" t="s">
        <v>168</v>
      </c>
      <c r="E761" s="244" t="s">
        <v>983</v>
      </c>
      <c r="F761" s="245" t="s">
        <v>984</v>
      </c>
      <c r="G761" s="246" t="s">
        <v>290</v>
      </c>
      <c r="H761" s="247">
        <v>129.75</v>
      </c>
      <c r="I761" s="248"/>
      <c r="J761" s="249">
        <f>ROUND(I761*H761,2)</f>
        <v>0</v>
      </c>
      <c r="K761" s="250"/>
      <c r="L761" s="43"/>
      <c r="M761" s="251" t="s">
        <v>1</v>
      </c>
      <c r="N761" s="252" t="s">
        <v>39</v>
      </c>
      <c r="O761" s="90"/>
      <c r="P761" s="253">
        <f>O761*H761</f>
        <v>0</v>
      </c>
      <c r="Q761" s="253">
        <v>0</v>
      </c>
      <c r="R761" s="253">
        <f>Q761*H761</f>
        <v>0</v>
      </c>
      <c r="S761" s="253">
        <v>0.058</v>
      </c>
      <c r="T761" s="254">
        <f>S761*H761</f>
        <v>7.5255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255" t="s">
        <v>172</v>
      </c>
      <c r="AT761" s="255" t="s">
        <v>168</v>
      </c>
      <c r="AU761" s="255" t="s">
        <v>86</v>
      </c>
      <c r="AY761" s="16" t="s">
        <v>166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6" t="s">
        <v>86</v>
      </c>
      <c r="BK761" s="256">
        <f>ROUND(I761*H761,2)</f>
        <v>0</v>
      </c>
      <c r="BL761" s="16" t="s">
        <v>172</v>
      </c>
      <c r="BM761" s="255" t="s">
        <v>2540</v>
      </c>
    </row>
    <row r="762" spans="1:51" s="13" customFormat="1" ht="12">
      <c r="A762" s="13"/>
      <c r="B762" s="257"/>
      <c r="C762" s="258"/>
      <c r="D762" s="259" t="s">
        <v>174</v>
      </c>
      <c r="E762" s="260" t="s">
        <v>1</v>
      </c>
      <c r="F762" s="261" t="s">
        <v>297</v>
      </c>
      <c r="G762" s="258"/>
      <c r="H762" s="260" t="s">
        <v>1</v>
      </c>
      <c r="I762" s="262"/>
      <c r="J762" s="258"/>
      <c r="K762" s="258"/>
      <c r="L762" s="263"/>
      <c r="M762" s="264"/>
      <c r="N762" s="265"/>
      <c r="O762" s="265"/>
      <c r="P762" s="265"/>
      <c r="Q762" s="265"/>
      <c r="R762" s="265"/>
      <c r="S762" s="265"/>
      <c r="T762" s="26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7" t="s">
        <v>174</v>
      </c>
      <c r="AU762" s="267" t="s">
        <v>86</v>
      </c>
      <c r="AV762" s="13" t="s">
        <v>80</v>
      </c>
      <c r="AW762" s="13" t="s">
        <v>30</v>
      </c>
      <c r="AX762" s="13" t="s">
        <v>73</v>
      </c>
      <c r="AY762" s="267" t="s">
        <v>166</v>
      </c>
    </row>
    <row r="763" spans="1:51" s="14" customFormat="1" ht="12">
      <c r="A763" s="14"/>
      <c r="B763" s="268"/>
      <c r="C763" s="269"/>
      <c r="D763" s="259" t="s">
        <v>174</v>
      </c>
      <c r="E763" s="270" t="s">
        <v>1</v>
      </c>
      <c r="F763" s="271" t="s">
        <v>2541</v>
      </c>
      <c r="G763" s="269"/>
      <c r="H763" s="272">
        <v>129.75</v>
      </c>
      <c r="I763" s="273"/>
      <c r="J763" s="269"/>
      <c r="K763" s="269"/>
      <c r="L763" s="274"/>
      <c r="M763" s="275"/>
      <c r="N763" s="276"/>
      <c r="O763" s="276"/>
      <c r="P763" s="276"/>
      <c r="Q763" s="276"/>
      <c r="R763" s="276"/>
      <c r="S763" s="276"/>
      <c r="T763" s="27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78" t="s">
        <v>174</v>
      </c>
      <c r="AU763" s="278" t="s">
        <v>86</v>
      </c>
      <c r="AV763" s="14" t="s">
        <v>86</v>
      </c>
      <c r="AW763" s="14" t="s">
        <v>30</v>
      </c>
      <c r="AX763" s="14" t="s">
        <v>73</v>
      </c>
      <c r="AY763" s="278" t="s">
        <v>166</v>
      </c>
    </row>
    <row r="764" spans="1:65" s="2" customFormat="1" ht="16.5" customHeight="1">
      <c r="A764" s="37"/>
      <c r="B764" s="38"/>
      <c r="C764" s="243" t="s">
        <v>963</v>
      </c>
      <c r="D764" s="243" t="s">
        <v>168</v>
      </c>
      <c r="E764" s="244" t="s">
        <v>2542</v>
      </c>
      <c r="F764" s="245" t="s">
        <v>2543</v>
      </c>
      <c r="G764" s="246" t="s">
        <v>290</v>
      </c>
      <c r="H764" s="247">
        <v>21</v>
      </c>
      <c r="I764" s="248"/>
      <c r="J764" s="249">
        <f>ROUND(I764*H764,2)</f>
        <v>0</v>
      </c>
      <c r="K764" s="250"/>
      <c r="L764" s="43"/>
      <c r="M764" s="251" t="s">
        <v>1</v>
      </c>
      <c r="N764" s="252" t="s">
        <v>39</v>
      </c>
      <c r="O764" s="90"/>
      <c r="P764" s="253">
        <f>O764*H764</f>
        <v>0</v>
      </c>
      <c r="Q764" s="253">
        <v>0</v>
      </c>
      <c r="R764" s="253">
        <f>Q764*H764</f>
        <v>0</v>
      </c>
      <c r="S764" s="253">
        <v>0.187</v>
      </c>
      <c r="T764" s="254">
        <f>S764*H764</f>
        <v>3.927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255" t="s">
        <v>172</v>
      </c>
      <c r="AT764" s="255" t="s">
        <v>168</v>
      </c>
      <c r="AU764" s="255" t="s">
        <v>86</v>
      </c>
      <c r="AY764" s="16" t="s">
        <v>166</v>
      </c>
      <c r="BE764" s="256">
        <f>IF(N764="základní",J764,0)</f>
        <v>0</v>
      </c>
      <c r="BF764" s="256">
        <f>IF(N764="snížená",J764,0)</f>
        <v>0</v>
      </c>
      <c r="BG764" s="256">
        <f>IF(N764="zákl. přenesená",J764,0)</f>
        <v>0</v>
      </c>
      <c r="BH764" s="256">
        <f>IF(N764="sníž. přenesená",J764,0)</f>
        <v>0</v>
      </c>
      <c r="BI764" s="256">
        <f>IF(N764="nulová",J764,0)</f>
        <v>0</v>
      </c>
      <c r="BJ764" s="16" t="s">
        <v>86</v>
      </c>
      <c r="BK764" s="256">
        <f>ROUND(I764*H764,2)</f>
        <v>0</v>
      </c>
      <c r="BL764" s="16" t="s">
        <v>172</v>
      </c>
      <c r="BM764" s="255" t="s">
        <v>2544</v>
      </c>
    </row>
    <row r="765" spans="1:51" s="14" customFormat="1" ht="12">
      <c r="A765" s="14"/>
      <c r="B765" s="268"/>
      <c r="C765" s="269"/>
      <c r="D765" s="259" t="s">
        <v>174</v>
      </c>
      <c r="E765" s="270" t="s">
        <v>1</v>
      </c>
      <c r="F765" s="271" t="s">
        <v>2545</v>
      </c>
      <c r="G765" s="269"/>
      <c r="H765" s="272">
        <v>21</v>
      </c>
      <c r="I765" s="273"/>
      <c r="J765" s="269"/>
      <c r="K765" s="269"/>
      <c r="L765" s="274"/>
      <c r="M765" s="275"/>
      <c r="N765" s="276"/>
      <c r="O765" s="276"/>
      <c r="P765" s="276"/>
      <c r="Q765" s="276"/>
      <c r="R765" s="276"/>
      <c r="S765" s="276"/>
      <c r="T765" s="27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8" t="s">
        <v>174</v>
      </c>
      <c r="AU765" s="278" t="s">
        <v>86</v>
      </c>
      <c r="AV765" s="14" t="s">
        <v>86</v>
      </c>
      <c r="AW765" s="14" t="s">
        <v>30</v>
      </c>
      <c r="AX765" s="14" t="s">
        <v>73</v>
      </c>
      <c r="AY765" s="278" t="s">
        <v>166</v>
      </c>
    </row>
    <row r="766" spans="1:65" s="2" customFormat="1" ht="21.75" customHeight="1">
      <c r="A766" s="37"/>
      <c r="B766" s="38"/>
      <c r="C766" s="243" t="s">
        <v>968</v>
      </c>
      <c r="D766" s="243" t="s">
        <v>168</v>
      </c>
      <c r="E766" s="244" t="s">
        <v>993</v>
      </c>
      <c r="F766" s="245" t="s">
        <v>994</v>
      </c>
      <c r="G766" s="246" t="s">
        <v>171</v>
      </c>
      <c r="H766" s="247">
        <v>9.85</v>
      </c>
      <c r="I766" s="248"/>
      <c r="J766" s="249">
        <f>ROUND(I766*H766,2)</f>
        <v>0</v>
      </c>
      <c r="K766" s="250"/>
      <c r="L766" s="43"/>
      <c r="M766" s="251" t="s">
        <v>1</v>
      </c>
      <c r="N766" s="252" t="s">
        <v>39</v>
      </c>
      <c r="O766" s="90"/>
      <c r="P766" s="253">
        <f>O766*H766</f>
        <v>0</v>
      </c>
      <c r="Q766" s="253">
        <v>0</v>
      </c>
      <c r="R766" s="253">
        <f>Q766*H766</f>
        <v>0</v>
      </c>
      <c r="S766" s="253">
        <v>0.065</v>
      </c>
      <c r="T766" s="254">
        <f>S766*H766</f>
        <v>0.64025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55" t="s">
        <v>172</v>
      </c>
      <c r="AT766" s="255" t="s">
        <v>168</v>
      </c>
      <c r="AU766" s="255" t="s">
        <v>86</v>
      </c>
      <c r="AY766" s="16" t="s">
        <v>166</v>
      </c>
      <c r="BE766" s="256">
        <f>IF(N766="základní",J766,0)</f>
        <v>0</v>
      </c>
      <c r="BF766" s="256">
        <f>IF(N766="snížená",J766,0)</f>
        <v>0</v>
      </c>
      <c r="BG766" s="256">
        <f>IF(N766="zákl. přenesená",J766,0)</f>
        <v>0</v>
      </c>
      <c r="BH766" s="256">
        <f>IF(N766="sníž. přenesená",J766,0)</f>
        <v>0</v>
      </c>
      <c r="BI766" s="256">
        <f>IF(N766="nulová",J766,0)</f>
        <v>0</v>
      </c>
      <c r="BJ766" s="16" t="s">
        <v>86</v>
      </c>
      <c r="BK766" s="256">
        <f>ROUND(I766*H766,2)</f>
        <v>0</v>
      </c>
      <c r="BL766" s="16" t="s">
        <v>172</v>
      </c>
      <c r="BM766" s="255" t="s">
        <v>2546</v>
      </c>
    </row>
    <row r="767" spans="1:51" s="13" customFormat="1" ht="12">
      <c r="A767" s="13"/>
      <c r="B767" s="257"/>
      <c r="C767" s="258"/>
      <c r="D767" s="259" t="s">
        <v>174</v>
      </c>
      <c r="E767" s="260" t="s">
        <v>1</v>
      </c>
      <c r="F767" s="261" t="s">
        <v>175</v>
      </c>
      <c r="G767" s="258"/>
      <c r="H767" s="260" t="s">
        <v>1</v>
      </c>
      <c r="I767" s="262"/>
      <c r="J767" s="258"/>
      <c r="K767" s="258"/>
      <c r="L767" s="263"/>
      <c r="M767" s="264"/>
      <c r="N767" s="265"/>
      <c r="O767" s="265"/>
      <c r="P767" s="265"/>
      <c r="Q767" s="265"/>
      <c r="R767" s="265"/>
      <c r="S767" s="265"/>
      <c r="T767" s="26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7" t="s">
        <v>174</v>
      </c>
      <c r="AU767" s="267" t="s">
        <v>86</v>
      </c>
      <c r="AV767" s="13" t="s">
        <v>80</v>
      </c>
      <c r="AW767" s="13" t="s">
        <v>30</v>
      </c>
      <c r="AX767" s="13" t="s">
        <v>73</v>
      </c>
      <c r="AY767" s="267" t="s">
        <v>166</v>
      </c>
    </row>
    <row r="768" spans="1:51" s="13" customFormat="1" ht="12">
      <c r="A768" s="13"/>
      <c r="B768" s="257"/>
      <c r="C768" s="258"/>
      <c r="D768" s="259" t="s">
        <v>174</v>
      </c>
      <c r="E768" s="260" t="s">
        <v>1</v>
      </c>
      <c r="F768" s="261" t="s">
        <v>2547</v>
      </c>
      <c r="G768" s="258"/>
      <c r="H768" s="260" t="s">
        <v>1</v>
      </c>
      <c r="I768" s="262"/>
      <c r="J768" s="258"/>
      <c r="K768" s="258"/>
      <c r="L768" s="263"/>
      <c r="M768" s="264"/>
      <c r="N768" s="265"/>
      <c r="O768" s="265"/>
      <c r="P768" s="265"/>
      <c r="Q768" s="265"/>
      <c r="R768" s="265"/>
      <c r="S768" s="265"/>
      <c r="T768" s="26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7" t="s">
        <v>174</v>
      </c>
      <c r="AU768" s="267" t="s">
        <v>86</v>
      </c>
      <c r="AV768" s="13" t="s">
        <v>80</v>
      </c>
      <c r="AW768" s="13" t="s">
        <v>30</v>
      </c>
      <c r="AX768" s="13" t="s">
        <v>73</v>
      </c>
      <c r="AY768" s="267" t="s">
        <v>166</v>
      </c>
    </row>
    <row r="769" spans="1:51" s="14" customFormat="1" ht="12">
      <c r="A769" s="14"/>
      <c r="B769" s="268"/>
      <c r="C769" s="269"/>
      <c r="D769" s="259" t="s">
        <v>174</v>
      </c>
      <c r="E769" s="270" t="s">
        <v>1</v>
      </c>
      <c r="F769" s="271" t="s">
        <v>2447</v>
      </c>
      <c r="G769" s="269"/>
      <c r="H769" s="272">
        <v>4.698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174</v>
      </c>
      <c r="AU769" s="278" t="s">
        <v>86</v>
      </c>
      <c r="AV769" s="14" t="s">
        <v>86</v>
      </c>
      <c r="AW769" s="14" t="s">
        <v>30</v>
      </c>
      <c r="AX769" s="14" t="s">
        <v>73</v>
      </c>
      <c r="AY769" s="278" t="s">
        <v>166</v>
      </c>
    </row>
    <row r="770" spans="1:51" s="14" customFormat="1" ht="12">
      <c r="A770" s="14"/>
      <c r="B770" s="268"/>
      <c r="C770" s="269"/>
      <c r="D770" s="259" t="s">
        <v>174</v>
      </c>
      <c r="E770" s="270" t="s">
        <v>1</v>
      </c>
      <c r="F770" s="271" t="s">
        <v>2448</v>
      </c>
      <c r="G770" s="269"/>
      <c r="H770" s="272">
        <v>5.152</v>
      </c>
      <c r="I770" s="273"/>
      <c r="J770" s="269"/>
      <c r="K770" s="269"/>
      <c r="L770" s="274"/>
      <c r="M770" s="275"/>
      <c r="N770" s="276"/>
      <c r="O770" s="276"/>
      <c r="P770" s="276"/>
      <c r="Q770" s="276"/>
      <c r="R770" s="276"/>
      <c r="S770" s="276"/>
      <c r="T770" s="27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8" t="s">
        <v>174</v>
      </c>
      <c r="AU770" s="278" t="s">
        <v>86</v>
      </c>
      <c r="AV770" s="14" t="s">
        <v>86</v>
      </c>
      <c r="AW770" s="14" t="s">
        <v>30</v>
      </c>
      <c r="AX770" s="14" t="s">
        <v>73</v>
      </c>
      <c r="AY770" s="278" t="s">
        <v>166</v>
      </c>
    </row>
    <row r="771" spans="1:65" s="2" customFormat="1" ht="16.5" customHeight="1">
      <c r="A771" s="37"/>
      <c r="B771" s="38"/>
      <c r="C771" s="243" t="s">
        <v>973</v>
      </c>
      <c r="D771" s="243" t="s">
        <v>168</v>
      </c>
      <c r="E771" s="244" t="s">
        <v>997</v>
      </c>
      <c r="F771" s="245" t="s">
        <v>998</v>
      </c>
      <c r="G771" s="246" t="s">
        <v>171</v>
      </c>
      <c r="H771" s="247">
        <v>9.4</v>
      </c>
      <c r="I771" s="248"/>
      <c r="J771" s="249">
        <f>ROUND(I771*H771,2)</f>
        <v>0</v>
      </c>
      <c r="K771" s="250"/>
      <c r="L771" s="43"/>
      <c r="M771" s="251" t="s">
        <v>1</v>
      </c>
      <c r="N771" s="252" t="s">
        <v>39</v>
      </c>
      <c r="O771" s="90"/>
      <c r="P771" s="253">
        <f>O771*H771</f>
        <v>0</v>
      </c>
      <c r="Q771" s="253">
        <v>0</v>
      </c>
      <c r="R771" s="253">
        <f>Q771*H771</f>
        <v>0</v>
      </c>
      <c r="S771" s="253">
        <v>0.076</v>
      </c>
      <c r="T771" s="254">
        <f>S771*H771</f>
        <v>0.7144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255" t="s">
        <v>172</v>
      </c>
      <c r="AT771" s="255" t="s">
        <v>168</v>
      </c>
      <c r="AU771" s="255" t="s">
        <v>86</v>
      </c>
      <c r="AY771" s="16" t="s">
        <v>166</v>
      </c>
      <c r="BE771" s="256">
        <f>IF(N771="základní",J771,0)</f>
        <v>0</v>
      </c>
      <c r="BF771" s="256">
        <f>IF(N771="snížená",J771,0)</f>
        <v>0</v>
      </c>
      <c r="BG771" s="256">
        <f>IF(N771="zákl. přenesená",J771,0)</f>
        <v>0</v>
      </c>
      <c r="BH771" s="256">
        <f>IF(N771="sníž. přenesená",J771,0)</f>
        <v>0</v>
      </c>
      <c r="BI771" s="256">
        <f>IF(N771="nulová",J771,0)</f>
        <v>0</v>
      </c>
      <c r="BJ771" s="16" t="s">
        <v>86</v>
      </c>
      <c r="BK771" s="256">
        <f>ROUND(I771*H771,2)</f>
        <v>0</v>
      </c>
      <c r="BL771" s="16" t="s">
        <v>172</v>
      </c>
      <c r="BM771" s="255" t="s">
        <v>2548</v>
      </c>
    </row>
    <row r="772" spans="1:51" s="14" customFormat="1" ht="12">
      <c r="A772" s="14"/>
      <c r="B772" s="268"/>
      <c r="C772" s="269"/>
      <c r="D772" s="259" t="s">
        <v>174</v>
      </c>
      <c r="E772" s="270" t="s">
        <v>1</v>
      </c>
      <c r="F772" s="271" t="s">
        <v>2549</v>
      </c>
      <c r="G772" s="269"/>
      <c r="H772" s="272">
        <v>8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174</v>
      </c>
      <c r="AU772" s="278" t="s">
        <v>86</v>
      </c>
      <c r="AV772" s="14" t="s">
        <v>86</v>
      </c>
      <c r="AW772" s="14" t="s">
        <v>30</v>
      </c>
      <c r="AX772" s="14" t="s">
        <v>73</v>
      </c>
      <c r="AY772" s="278" t="s">
        <v>166</v>
      </c>
    </row>
    <row r="773" spans="1:51" s="14" customFormat="1" ht="12">
      <c r="A773" s="14"/>
      <c r="B773" s="268"/>
      <c r="C773" s="269"/>
      <c r="D773" s="259" t="s">
        <v>174</v>
      </c>
      <c r="E773" s="270" t="s">
        <v>1</v>
      </c>
      <c r="F773" s="271" t="s">
        <v>2550</v>
      </c>
      <c r="G773" s="269"/>
      <c r="H773" s="272">
        <v>1.4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174</v>
      </c>
      <c r="AU773" s="278" t="s">
        <v>86</v>
      </c>
      <c r="AV773" s="14" t="s">
        <v>86</v>
      </c>
      <c r="AW773" s="14" t="s">
        <v>30</v>
      </c>
      <c r="AX773" s="14" t="s">
        <v>73</v>
      </c>
      <c r="AY773" s="278" t="s">
        <v>166</v>
      </c>
    </row>
    <row r="774" spans="1:65" s="2" customFormat="1" ht="21.75" customHeight="1">
      <c r="A774" s="37"/>
      <c r="B774" s="38"/>
      <c r="C774" s="243" t="s">
        <v>978</v>
      </c>
      <c r="D774" s="243" t="s">
        <v>168</v>
      </c>
      <c r="E774" s="244" t="s">
        <v>1003</v>
      </c>
      <c r="F774" s="245" t="s">
        <v>1004</v>
      </c>
      <c r="G774" s="246" t="s">
        <v>171</v>
      </c>
      <c r="H774" s="247">
        <v>224.88</v>
      </c>
      <c r="I774" s="248"/>
      <c r="J774" s="249">
        <f>ROUND(I774*H774,2)</f>
        <v>0</v>
      </c>
      <c r="K774" s="250"/>
      <c r="L774" s="43"/>
      <c r="M774" s="251" t="s">
        <v>1</v>
      </c>
      <c r="N774" s="252" t="s">
        <v>39</v>
      </c>
      <c r="O774" s="90"/>
      <c r="P774" s="253">
        <f>O774*H774</f>
        <v>0</v>
      </c>
      <c r="Q774" s="253">
        <v>0</v>
      </c>
      <c r="R774" s="253">
        <f>Q774*H774</f>
        <v>0</v>
      </c>
      <c r="S774" s="253">
        <v>0.01</v>
      </c>
      <c r="T774" s="254">
        <f>S774*H774</f>
        <v>2.2488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255" t="s">
        <v>172</v>
      </c>
      <c r="AT774" s="255" t="s">
        <v>168</v>
      </c>
      <c r="AU774" s="255" t="s">
        <v>86</v>
      </c>
      <c r="AY774" s="16" t="s">
        <v>166</v>
      </c>
      <c r="BE774" s="256">
        <f>IF(N774="základní",J774,0)</f>
        <v>0</v>
      </c>
      <c r="BF774" s="256">
        <f>IF(N774="snížená",J774,0)</f>
        <v>0</v>
      </c>
      <c r="BG774" s="256">
        <f>IF(N774="zákl. přenesená",J774,0)</f>
        <v>0</v>
      </c>
      <c r="BH774" s="256">
        <f>IF(N774="sníž. přenesená",J774,0)</f>
        <v>0</v>
      </c>
      <c r="BI774" s="256">
        <f>IF(N774="nulová",J774,0)</f>
        <v>0</v>
      </c>
      <c r="BJ774" s="16" t="s">
        <v>86</v>
      </c>
      <c r="BK774" s="256">
        <f>ROUND(I774*H774,2)</f>
        <v>0</v>
      </c>
      <c r="BL774" s="16" t="s">
        <v>172</v>
      </c>
      <c r="BM774" s="255" t="s">
        <v>2551</v>
      </c>
    </row>
    <row r="775" spans="1:51" s="13" customFormat="1" ht="12">
      <c r="A775" s="13"/>
      <c r="B775" s="257"/>
      <c r="C775" s="258"/>
      <c r="D775" s="259" t="s">
        <v>174</v>
      </c>
      <c r="E775" s="260" t="s">
        <v>1</v>
      </c>
      <c r="F775" s="261" t="s">
        <v>417</v>
      </c>
      <c r="G775" s="258"/>
      <c r="H775" s="260" t="s">
        <v>1</v>
      </c>
      <c r="I775" s="262"/>
      <c r="J775" s="258"/>
      <c r="K775" s="258"/>
      <c r="L775" s="263"/>
      <c r="M775" s="264"/>
      <c r="N775" s="265"/>
      <c r="O775" s="265"/>
      <c r="P775" s="265"/>
      <c r="Q775" s="265"/>
      <c r="R775" s="265"/>
      <c r="S775" s="265"/>
      <c r="T775" s="266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67" t="s">
        <v>174</v>
      </c>
      <c r="AU775" s="267" t="s">
        <v>86</v>
      </c>
      <c r="AV775" s="13" t="s">
        <v>80</v>
      </c>
      <c r="AW775" s="13" t="s">
        <v>30</v>
      </c>
      <c r="AX775" s="13" t="s">
        <v>73</v>
      </c>
      <c r="AY775" s="267" t="s">
        <v>166</v>
      </c>
    </row>
    <row r="776" spans="1:51" s="14" customFormat="1" ht="12">
      <c r="A776" s="14"/>
      <c r="B776" s="268"/>
      <c r="C776" s="269"/>
      <c r="D776" s="259" t="s">
        <v>174</v>
      </c>
      <c r="E776" s="270" t="s">
        <v>1</v>
      </c>
      <c r="F776" s="271" t="s">
        <v>2230</v>
      </c>
      <c r="G776" s="269"/>
      <c r="H776" s="272">
        <v>220.92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174</v>
      </c>
      <c r="AU776" s="278" t="s">
        <v>86</v>
      </c>
      <c r="AV776" s="14" t="s">
        <v>86</v>
      </c>
      <c r="AW776" s="14" t="s">
        <v>30</v>
      </c>
      <c r="AX776" s="14" t="s">
        <v>73</v>
      </c>
      <c r="AY776" s="278" t="s">
        <v>166</v>
      </c>
    </row>
    <row r="777" spans="1:51" s="13" customFormat="1" ht="12">
      <c r="A777" s="13"/>
      <c r="B777" s="257"/>
      <c r="C777" s="258"/>
      <c r="D777" s="259" t="s">
        <v>174</v>
      </c>
      <c r="E777" s="260" t="s">
        <v>1</v>
      </c>
      <c r="F777" s="261" t="s">
        <v>2231</v>
      </c>
      <c r="G777" s="258"/>
      <c r="H777" s="260" t="s">
        <v>1</v>
      </c>
      <c r="I777" s="262"/>
      <c r="J777" s="258"/>
      <c r="K777" s="258"/>
      <c r="L777" s="263"/>
      <c r="M777" s="264"/>
      <c r="N777" s="265"/>
      <c r="O777" s="265"/>
      <c r="P777" s="265"/>
      <c r="Q777" s="265"/>
      <c r="R777" s="265"/>
      <c r="S777" s="265"/>
      <c r="T777" s="266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7" t="s">
        <v>174</v>
      </c>
      <c r="AU777" s="267" t="s">
        <v>86</v>
      </c>
      <c r="AV777" s="13" t="s">
        <v>80</v>
      </c>
      <c r="AW777" s="13" t="s">
        <v>30</v>
      </c>
      <c r="AX777" s="13" t="s">
        <v>73</v>
      </c>
      <c r="AY777" s="267" t="s">
        <v>166</v>
      </c>
    </row>
    <row r="778" spans="1:51" s="14" customFormat="1" ht="12">
      <c r="A778" s="14"/>
      <c r="B778" s="268"/>
      <c r="C778" s="269"/>
      <c r="D778" s="259" t="s">
        <v>174</v>
      </c>
      <c r="E778" s="270" t="s">
        <v>1</v>
      </c>
      <c r="F778" s="271" t="s">
        <v>2232</v>
      </c>
      <c r="G778" s="269"/>
      <c r="H778" s="272">
        <v>1.98</v>
      </c>
      <c r="I778" s="273"/>
      <c r="J778" s="269"/>
      <c r="K778" s="269"/>
      <c r="L778" s="274"/>
      <c r="M778" s="275"/>
      <c r="N778" s="276"/>
      <c r="O778" s="276"/>
      <c r="P778" s="276"/>
      <c r="Q778" s="276"/>
      <c r="R778" s="276"/>
      <c r="S778" s="276"/>
      <c r="T778" s="27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8" t="s">
        <v>174</v>
      </c>
      <c r="AU778" s="278" t="s">
        <v>86</v>
      </c>
      <c r="AV778" s="14" t="s">
        <v>86</v>
      </c>
      <c r="AW778" s="14" t="s">
        <v>30</v>
      </c>
      <c r="AX778" s="14" t="s">
        <v>73</v>
      </c>
      <c r="AY778" s="278" t="s">
        <v>166</v>
      </c>
    </row>
    <row r="779" spans="1:51" s="14" customFormat="1" ht="12">
      <c r="A779" s="14"/>
      <c r="B779" s="268"/>
      <c r="C779" s="269"/>
      <c r="D779" s="259" t="s">
        <v>174</v>
      </c>
      <c r="E779" s="270" t="s">
        <v>1</v>
      </c>
      <c r="F779" s="271" t="s">
        <v>2233</v>
      </c>
      <c r="G779" s="269"/>
      <c r="H779" s="272">
        <v>1.98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174</v>
      </c>
      <c r="AU779" s="278" t="s">
        <v>86</v>
      </c>
      <c r="AV779" s="14" t="s">
        <v>86</v>
      </c>
      <c r="AW779" s="14" t="s">
        <v>30</v>
      </c>
      <c r="AX779" s="14" t="s">
        <v>73</v>
      </c>
      <c r="AY779" s="278" t="s">
        <v>166</v>
      </c>
    </row>
    <row r="780" spans="1:65" s="2" customFormat="1" ht="21.75" customHeight="1">
      <c r="A780" s="37"/>
      <c r="B780" s="38"/>
      <c r="C780" s="243" t="s">
        <v>982</v>
      </c>
      <c r="D780" s="243" t="s">
        <v>168</v>
      </c>
      <c r="E780" s="244" t="s">
        <v>1007</v>
      </c>
      <c r="F780" s="245" t="s">
        <v>1008</v>
      </c>
      <c r="G780" s="246" t="s">
        <v>171</v>
      </c>
      <c r="H780" s="247">
        <v>6.426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39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0.05</v>
      </c>
      <c r="T780" s="254">
        <f>S780*H780</f>
        <v>0.32130000000000003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172</v>
      </c>
      <c r="AT780" s="255" t="s">
        <v>168</v>
      </c>
      <c r="AU780" s="255" t="s">
        <v>86</v>
      </c>
      <c r="AY780" s="16" t="s">
        <v>166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86</v>
      </c>
      <c r="BK780" s="256">
        <f>ROUND(I780*H780,2)</f>
        <v>0</v>
      </c>
      <c r="BL780" s="16" t="s">
        <v>172</v>
      </c>
      <c r="BM780" s="255" t="s">
        <v>2552</v>
      </c>
    </row>
    <row r="781" spans="1:51" s="14" customFormat="1" ht="12">
      <c r="A781" s="14"/>
      <c r="B781" s="268"/>
      <c r="C781" s="269"/>
      <c r="D781" s="259" t="s">
        <v>174</v>
      </c>
      <c r="E781" s="270" t="s">
        <v>1</v>
      </c>
      <c r="F781" s="271" t="s">
        <v>2553</v>
      </c>
      <c r="G781" s="269"/>
      <c r="H781" s="272">
        <v>6.426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174</v>
      </c>
      <c r="AU781" s="278" t="s">
        <v>86</v>
      </c>
      <c r="AV781" s="14" t="s">
        <v>86</v>
      </c>
      <c r="AW781" s="14" t="s">
        <v>30</v>
      </c>
      <c r="AX781" s="14" t="s">
        <v>73</v>
      </c>
      <c r="AY781" s="278" t="s">
        <v>166</v>
      </c>
    </row>
    <row r="782" spans="1:65" s="2" customFormat="1" ht="21.75" customHeight="1">
      <c r="A782" s="37"/>
      <c r="B782" s="38"/>
      <c r="C782" s="243" t="s">
        <v>987</v>
      </c>
      <c r="D782" s="243" t="s">
        <v>168</v>
      </c>
      <c r="E782" s="244" t="s">
        <v>1012</v>
      </c>
      <c r="F782" s="245" t="s">
        <v>1013</v>
      </c>
      <c r="G782" s="246" t="s">
        <v>171</v>
      </c>
      <c r="H782" s="247">
        <v>815.213</v>
      </c>
      <c r="I782" s="248"/>
      <c r="J782" s="249">
        <f>ROUND(I782*H782,2)</f>
        <v>0</v>
      </c>
      <c r="K782" s="250"/>
      <c r="L782" s="43"/>
      <c r="M782" s="251" t="s">
        <v>1</v>
      </c>
      <c r="N782" s="252" t="s">
        <v>39</v>
      </c>
      <c r="O782" s="90"/>
      <c r="P782" s="253">
        <f>O782*H782</f>
        <v>0</v>
      </c>
      <c r="Q782" s="253">
        <v>0</v>
      </c>
      <c r="R782" s="253">
        <f>Q782*H782</f>
        <v>0</v>
      </c>
      <c r="S782" s="253">
        <v>0.005</v>
      </c>
      <c r="T782" s="254">
        <f>S782*H782</f>
        <v>4.076065</v>
      </c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R782" s="255" t="s">
        <v>172</v>
      </c>
      <c r="AT782" s="255" t="s">
        <v>168</v>
      </c>
      <c r="AU782" s="255" t="s">
        <v>86</v>
      </c>
      <c r="AY782" s="16" t="s">
        <v>166</v>
      </c>
      <c r="BE782" s="256">
        <f>IF(N782="základní",J782,0)</f>
        <v>0</v>
      </c>
      <c r="BF782" s="256">
        <f>IF(N782="snížená",J782,0)</f>
        <v>0</v>
      </c>
      <c r="BG782" s="256">
        <f>IF(N782="zákl. přenesená",J782,0)</f>
        <v>0</v>
      </c>
      <c r="BH782" s="256">
        <f>IF(N782="sníž. přenesená",J782,0)</f>
        <v>0</v>
      </c>
      <c r="BI782" s="256">
        <f>IF(N782="nulová",J782,0)</f>
        <v>0</v>
      </c>
      <c r="BJ782" s="16" t="s">
        <v>86</v>
      </c>
      <c r="BK782" s="256">
        <f>ROUND(I782*H782,2)</f>
        <v>0</v>
      </c>
      <c r="BL782" s="16" t="s">
        <v>172</v>
      </c>
      <c r="BM782" s="255" t="s">
        <v>2554</v>
      </c>
    </row>
    <row r="783" spans="1:51" s="14" customFormat="1" ht="12">
      <c r="A783" s="14"/>
      <c r="B783" s="268"/>
      <c r="C783" s="269"/>
      <c r="D783" s="259" t="s">
        <v>174</v>
      </c>
      <c r="E783" s="270" t="s">
        <v>1</v>
      </c>
      <c r="F783" s="271" t="s">
        <v>2282</v>
      </c>
      <c r="G783" s="269"/>
      <c r="H783" s="272">
        <v>815.213</v>
      </c>
      <c r="I783" s="273"/>
      <c r="J783" s="269"/>
      <c r="K783" s="269"/>
      <c r="L783" s="274"/>
      <c r="M783" s="275"/>
      <c r="N783" s="276"/>
      <c r="O783" s="276"/>
      <c r="P783" s="276"/>
      <c r="Q783" s="276"/>
      <c r="R783" s="276"/>
      <c r="S783" s="276"/>
      <c r="T783" s="27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8" t="s">
        <v>174</v>
      </c>
      <c r="AU783" s="278" t="s">
        <v>86</v>
      </c>
      <c r="AV783" s="14" t="s">
        <v>86</v>
      </c>
      <c r="AW783" s="14" t="s">
        <v>30</v>
      </c>
      <c r="AX783" s="14" t="s">
        <v>73</v>
      </c>
      <c r="AY783" s="278" t="s">
        <v>166</v>
      </c>
    </row>
    <row r="784" spans="1:65" s="2" customFormat="1" ht="33" customHeight="1">
      <c r="A784" s="37"/>
      <c r="B784" s="38"/>
      <c r="C784" s="243" t="s">
        <v>992</v>
      </c>
      <c r="D784" s="243" t="s">
        <v>168</v>
      </c>
      <c r="E784" s="244" t="s">
        <v>1016</v>
      </c>
      <c r="F784" s="245" t="s">
        <v>1017</v>
      </c>
      <c r="G784" s="246" t="s">
        <v>171</v>
      </c>
      <c r="H784" s="247">
        <v>222.67</v>
      </c>
      <c r="I784" s="248"/>
      <c r="J784" s="249">
        <f>ROUND(I784*H784,2)</f>
        <v>0</v>
      </c>
      <c r="K784" s="250"/>
      <c r="L784" s="43"/>
      <c r="M784" s="251" t="s">
        <v>1</v>
      </c>
      <c r="N784" s="252" t="s">
        <v>39</v>
      </c>
      <c r="O784" s="90"/>
      <c r="P784" s="253">
        <f>O784*H784</f>
        <v>0</v>
      </c>
      <c r="Q784" s="253">
        <v>0</v>
      </c>
      <c r="R784" s="253">
        <f>Q784*H784</f>
        <v>0</v>
      </c>
      <c r="S784" s="253">
        <v>0.037</v>
      </c>
      <c r="T784" s="254">
        <f>S784*H784</f>
        <v>8.23879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55" t="s">
        <v>172</v>
      </c>
      <c r="AT784" s="255" t="s">
        <v>168</v>
      </c>
      <c r="AU784" s="255" t="s">
        <v>86</v>
      </c>
      <c r="AY784" s="16" t="s">
        <v>166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6" t="s">
        <v>86</v>
      </c>
      <c r="BK784" s="256">
        <f>ROUND(I784*H784,2)</f>
        <v>0</v>
      </c>
      <c r="BL784" s="16" t="s">
        <v>172</v>
      </c>
      <c r="BM784" s="255" t="s">
        <v>2555</v>
      </c>
    </row>
    <row r="785" spans="1:51" s="14" customFormat="1" ht="12">
      <c r="A785" s="14"/>
      <c r="B785" s="268"/>
      <c r="C785" s="269"/>
      <c r="D785" s="259" t="s">
        <v>174</v>
      </c>
      <c r="E785" s="270" t="s">
        <v>1</v>
      </c>
      <c r="F785" s="271" t="s">
        <v>2280</v>
      </c>
      <c r="G785" s="269"/>
      <c r="H785" s="272">
        <v>222.67</v>
      </c>
      <c r="I785" s="273"/>
      <c r="J785" s="269"/>
      <c r="K785" s="269"/>
      <c r="L785" s="274"/>
      <c r="M785" s="275"/>
      <c r="N785" s="276"/>
      <c r="O785" s="276"/>
      <c r="P785" s="276"/>
      <c r="Q785" s="276"/>
      <c r="R785" s="276"/>
      <c r="S785" s="276"/>
      <c r="T785" s="27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8" t="s">
        <v>174</v>
      </c>
      <c r="AU785" s="278" t="s">
        <v>86</v>
      </c>
      <c r="AV785" s="14" t="s">
        <v>86</v>
      </c>
      <c r="AW785" s="14" t="s">
        <v>30</v>
      </c>
      <c r="AX785" s="14" t="s">
        <v>73</v>
      </c>
      <c r="AY785" s="278" t="s">
        <v>166</v>
      </c>
    </row>
    <row r="786" spans="1:63" s="12" customFormat="1" ht="22.8" customHeight="1">
      <c r="A786" s="12"/>
      <c r="B786" s="227"/>
      <c r="C786" s="228"/>
      <c r="D786" s="229" t="s">
        <v>72</v>
      </c>
      <c r="E786" s="241" t="s">
        <v>1019</v>
      </c>
      <c r="F786" s="241" t="s">
        <v>1020</v>
      </c>
      <c r="G786" s="228"/>
      <c r="H786" s="228"/>
      <c r="I786" s="231"/>
      <c r="J786" s="242">
        <f>BK786</f>
        <v>0</v>
      </c>
      <c r="K786" s="228"/>
      <c r="L786" s="233"/>
      <c r="M786" s="234"/>
      <c r="N786" s="235"/>
      <c r="O786" s="235"/>
      <c r="P786" s="236">
        <f>SUM(P787:P799)</f>
        <v>0</v>
      </c>
      <c r="Q786" s="235"/>
      <c r="R786" s="236">
        <f>SUM(R787:R799)</f>
        <v>0</v>
      </c>
      <c r="S786" s="235"/>
      <c r="T786" s="237">
        <f>SUM(T787:T799)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238" t="s">
        <v>80</v>
      </c>
      <c r="AT786" s="239" t="s">
        <v>72</v>
      </c>
      <c r="AU786" s="239" t="s">
        <v>80</v>
      </c>
      <c r="AY786" s="238" t="s">
        <v>166</v>
      </c>
      <c r="BK786" s="240">
        <f>SUM(BK787:BK799)</f>
        <v>0</v>
      </c>
    </row>
    <row r="787" spans="1:65" s="2" customFormat="1" ht="16.5" customHeight="1">
      <c r="A787" s="37"/>
      <c r="B787" s="38"/>
      <c r="C787" s="243" t="s">
        <v>996</v>
      </c>
      <c r="D787" s="243" t="s">
        <v>168</v>
      </c>
      <c r="E787" s="244" t="s">
        <v>1022</v>
      </c>
      <c r="F787" s="245" t="s">
        <v>1023</v>
      </c>
      <c r="G787" s="246" t="s">
        <v>223</v>
      </c>
      <c r="H787" s="247">
        <v>194.25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39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</v>
      </c>
      <c r="T787" s="254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172</v>
      </c>
      <c r="AT787" s="255" t="s">
        <v>168</v>
      </c>
      <c r="AU787" s="255" t="s">
        <v>86</v>
      </c>
      <c r="AY787" s="16" t="s">
        <v>166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86</v>
      </c>
      <c r="BK787" s="256">
        <f>ROUND(I787*H787,2)</f>
        <v>0</v>
      </c>
      <c r="BL787" s="16" t="s">
        <v>172</v>
      </c>
      <c r="BM787" s="255" t="s">
        <v>2556</v>
      </c>
    </row>
    <row r="788" spans="1:65" s="2" customFormat="1" ht="21.75" customHeight="1">
      <c r="A788" s="37"/>
      <c r="B788" s="38"/>
      <c r="C788" s="243" t="s">
        <v>1002</v>
      </c>
      <c r="D788" s="243" t="s">
        <v>168</v>
      </c>
      <c r="E788" s="244" t="s">
        <v>1026</v>
      </c>
      <c r="F788" s="245" t="s">
        <v>1027</v>
      </c>
      <c r="G788" s="246" t="s">
        <v>223</v>
      </c>
      <c r="H788" s="247">
        <v>194.25</v>
      </c>
      <c r="I788" s="248"/>
      <c r="J788" s="249">
        <f>ROUND(I788*H788,2)</f>
        <v>0</v>
      </c>
      <c r="K788" s="250"/>
      <c r="L788" s="43"/>
      <c r="M788" s="251" t="s">
        <v>1</v>
      </c>
      <c r="N788" s="252" t="s">
        <v>39</v>
      </c>
      <c r="O788" s="90"/>
      <c r="P788" s="253">
        <f>O788*H788</f>
        <v>0</v>
      </c>
      <c r="Q788" s="253">
        <v>0</v>
      </c>
      <c r="R788" s="253">
        <f>Q788*H788</f>
        <v>0</v>
      </c>
      <c r="S788" s="253">
        <v>0</v>
      </c>
      <c r="T788" s="254">
        <f>S788*H788</f>
        <v>0</v>
      </c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R788" s="255" t="s">
        <v>172</v>
      </c>
      <c r="AT788" s="255" t="s">
        <v>168</v>
      </c>
      <c r="AU788" s="255" t="s">
        <v>86</v>
      </c>
      <c r="AY788" s="16" t="s">
        <v>166</v>
      </c>
      <c r="BE788" s="256">
        <f>IF(N788="základní",J788,0)</f>
        <v>0</v>
      </c>
      <c r="BF788" s="256">
        <f>IF(N788="snížená",J788,0)</f>
        <v>0</v>
      </c>
      <c r="BG788" s="256">
        <f>IF(N788="zákl. přenesená",J788,0)</f>
        <v>0</v>
      </c>
      <c r="BH788" s="256">
        <f>IF(N788="sníž. přenesená",J788,0)</f>
        <v>0</v>
      </c>
      <c r="BI788" s="256">
        <f>IF(N788="nulová",J788,0)</f>
        <v>0</v>
      </c>
      <c r="BJ788" s="16" t="s">
        <v>86</v>
      </c>
      <c r="BK788" s="256">
        <f>ROUND(I788*H788,2)</f>
        <v>0</v>
      </c>
      <c r="BL788" s="16" t="s">
        <v>172</v>
      </c>
      <c r="BM788" s="255" t="s">
        <v>2557</v>
      </c>
    </row>
    <row r="789" spans="1:65" s="2" customFormat="1" ht="16.5" customHeight="1">
      <c r="A789" s="37"/>
      <c r="B789" s="38"/>
      <c r="C789" s="243" t="s">
        <v>1006</v>
      </c>
      <c r="D789" s="243" t="s">
        <v>168</v>
      </c>
      <c r="E789" s="244" t="s">
        <v>1030</v>
      </c>
      <c r="F789" s="245" t="s">
        <v>1031</v>
      </c>
      <c r="G789" s="246" t="s">
        <v>290</v>
      </c>
      <c r="H789" s="247">
        <v>24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39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0</v>
      </c>
      <c r="T789" s="254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172</v>
      </c>
      <c r="AT789" s="255" t="s">
        <v>168</v>
      </c>
      <c r="AU789" s="255" t="s">
        <v>86</v>
      </c>
      <c r="AY789" s="16" t="s">
        <v>166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86</v>
      </c>
      <c r="BK789" s="256">
        <f>ROUND(I789*H789,2)</f>
        <v>0</v>
      </c>
      <c r="BL789" s="16" t="s">
        <v>172</v>
      </c>
      <c r="BM789" s="255" t="s">
        <v>2558</v>
      </c>
    </row>
    <row r="790" spans="1:51" s="14" customFormat="1" ht="12">
      <c r="A790" s="14"/>
      <c r="B790" s="268"/>
      <c r="C790" s="269"/>
      <c r="D790" s="259" t="s">
        <v>174</v>
      </c>
      <c r="E790" s="270" t="s">
        <v>1</v>
      </c>
      <c r="F790" s="271" t="s">
        <v>2559</v>
      </c>
      <c r="G790" s="269"/>
      <c r="H790" s="272">
        <v>24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174</v>
      </c>
      <c r="AU790" s="278" t="s">
        <v>86</v>
      </c>
      <c r="AV790" s="14" t="s">
        <v>86</v>
      </c>
      <c r="AW790" s="14" t="s">
        <v>30</v>
      </c>
      <c r="AX790" s="14" t="s">
        <v>73</v>
      </c>
      <c r="AY790" s="278" t="s">
        <v>166</v>
      </c>
    </row>
    <row r="791" spans="1:65" s="2" customFormat="1" ht="21.75" customHeight="1">
      <c r="A791" s="37"/>
      <c r="B791" s="38"/>
      <c r="C791" s="243" t="s">
        <v>1011</v>
      </c>
      <c r="D791" s="243" t="s">
        <v>168</v>
      </c>
      <c r="E791" s="244" t="s">
        <v>1035</v>
      </c>
      <c r="F791" s="245" t="s">
        <v>1036</v>
      </c>
      <c r="G791" s="246" t="s">
        <v>290</v>
      </c>
      <c r="H791" s="247">
        <v>240</v>
      </c>
      <c r="I791" s="248"/>
      <c r="J791" s="249">
        <f>ROUND(I791*H791,2)</f>
        <v>0</v>
      </c>
      <c r="K791" s="250"/>
      <c r="L791" s="43"/>
      <c r="M791" s="251" t="s">
        <v>1</v>
      </c>
      <c r="N791" s="252" t="s">
        <v>39</v>
      </c>
      <c r="O791" s="90"/>
      <c r="P791" s="253">
        <f>O791*H791</f>
        <v>0</v>
      </c>
      <c r="Q791" s="253">
        <v>0</v>
      </c>
      <c r="R791" s="253">
        <f>Q791*H791</f>
        <v>0</v>
      </c>
      <c r="S791" s="253">
        <v>0</v>
      </c>
      <c r="T791" s="254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55" t="s">
        <v>172</v>
      </c>
      <c r="AT791" s="255" t="s">
        <v>168</v>
      </c>
      <c r="AU791" s="255" t="s">
        <v>86</v>
      </c>
      <c r="AY791" s="16" t="s">
        <v>166</v>
      </c>
      <c r="BE791" s="256">
        <f>IF(N791="základní",J791,0)</f>
        <v>0</v>
      </c>
      <c r="BF791" s="256">
        <f>IF(N791="snížená",J791,0)</f>
        <v>0</v>
      </c>
      <c r="BG791" s="256">
        <f>IF(N791="zákl. přenesená",J791,0)</f>
        <v>0</v>
      </c>
      <c r="BH791" s="256">
        <f>IF(N791="sníž. přenesená",J791,0)</f>
        <v>0</v>
      </c>
      <c r="BI791" s="256">
        <f>IF(N791="nulová",J791,0)</f>
        <v>0</v>
      </c>
      <c r="BJ791" s="16" t="s">
        <v>86</v>
      </c>
      <c r="BK791" s="256">
        <f>ROUND(I791*H791,2)</f>
        <v>0</v>
      </c>
      <c r="BL791" s="16" t="s">
        <v>172</v>
      </c>
      <c r="BM791" s="255" t="s">
        <v>2560</v>
      </c>
    </row>
    <row r="792" spans="1:51" s="14" customFormat="1" ht="12">
      <c r="A792" s="14"/>
      <c r="B792" s="268"/>
      <c r="C792" s="269"/>
      <c r="D792" s="259" t="s">
        <v>174</v>
      </c>
      <c r="E792" s="270" t="s">
        <v>1</v>
      </c>
      <c r="F792" s="271" t="s">
        <v>2561</v>
      </c>
      <c r="G792" s="269"/>
      <c r="H792" s="272">
        <v>240</v>
      </c>
      <c r="I792" s="273"/>
      <c r="J792" s="269"/>
      <c r="K792" s="269"/>
      <c r="L792" s="274"/>
      <c r="M792" s="275"/>
      <c r="N792" s="276"/>
      <c r="O792" s="276"/>
      <c r="P792" s="276"/>
      <c r="Q792" s="276"/>
      <c r="R792" s="276"/>
      <c r="S792" s="276"/>
      <c r="T792" s="27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8" t="s">
        <v>174</v>
      </c>
      <c r="AU792" s="278" t="s">
        <v>86</v>
      </c>
      <c r="AV792" s="14" t="s">
        <v>86</v>
      </c>
      <c r="AW792" s="14" t="s">
        <v>30</v>
      </c>
      <c r="AX792" s="14" t="s">
        <v>73</v>
      </c>
      <c r="AY792" s="278" t="s">
        <v>166</v>
      </c>
    </row>
    <row r="793" spans="1:65" s="2" customFormat="1" ht="21.75" customHeight="1">
      <c r="A793" s="37"/>
      <c r="B793" s="38"/>
      <c r="C793" s="243" t="s">
        <v>1015</v>
      </c>
      <c r="D793" s="243" t="s">
        <v>168</v>
      </c>
      <c r="E793" s="244" t="s">
        <v>1040</v>
      </c>
      <c r="F793" s="245" t="s">
        <v>1041</v>
      </c>
      <c r="G793" s="246" t="s">
        <v>223</v>
      </c>
      <c r="H793" s="247">
        <v>194.25</v>
      </c>
      <c r="I793" s="248"/>
      <c r="J793" s="249">
        <f>ROUND(I793*H793,2)</f>
        <v>0</v>
      </c>
      <c r="K793" s="250"/>
      <c r="L793" s="43"/>
      <c r="M793" s="251" t="s">
        <v>1</v>
      </c>
      <c r="N793" s="252" t="s">
        <v>39</v>
      </c>
      <c r="O793" s="90"/>
      <c r="P793" s="253">
        <f>O793*H793</f>
        <v>0</v>
      </c>
      <c r="Q793" s="253">
        <v>0</v>
      </c>
      <c r="R793" s="253">
        <f>Q793*H793</f>
        <v>0</v>
      </c>
      <c r="S793" s="253">
        <v>0</v>
      </c>
      <c r="T793" s="254">
        <f>S793*H793</f>
        <v>0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R793" s="255" t="s">
        <v>172</v>
      </c>
      <c r="AT793" s="255" t="s">
        <v>168</v>
      </c>
      <c r="AU793" s="255" t="s">
        <v>86</v>
      </c>
      <c r="AY793" s="16" t="s">
        <v>166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6" t="s">
        <v>86</v>
      </c>
      <c r="BK793" s="256">
        <f>ROUND(I793*H793,2)</f>
        <v>0</v>
      </c>
      <c r="BL793" s="16" t="s">
        <v>172</v>
      </c>
      <c r="BM793" s="255" t="s">
        <v>2562</v>
      </c>
    </row>
    <row r="794" spans="1:65" s="2" customFormat="1" ht="21.75" customHeight="1">
      <c r="A794" s="37"/>
      <c r="B794" s="38"/>
      <c r="C794" s="243" t="s">
        <v>1021</v>
      </c>
      <c r="D794" s="243" t="s">
        <v>168</v>
      </c>
      <c r="E794" s="244" t="s">
        <v>1044</v>
      </c>
      <c r="F794" s="245" t="s">
        <v>1045</v>
      </c>
      <c r="G794" s="246" t="s">
        <v>223</v>
      </c>
      <c r="H794" s="247">
        <v>2136.75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39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172</v>
      </c>
      <c r="AT794" s="255" t="s">
        <v>168</v>
      </c>
      <c r="AU794" s="255" t="s">
        <v>86</v>
      </c>
      <c r="AY794" s="16" t="s">
        <v>166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86</v>
      </c>
      <c r="BK794" s="256">
        <f>ROUND(I794*H794,2)</f>
        <v>0</v>
      </c>
      <c r="BL794" s="16" t="s">
        <v>172</v>
      </c>
      <c r="BM794" s="255" t="s">
        <v>2563</v>
      </c>
    </row>
    <row r="795" spans="1:51" s="14" customFormat="1" ht="12">
      <c r="A795" s="14"/>
      <c r="B795" s="268"/>
      <c r="C795" s="269"/>
      <c r="D795" s="259" t="s">
        <v>174</v>
      </c>
      <c r="E795" s="269"/>
      <c r="F795" s="271" t="s">
        <v>2564</v>
      </c>
      <c r="G795" s="269"/>
      <c r="H795" s="272">
        <v>2136.75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174</v>
      </c>
      <c r="AU795" s="278" t="s">
        <v>86</v>
      </c>
      <c r="AV795" s="14" t="s">
        <v>86</v>
      </c>
      <c r="AW795" s="14" t="s">
        <v>4</v>
      </c>
      <c r="AX795" s="14" t="s">
        <v>80</v>
      </c>
      <c r="AY795" s="278" t="s">
        <v>166</v>
      </c>
    </row>
    <row r="796" spans="1:65" s="2" customFormat="1" ht="21.75" customHeight="1">
      <c r="A796" s="37"/>
      <c r="B796" s="38"/>
      <c r="C796" s="243" t="s">
        <v>1025</v>
      </c>
      <c r="D796" s="243" t="s">
        <v>168</v>
      </c>
      <c r="E796" s="244" t="s">
        <v>1049</v>
      </c>
      <c r="F796" s="245" t="s">
        <v>1050</v>
      </c>
      <c r="G796" s="246" t="s">
        <v>223</v>
      </c>
      <c r="H796" s="247">
        <v>184.533</v>
      </c>
      <c r="I796" s="248"/>
      <c r="J796" s="249">
        <f>ROUND(I796*H796,2)</f>
        <v>0</v>
      </c>
      <c r="K796" s="250"/>
      <c r="L796" s="43"/>
      <c r="M796" s="251" t="s">
        <v>1</v>
      </c>
      <c r="N796" s="252" t="s">
        <v>39</v>
      </c>
      <c r="O796" s="90"/>
      <c r="P796" s="253">
        <f>O796*H796</f>
        <v>0</v>
      </c>
      <c r="Q796" s="253">
        <v>0</v>
      </c>
      <c r="R796" s="253">
        <f>Q796*H796</f>
        <v>0</v>
      </c>
      <c r="S796" s="253">
        <v>0</v>
      </c>
      <c r="T796" s="254">
        <f>S796*H796</f>
        <v>0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R796" s="255" t="s">
        <v>172</v>
      </c>
      <c r="AT796" s="255" t="s">
        <v>168</v>
      </c>
      <c r="AU796" s="255" t="s">
        <v>86</v>
      </c>
      <c r="AY796" s="16" t="s">
        <v>166</v>
      </c>
      <c r="BE796" s="256">
        <f>IF(N796="základní",J796,0)</f>
        <v>0</v>
      </c>
      <c r="BF796" s="256">
        <f>IF(N796="snížená",J796,0)</f>
        <v>0</v>
      </c>
      <c r="BG796" s="256">
        <f>IF(N796="zákl. přenesená",J796,0)</f>
        <v>0</v>
      </c>
      <c r="BH796" s="256">
        <f>IF(N796="sníž. přenesená",J796,0)</f>
        <v>0</v>
      </c>
      <c r="BI796" s="256">
        <f>IF(N796="nulová",J796,0)</f>
        <v>0</v>
      </c>
      <c r="BJ796" s="16" t="s">
        <v>86</v>
      </c>
      <c r="BK796" s="256">
        <f>ROUND(I796*H796,2)</f>
        <v>0</v>
      </c>
      <c r="BL796" s="16" t="s">
        <v>172</v>
      </c>
      <c r="BM796" s="255" t="s">
        <v>2565</v>
      </c>
    </row>
    <row r="797" spans="1:51" s="14" customFormat="1" ht="12">
      <c r="A797" s="14"/>
      <c r="B797" s="268"/>
      <c r="C797" s="269"/>
      <c r="D797" s="259" t="s">
        <v>174</v>
      </c>
      <c r="E797" s="270" t="s">
        <v>1</v>
      </c>
      <c r="F797" s="271" t="s">
        <v>2566</v>
      </c>
      <c r="G797" s="269"/>
      <c r="H797" s="272">
        <v>184.533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174</v>
      </c>
      <c r="AU797" s="278" t="s">
        <v>86</v>
      </c>
      <c r="AV797" s="14" t="s">
        <v>86</v>
      </c>
      <c r="AW797" s="14" t="s">
        <v>30</v>
      </c>
      <c r="AX797" s="14" t="s">
        <v>73</v>
      </c>
      <c r="AY797" s="278" t="s">
        <v>166</v>
      </c>
    </row>
    <row r="798" spans="1:65" s="2" customFormat="1" ht="21.75" customHeight="1">
      <c r="A798" s="37"/>
      <c r="B798" s="38"/>
      <c r="C798" s="243" t="s">
        <v>1029</v>
      </c>
      <c r="D798" s="243" t="s">
        <v>168</v>
      </c>
      <c r="E798" s="244" t="s">
        <v>1054</v>
      </c>
      <c r="F798" s="245" t="s">
        <v>1055</v>
      </c>
      <c r="G798" s="246" t="s">
        <v>223</v>
      </c>
      <c r="H798" s="247">
        <v>7.028</v>
      </c>
      <c r="I798" s="248"/>
      <c r="J798" s="249">
        <f>ROUND(I798*H798,2)</f>
        <v>0</v>
      </c>
      <c r="K798" s="250"/>
      <c r="L798" s="43"/>
      <c r="M798" s="251" t="s">
        <v>1</v>
      </c>
      <c r="N798" s="252" t="s">
        <v>39</v>
      </c>
      <c r="O798" s="90"/>
      <c r="P798" s="253">
        <f>O798*H798</f>
        <v>0</v>
      </c>
      <c r="Q798" s="253">
        <v>0</v>
      </c>
      <c r="R798" s="253">
        <f>Q798*H798</f>
        <v>0</v>
      </c>
      <c r="S798" s="253">
        <v>0</v>
      </c>
      <c r="T798" s="254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55" t="s">
        <v>172</v>
      </c>
      <c r="AT798" s="255" t="s">
        <v>168</v>
      </c>
      <c r="AU798" s="255" t="s">
        <v>86</v>
      </c>
      <c r="AY798" s="16" t="s">
        <v>166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6" t="s">
        <v>86</v>
      </c>
      <c r="BK798" s="256">
        <f>ROUND(I798*H798,2)</f>
        <v>0</v>
      </c>
      <c r="BL798" s="16" t="s">
        <v>172</v>
      </c>
      <c r="BM798" s="255" t="s">
        <v>2567</v>
      </c>
    </row>
    <row r="799" spans="1:51" s="14" customFormat="1" ht="12">
      <c r="A799" s="14"/>
      <c r="B799" s="268"/>
      <c r="C799" s="269"/>
      <c r="D799" s="259" t="s">
        <v>174</v>
      </c>
      <c r="E799" s="270" t="s">
        <v>1</v>
      </c>
      <c r="F799" s="271" t="s">
        <v>2568</v>
      </c>
      <c r="G799" s="269"/>
      <c r="H799" s="272">
        <v>7.028</v>
      </c>
      <c r="I799" s="273"/>
      <c r="J799" s="269"/>
      <c r="K799" s="269"/>
      <c r="L799" s="274"/>
      <c r="M799" s="275"/>
      <c r="N799" s="276"/>
      <c r="O799" s="276"/>
      <c r="P799" s="276"/>
      <c r="Q799" s="276"/>
      <c r="R799" s="276"/>
      <c r="S799" s="276"/>
      <c r="T799" s="277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8" t="s">
        <v>174</v>
      </c>
      <c r="AU799" s="278" t="s">
        <v>86</v>
      </c>
      <c r="AV799" s="14" t="s">
        <v>86</v>
      </c>
      <c r="AW799" s="14" t="s">
        <v>30</v>
      </c>
      <c r="AX799" s="14" t="s">
        <v>73</v>
      </c>
      <c r="AY799" s="278" t="s">
        <v>166</v>
      </c>
    </row>
    <row r="800" spans="1:63" s="12" customFormat="1" ht="22.8" customHeight="1">
      <c r="A800" s="12"/>
      <c r="B800" s="227"/>
      <c r="C800" s="228"/>
      <c r="D800" s="229" t="s">
        <v>72</v>
      </c>
      <c r="E800" s="241" t="s">
        <v>1058</v>
      </c>
      <c r="F800" s="241" t="s">
        <v>1059</v>
      </c>
      <c r="G800" s="228"/>
      <c r="H800" s="228"/>
      <c r="I800" s="231"/>
      <c r="J800" s="242">
        <f>BK800</f>
        <v>0</v>
      </c>
      <c r="K800" s="228"/>
      <c r="L800" s="233"/>
      <c r="M800" s="234"/>
      <c r="N800" s="235"/>
      <c r="O800" s="235"/>
      <c r="P800" s="236">
        <f>P801</f>
        <v>0</v>
      </c>
      <c r="Q800" s="235"/>
      <c r="R800" s="236">
        <f>R801</f>
        <v>0</v>
      </c>
      <c r="S800" s="235"/>
      <c r="T800" s="237">
        <f>T801</f>
        <v>0</v>
      </c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R800" s="238" t="s">
        <v>80</v>
      </c>
      <c r="AT800" s="239" t="s">
        <v>72</v>
      </c>
      <c r="AU800" s="239" t="s">
        <v>80</v>
      </c>
      <c r="AY800" s="238" t="s">
        <v>166</v>
      </c>
      <c r="BK800" s="240">
        <f>BK801</f>
        <v>0</v>
      </c>
    </row>
    <row r="801" spans="1:65" s="2" customFormat="1" ht="21.75" customHeight="1">
      <c r="A801" s="37"/>
      <c r="B801" s="38"/>
      <c r="C801" s="243" t="s">
        <v>1034</v>
      </c>
      <c r="D801" s="243" t="s">
        <v>168</v>
      </c>
      <c r="E801" s="244" t="s">
        <v>1061</v>
      </c>
      <c r="F801" s="245" t="s">
        <v>1062</v>
      </c>
      <c r="G801" s="246" t="s">
        <v>223</v>
      </c>
      <c r="H801" s="247">
        <v>157.175</v>
      </c>
      <c r="I801" s="248"/>
      <c r="J801" s="249">
        <f>ROUND(I801*H801,2)</f>
        <v>0</v>
      </c>
      <c r="K801" s="250"/>
      <c r="L801" s="43"/>
      <c r="M801" s="251" t="s">
        <v>1</v>
      </c>
      <c r="N801" s="252" t="s">
        <v>39</v>
      </c>
      <c r="O801" s="90"/>
      <c r="P801" s="253">
        <f>O801*H801</f>
        <v>0</v>
      </c>
      <c r="Q801" s="253">
        <v>0</v>
      </c>
      <c r="R801" s="253">
        <f>Q801*H801</f>
        <v>0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172</v>
      </c>
      <c r="AT801" s="255" t="s">
        <v>168</v>
      </c>
      <c r="AU801" s="255" t="s">
        <v>86</v>
      </c>
      <c r="AY801" s="16" t="s">
        <v>166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86</v>
      </c>
      <c r="BK801" s="256">
        <f>ROUND(I801*H801,2)</f>
        <v>0</v>
      </c>
      <c r="BL801" s="16" t="s">
        <v>172</v>
      </c>
      <c r="BM801" s="255" t="s">
        <v>2569</v>
      </c>
    </row>
    <row r="802" spans="1:63" s="12" customFormat="1" ht="25.9" customHeight="1">
      <c r="A802" s="12"/>
      <c r="B802" s="227"/>
      <c r="C802" s="228"/>
      <c r="D802" s="229" t="s">
        <v>72</v>
      </c>
      <c r="E802" s="230" t="s">
        <v>1064</v>
      </c>
      <c r="F802" s="230" t="s">
        <v>1065</v>
      </c>
      <c r="G802" s="228"/>
      <c r="H802" s="228"/>
      <c r="I802" s="231"/>
      <c r="J802" s="232">
        <f>BK802</f>
        <v>0</v>
      </c>
      <c r="K802" s="228"/>
      <c r="L802" s="233"/>
      <c r="M802" s="234"/>
      <c r="N802" s="235"/>
      <c r="O802" s="235"/>
      <c r="P802" s="236">
        <f>P803+P839+P884+P931+P935+P970+P978+P1078+P1094+P1163+P1224+P1349+P1372+P1387+P1413</f>
        <v>0</v>
      </c>
      <c r="Q802" s="235"/>
      <c r="R802" s="236">
        <f>R803+R839+R884+R931+R935+R970+R978+R1078+R1094+R1163+R1224+R1349+R1372+R1387+R1413</f>
        <v>31.898487615</v>
      </c>
      <c r="S802" s="235"/>
      <c r="T802" s="237">
        <f>T803+T839+T884+T931+T935+T970+T978+T1078+T1094+T1163+T1224+T1349+T1372+T1387+T1413</f>
        <v>20.6855622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38" t="s">
        <v>86</v>
      </c>
      <c r="AT802" s="239" t="s">
        <v>72</v>
      </c>
      <c r="AU802" s="239" t="s">
        <v>73</v>
      </c>
      <c r="AY802" s="238" t="s">
        <v>166</v>
      </c>
      <c r="BK802" s="240">
        <f>BK803+BK839+BK884+BK931+BK935+BK970+BK978+BK1078+BK1094+BK1163+BK1224+BK1349+BK1372+BK1387+BK1413</f>
        <v>0</v>
      </c>
    </row>
    <row r="803" spans="1:63" s="12" customFormat="1" ht="22.8" customHeight="1">
      <c r="A803" s="12"/>
      <c r="B803" s="227"/>
      <c r="C803" s="228"/>
      <c r="D803" s="229" t="s">
        <v>72</v>
      </c>
      <c r="E803" s="241" t="s">
        <v>1066</v>
      </c>
      <c r="F803" s="241" t="s">
        <v>1067</v>
      </c>
      <c r="G803" s="228"/>
      <c r="H803" s="228"/>
      <c r="I803" s="231"/>
      <c r="J803" s="242">
        <f>BK803</f>
        <v>0</v>
      </c>
      <c r="K803" s="228"/>
      <c r="L803" s="233"/>
      <c r="M803" s="234"/>
      <c r="N803" s="235"/>
      <c r="O803" s="235"/>
      <c r="P803" s="236">
        <f>SUM(P804:P838)</f>
        <v>0</v>
      </c>
      <c r="Q803" s="235"/>
      <c r="R803" s="236">
        <f>SUM(R804:R838)</f>
        <v>4.254498160000001</v>
      </c>
      <c r="S803" s="235"/>
      <c r="T803" s="237">
        <f>SUM(T804:T838)</f>
        <v>0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38" t="s">
        <v>86</v>
      </c>
      <c r="AT803" s="239" t="s">
        <v>72</v>
      </c>
      <c r="AU803" s="239" t="s">
        <v>80</v>
      </c>
      <c r="AY803" s="238" t="s">
        <v>166</v>
      </c>
      <c r="BK803" s="240">
        <f>SUM(BK804:BK838)</f>
        <v>0</v>
      </c>
    </row>
    <row r="804" spans="1:65" s="2" customFormat="1" ht="21.75" customHeight="1">
      <c r="A804" s="37"/>
      <c r="B804" s="38"/>
      <c r="C804" s="243" t="s">
        <v>1039</v>
      </c>
      <c r="D804" s="243" t="s">
        <v>168</v>
      </c>
      <c r="E804" s="244" t="s">
        <v>1069</v>
      </c>
      <c r="F804" s="245" t="s">
        <v>1070</v>
      </c>
      <c r="G804" s="246" t="s">
        <v>171</v>
      </c>
      <c r="H804" s="247">
        <v>448.323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39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0</v>
      </c>
      <c r="T804" s="254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252</v>
      </c>
      <c r="AT804" s="255" t="s">
        <v>168</v>
      </c>
      <c r="AU804" s="255" t="s">
        <v>86</v>
      </c>
      <c r="AY804" s="16" t="s">
        <v>166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86</v>
      </c>
      <c r="BK804" s="256">
        <f>ROUND(I804*H804,2)</f>
        <v>0</v>
      </c>
      <c r="BL804" s="16" t="s">
        <v>252</v>
      </c>
      <c r="BM804" s="255" t="s">
        <v>2570</v>
      </c>
    </row>
    <row r="805" spans="1:51" s="14" customFormat="1" ht="12">
      <c r="A805" s="14"/>
      <c r="B805" s="268"/>
      <c r="C805" s="269"/>
      <c r="D805" s="259" t="s">
        <v>174</v>
      </c>
      <c r="E805" s="270" t="s">
        <v>1</v>
      </c>
      <c r="F805" s="271" t="s">
        <v>2571</v>
      </c>
      <c r="G805" s="269"/>
      <c r="H805" s="272">
        <v>9.86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174</v>
      </c>
      <c r="AU805" s="278" t="s">
        <v>86</v>
      </c>
      <c r="AV805" s="14" t="s">
        <v>86</v>
      </c>
      <c r="AW805" s="14" t="s">
        <v>30</v>
      </c>
      <c r="AX805" s="14" t="s">
        <v>73</v>
      </c>
      <c r="AY805" s="278" t="s">
        <v>166</v>
      </c>
    </row>
    <row r="806" spans="1:51" s="14" customFormat="1" ht="12">
      <c r="A806" s="14"/>
      <c r="B806" s="268"/>
      <c r="C806" s="269"/>
      <c r="D806" s="259" t="s">
        <v>174</v>
      </c>
      <c r="E806" s="270" t="s">
        <v>1</v>
      </c>
      <c r="F806" s="271" t="s">
        <v>2572</v>
      </c>
      <c r="G806" s="269"/>
      <c r="H806" s="272">
        <v>433.1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174</v>
      </c>
      <c r="AU806" s="278" t="s">
        <v>86</v>
      </c>
      <c r="AV806" s="14" t="s">
        <v>86</v>
      </c>
      <c r="AW806" s="14" t="s">
        <v>30</v>
      </c>
      <c r="AX806" s="14" t="s">
        <v>73</v>
      </c>
      <c r="AY806" s="278" t="s">
        <v>166</v>
      </c>
    </row>
    <row r="807" spans="1:51" s="14" customFormat="1" ht="12">
      <c r="A807" s="14"/>
      <c r="B807" s="268"/>
      <c r="C807" s="269"/>
      <c r="D807" s="259" t="s">
        <v>174</v>
      </c>
      <c r="E807" s="270" t="s">
        <v>1</v>
      </c>
      <c r="F807" s="271" t="s">
        <v>2573</v>
      </c>
      <c r="G807" s="269"/>
      <c r="H807" s="272">
        <v>5.363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174</v>
      </c>
      <c r="AU807" s="278" t="s">
        <v>86</v>
      </c>
      <c r="AV807" s="14" t="s">
        <v>86</v>
      </c>
      <c r="AW807" s="14" t="s">
        <v>30</v>
      </c>
      <c r="AX807" s="14" t="s">
        <v>73</v>
      </c>
      <c r="AY807" s="278" t="s">
        <v>166</v>
      </c>
    </row>
    <row r="808" spans="1:65" s="2" customFormat="1" ht="21.75" customHeight="1">
      <c r="A808" s="37"/>
      <c r="B808" s="38"/>
      <c r="C808" s="243" t="s">
        <v>1043</v>
      </c>
      <c r="D808" s="243" t="s">
        <v>168</v>
      </c>
      <c r="E808" s="244" t="s">
        <v>1076</v>
      </c>
      <c r="F808" s="245" t="s">
        <v>1077</v>
      </c>
      <c r="G808" s="246" t="s">
        <v>171</v>
      </c>
      <c r="H808" s="247">
        <v>261.554</v>
      </c>
      <c r="I808" s="248"/>
      <c r="J808" s="249">
        <f>ROUND(I808*H808,2)</f>
        <v>0</v>
      </c>
      <c r="K808" s="250"/>
      <c r="L808" s="43"/>
      <c r="M808" s="251" t="s">
        <v>1</v>
      </c>
      <c r="N808" s="252" t="s">
        <v>39</v>
      </c>
      <c r="O808" s="90"/>
      <c r="P808" s="253">
        <f>O808*H808</f>
        <v>0</v>
      </c>
      <c r="Q808" s="253">
        <v>0</v>
      </c>
      <c r="R808" s="253">
        <f>Q808*H808</f>
        <v>0</v>
      </c>
      <c r="S808" s="253">
        <v>0</v>
      </c>
      <c r="T808" s="254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255" t="s">
        <v>252</v>
      </c>
      <c r="AT808" s="255" t="s">
        <v>168</v>
      </c>
      <c r="AU808" s="255" t="s">
        <v>86</v>
      </c>
      <c r="AY808" s="16" t="s">
        <v>166</v>
      </c>
      <c r="BE808" s="256">
        <f>IF(N808="základní",J808,0)</f>
        <v>0</v>
      </c>
      <c r="BF808" s="256">
        <f>IF(N808="snížená",J808,0)</f>
        <v>0</v>
      </c>
      <c r="BG808" s="256">
        <f>IF(N808="zákl. přenesená",J808,0)</f>
        <v>0</v>
      </c>
      <c r="BH808" s="256">
        <f>IF(N808="sníž. přenesená",J808,0)</f>
        <v>0</v>
      </c>
      <c r="BI808" s="256">
        <f>IF(N808="nulová",J808,0)</f>
        <v>0</v>
      </c>
      <c r="BJ808" s="16" t="s">
        <v>86</v>
      </c>
      <c r="BK808" s="256">
        <f>ROUND(I808*H808,2)</f>
        <v>0</v>
      </c>
      <c r="BL808" s="16" t="s">
        <v>252</v>
      </c>
      <c r="BM808" s="255" t="s">
        <v>2574</v>
      </c>
    </row>
    <row r="809" spans="1:51" s="13" customFormat="1" ht="12">
      <c r="A809" s="13"/>
      <c r="B809" s="257"/>
      <c r="C809" s="258"/>
      <c r="D809" s="259" t="s">
        <v>174</v>
      </c>
      <c r="E809" s="260" t="s">
        <v>1</v>
      </c>
      <c r="F809" s="261" t="s">
        <v>764</v>
      </c>
      <c r="G809" s="258"/>
      <c r="H809" s="260" t="s">
        <v>1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7" t="s">
        <v>174</v>
      </c>
      <c r="AU809" s="267" t="s">
        <v>86</v>
      </c>
      <c r="AV809" s="13" t="s">
        <v>80</v>
      </c>
      <c r="AW809" s="13" t="s">
        <v>30</v>
      </c>
      <c r="AX809" s="13" t="s">
        <v>73</v>
      </c>
      <c r="AY809" s="267" t="s">
        <v>166</v>
      </c>
    </row>
    <row r="810" spans="1:51" s="14" customFormat="1" ht="12">
      <c r="A810" s="14"/>
      <c r="B810" s="268"/>
      <c r="C810" s="269"/>
      <c r="D810" s="259" t="s">
        <v>174</v>
      </c>
      <c r="E810" s="270" t="s">
        <v>1</v>
      </c>
      <c r="F810" s="271" t="s">
        <v>2575</v>
      </c>
      <c r="G810" s="269"/>
      <c r="H810" s="272">
        <v>109.6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174</v>
      </c>
      <c r="AU810" s="278" t="s">
        <v>86</v>
      </c>
      <c r="AV810" s="14" t="s">
        <v>86</v>
      </c>
      <c r="AW810" s="14" t="s">
        <v>30</v>
      </c>
      <c r="AX810" s="14" t="s">
        <v>73</v>
      </c>
      <c r="AY810" s="278" t="s">
        <v>166</v>
      </c>
    </row>
    <row r="811" spans="1:51" s="13" customFormat="1" ht="12">
      <c r="A811" s="13"/>
      <c r="B811" s="257"/>
      <c r="C811" s="258"/>
      <c r="D811" s="259" t="s">
        <v>174</v>
      </c>
      <c r="E811" s="260" t="s">
        <v>1</v>
      </c>
      <c r="F811" s="261" t="s">
        <v>663</v>
      </c>
      <c r="G811" s="258"/>
      <c r="H811" s="260" t="s">
        <v>1</v>
      </c>
      <c r="I811" s="262"/>
      <c r="J811" s="258"/>
      <c r="K811" s="258"/>
      <c r="L811" s="263"/>
      <c r="M811" s="264"/>
      <c r="N811" s="265"/>
      <c r="O811" s="265"/>
      <c r="P811" s="265"/>
      <c r="Q811" s="265"/>
      <c r="R811" s="265"/>
      <c r="S811" s="265"/>
      <c r="T811" s="26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7" t="s">
        <v>174</v>
      </c>
      <c r="AU811" s="267" t="s">
        <v>86</v>
      </c>
      <c r="AV811" s="13" t="s">
        <v>80</v>
      </c>
      <c r="AW811" s="13" t="s">
        <v>30</v>
      </c>
      <c r="AX811" s="13" t="s">
        <v>73</v>
      </c>
      <c r="AY811" s="267" t="s">
        <v>166</v>
      </c>
    </row>
    <row r="812" spans="1:51" s="14" customFormat="1" ht="12">
      <c r="A812" s="14"/>
      <c r="B812" s="268"/>
      <c r="C812" s="269"/>
      <c r="D812" s="259" t="s">
        <v>174</v>
      </c>
      <c r="E812" s="270" t="s">
        <v>1</v>
      </c>
      <c r="F812" s="271" t="s">
        <v>2374</v>
      </c>
      <c r="G812" s="269"/>
      <c r="H812" s="272">
        <v>42.63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174</v>
      </c>
      <c r="AU812" s="278" t="s">
        <v>86</v>
      </c>
      <c r="AV812" s="14" t="s">
        <v>86</v>
      </c>
      <c r="AW812" s="14" t="s">
        <v>30</v>
      </c>
      <c r="AX812" s="14" t="s">
        <v>73</v>
      </c>
      <c r="AY812" s="278" t="s">
        <v>166</v>
      </c>
    </row>
    <row r="813" spans="1:51" s="14" customFormat="1" ht="12">
      <c r="A813" s="14"/>
      <c r="B813" s="268"/>
      <c r="C813" s="269"/>
      <c r="D813" s="259" t="s">
        <v>174</v>
      </c>
      <c r="E813" s="270" t="s">
        <v>1</v>
      </c>
      <c r="F813" s="271" t="s">
        <v>2375</v>
      </c>
      <c r="G813" s="269"/>
      <c r="H813" s="272">
        <v>82.824</v>
      </c>
      <c r="I813" s="273"/>
      <c r="J813" s="269"/>
      <c r="K813" s="269"/>
      <c r="L813" s="274"/>
      <c r="M813" s="275"/>
      <c r="N813" s="276"/>
      <c r="O813" s="276"/>
      <c r="P813" s="276"/>
      <c r="Q813" s="276"/>
      <c r="R813" s="276"/>
      <c r="S813" s="276"/>
      <c r="T813" s="27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8" t="s">
        <v>174</v>
      </c>
      <c r="AU813" s="278" t="s">
        <v>86</v>
      </c>
      <c r="AV813" s="14" t="s">
        <v>86</v>
      </c>
      <c r="AW813" s="14" t="s">
        <v>30</v>
      </c>
      <c r="AX813" s="14" t="s">
        <v>73</v>
      </c>
      <c r="AY813" s="278" t="s">
        <v>166</v>
      </c>
    </row>
    <row r="814" spans="1:51" s="14" customFormat="1" ht="12">
      <c r="A814" s="14"/>
      <c r="B814" s="268"/>
      <c r="C814" s="269"/>
      <c r="D814" s="259" t="s">
        <v>174</v>
      </c>
      <c r="E814" s="270" t="s">
        <v>1</v>
      </c>
      <c r="F814" s="271" t="s">
        <v>2576</v>
      </c>
      <c r="G814" s="269"/>
      <c r="H814" s="272">
        <v>26.5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174</v>
      </c>
      <c r="AU814" s="278" t="s">
        <v>86</v>
      </c>
      <c r="AV814" s="14" t="s">
        <v>86</v>
      </c>
      <c r="AW814" s="14" t="s">
        <v>30</v>
      </c>
      <c r="AX814" s="14" t="s">
        <v>73</v>
      </c>
      <c r="AY814" s="278" t="s">
        <v>166</v>
      </c>
    </row>
    <row r="815" spans="1:65" s="2" customFormat="1" ht="16.5" customHeight="1">
      <c r="A815" s="37"/>
      <c r="B815" s="38"/>
      <c r="C815" s="279" t="s">
        <v>1048</v>
      </c>
      <c r="D815" s="279" t="s">
        <v>243</v>
      </c>
      <c r="E815" s="280" t="s">
        <v>1085</v>
      </c>
      <c r="F815" s="281" t="s">
        <v>1086</v>
      </c>
      <c r="G815" s="282" t="s">
        <v>223</v>
      </c>
      <c r="H815" s="283">
        <v>0.213</v>
      </c>
      <c r="I815" s="284"/>
      <c r="J815" s="285">
        <f>ROUND(I815*H815,2)</f>
        <v>0</v>
      </c>
      <c r="K815" s="286"/>
      <c r="L815" s="287"/>
      <c r="M815" s="288" t="s">
        <v>1</v>
      </c>
      <c r="N815" s="289" t="s">
        <v>39</v>
      </c>
      <c r="O815" s="90"/>
      <c r="P815" s="253">
        <f>O815*H815</f>
        <v>0</v>
      </c>
      <c r="Q815" s="253">
        <v>1</v>
      </c>
      <c r="R815" s="253">
        <f>Q815*H815</f>
        <v>0.213</v>
      </c>
      <c r="S815" s="253">
        <v>0</v>
      </c>
      <c r="T815" s="254">
        <f>S815*H815</f>
        <v>0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R815" s="255" t="s">
        <v>338</v>
      </c>
      <c r="AT815" s="255" t="s">
        <v>243</v>
      </c>
      <c r="AU815" s="255" t="s">
        <v>86</v>
      </c>
      <c r="AY815" s="16" t="s">
        <v>166</v>
      </c>
      <c r="BE815" s="256">
        <f>IF(N815="základní",J815,0)</f>
        <v>0</v>
      </c>
      <c r="BF815" s="256">
        <f>IF(N815="snížená",J815,0)</f>
        <v>0</v>
      </c>
      <c r="BG815" s="256">
        <f>IF(N815="zákl. přenesená",J815,0)</f>
        <v>0</v>
      </c>
      <c r="BH815" s="256">
        <f>IF(N815="sníž. přenesená",J815,0)</f>
        <v>0</v>
      </c>
      <c r="BI815" s="256">
        <f>IF(N815="nulová",J815,0)</f>
        <v>0</v>
      </c>
      <c r="BJ815" s="16" t="s">
        <v>86</v>
      </c>
      <c r="BK815" s="256">
        <f>ROUND(I815*H815,2)</f>
        <v>0</v>
      </c>
      <c r="BL815" s="16" t="s">
        <v>252</v>
      </c>
      <c r="BM815" s="255" t="s">
        <v>2577</v>
      </c>
    </row>
    <row r="816" spans="1:47" s="2" customFormat="1" ht="12">
      <c r="A816" s="37"/>
      <c r="B816" s="38"/>
      <c r="C816" s="39"/>
      <c r="D816" s="259" t="s">
        <v>496</v>
      </c>
      <c r="E816" s="39"/>
      <c r="F816" s="290" t="s">
        <v>1088</v>
      </c>
      <c r="G816" s="39"/>
      <c r="H816" s="39"/>
      <c r="I816" s="153"/>
      <c r="J816" s="39"/>
      <c r="K816" s="39"/>
      <c r="L816" s="43"/>
      <c r="M816" s="291"/>
      <c r="N816" s="292"/>
      <c r="O816" s="90"/>
      <c r="P816" s="90"/>
      <c r="Q816" s="90"/>
      <c r="R816" s="90"/>
      <c r="S816" s="90"/>
      <c r="T816" s="91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T816" s="16" t="s">
        <v>496</v>
      </c>
      <c r="AU816" s="16" t="s">
        <v>86</v>
      </c>
    </row>
    <row r="817" spans="1:51" s="14" customFormat="1" ht="12">
      <c r="A817" s="14"/>
      <c r="B817" s="268"/>
      <c r="C817" s="269"/>
      <c r="D817" s="259" t="s">
        <v>174</v>
      </c>
      <c r="E817" s="270" t="s">
        <v>1</v>
      </c>
      <c r="F817" s="271" t="s">
        <v>2578</v>
      </c>
      <c r="G817" s="269"/>
      <c r="H817" s="272">
        <v>448.323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8" t="s">
        <v>174</v>
      </c>
      <c r="AU817" s="278" t="s">
        <v>86</v>
      </c>
      <c r="AV817" s="14" t="s">
        <v>86</v>
      </c>
      <c r="AW817" s="14" t="s">
        <v>30</v>
      </c>
      <c r="AX817" s="14" t="s">
        <v>73</v>
      </c>
      <c r="AY817" s="278" t="s">
        <v>166</v>
      </c>
    </row>
    <row r="818" spans="1:51" s="14" customFormat="1" ht="12">
      <c r="A818" s="14"/>
      <c r="B818" s="268"/>
      <c r="C818" s="269"/>
      <c r="D818" s="259" t="s">
        <v>174</v>
      </c>
      <c r="E818" s="270" t="s">
        <v>1</v>
      </c>
      <c r="F818" s="271" t="s">
        <v>2579</v>
      </c>
      <c r="G818" s="269"/>
      <c r="H818" s="272">
        <v>261.554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174</v>
      </c>
      <c r="AU818" s="278" t="s">
        <v>86</v>
      </c>
      <c r="AV818" s="14" t="s">
        <v>86</v>
      </c>
      <c r="AW818" s="14" t="s">
        <v>30</v>
      </c>
      <c r="AX818" s="14" t="s">
        <v>73</v>
      </c>
      <c r="AY818" s="278" t="s">
        <v>166</v>
      </c>
    </row>
    <row r="819" spans="1:51" s="14" customFormat="1" ht="12">
      <c r="A819" s="14"/>
      <c r="B819" s="268"/>
      <c r="C819" s="269"/>
      <c r="D819" s="259" t="s">
        <v>174</v>
      </c>
      <c r="E819" s="269"/>
      <c r="F819" s="271" t="s">
        <v>2580</v>
      </c>
      <c r="G819" s="269"/>
      <c r="H819" s="272">
        <v>0.213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174</v>
      </c>
      <c r="AU819" s="278" t="s">
        <v>86</v>
      </c>
      <c r="AV819" s="14" t="s">
        <v>86</v>
      </c>
      <c r="AW819" s="14" t="s">
        <v>4</v>
      </c>
      <c r="AX819" s="14" t="s">
        <v>80</v>
      </c>
      <c r="AY819" s="278" t="s">
        <v>166</v>
      </c>
    </row>
    <row r="820" spans="1:65" s="2" customFormat="1" ht="21.75" customHeight="1">
      <c r="A820" s="37"/>
      <c r="B820" s="38"/>
      <c r="C820" s="243" t="s">
        <v>1053</v>
      </c>
      <c r="D820" s="243" t="s">
        <v>168</v>
      </c>
      <c r="E820" s="244" t="s">
        <v>1093</v>
      </c>
      <c r="F820" s="245" t="s">
        <v>1094</v>
      </c>
      <c r="G820" s="246" t="s">
        <v>171</v>
      </c>
      <c r="H820" s="247">
        <v>433.1</v>
      </c>
      <c r="I820" s="248"/>
      <c r="J820" s="249">
        <f>ROUND(I820*H820,2)</f>
        <v>0</v>
      </c>
      <c r="K820" s="250"/>
      <c r="L820" s="43"/>
      <c r="M820" s="251" t="s">
        <v>1</v>
      </c>
      <c r="N820" s="252" t="s">
        <v>39</v>
      </c>
      <c r="O820" s="90"/>
      <c r="P820" s="253">
        <f>O820*H820</f>
        <v>0</v>
      </c>
      <c r="Q820" s="253">
        <v>0</v>
      </c>
      <c r="R820" s="253">
        <f>Q820*H820</f>
        <v>0</v>
      </c>
      <c r="S820" s="253">
        <v>0</v>
      </c>
      <c r="T820" s="254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252</v>
      </c>
      <c r="AT820" s="255" t="s">
        <v>168</v>
      </c>
      <c r="AU820" s="255" t="s">
        <v>86</v>
      </c>
      <c r="AY820" s="16" t="s">
        <v>166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86</v>
      </c>
      <c r="BK820" s="256">
        <f>ROUND(I820*H820,2)</f>
        <v>0</v>
      </c>
      <c r="BL820" s="16" t="s">
        <v>252</v>
      </c>
      <c r="BM820" s="255" t="s">
        <v>2581</v>
      </c>
    </row>
    <row r="821" spans="1:51" s="14" customFormat="1" ht="12">
      <c r="A821" s="14"/>
      <c r="B821" s="268"/>
      <c r="C821" s="269"/>
      <c r="D821" s="259" t="s">
        <v>174</v>
      </c>
      <c r="E821" s="270" t="s">
        <v>1</v>
      </c>
      <c r="F821" s="271" t="s">
        <v>2572</v>
      </c>
      <c r="G821" s="269"/>
      <c r="H821" s="272">
        <v>433.1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174</v>
      </c>
      <c r="AU821" s="278" t="s">
        <v>86</v>
      </c>
      <c r="AV821" s="14" t="s">
        <v>86</v>
      </c>
      <c r="AW821" s="14" t="s">
        <v>30</v>
      </c>
      <c r="AX821" s="14" t="s">
        <v>73</v>
      </c>
      <c r="AY821" s="278" t="s">
        <v>166</v>
      </c>
    </row>
    <row r="822" spans="1:65" s="2" customFormat="1" ht="16.5" customHeight="1">
      <c r="A822" s="37"/>
      <c r="B822" s="38"/>
      <c r="C822" s="279" t="s">
        <v>1060</v>
      </c>
      <c r="D822" s="279" t="s">
        <v>243</v>
      </c>
      <c r="E822" s="280" t="s">
        <v>1097</v>
      </c>
      <c r="F822" s="281" t="s">
        <v>1098</v>
      </c>
      <c r="G822" s="282" t="s">
        <v>171</v>
      </c>
      <c r="H822" s="283">
        <v>498.065</v>
      </c>
      <c r="I822" s="284"/>
      <c r="J822" s="285">
        <f>ROUND(I822*H822,2)</f>
        <v>0</v>
      </c>
      <c r="K822" s="286"/>
      <c r="L822" s="287"/>
      <c r="M822" s="288" t="s">
        <v>1</v>
      </c>
      <c r="N822" s="289" t="s">
        <v>39</v>
      </c>
      <c r="O822" s="90"/>
      <c r="P822" s="253">
        <f>O822*H822</f>
        <v>0</v>
      </c>
      <c r="Q822" s="253">
        <v>0.00064</v>
      </c>
      <c r="R822" s="253">
        <f>Q822*H822</f>
        <v>0.31876160000000003</v>
      </c>
      <c r="S822" s="253">
        <v>0</v>
      </c>
      <c r="T822" s="254">
        <f>S822*H822</f>
        <v>0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338</v>
      </c>
      <c r="AT822" s="255" t="s">
        <v>243</v>
      </c>
      <c r="AU822" s="255" t="s">
        <v>86</v>
      </c>
      <c r="AY822" s="16" t="s">
        <v>166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86</v>
      </c>
      <c r="BK822" s="256">
        <f>ROUND(I822*H822,2)</f>
        <v>0</v>
      </c>
      <c r="BL822" s="16" t="s">
        <v>252</v>
      </c>
      <c r="BM822" s="255" t="s">
        <v>2582</v>
      </c>
    </row>
    <row r="823" spans="1:51" s="14" customFormat="1" ht="12">
      <c r="A823" s="14"/>
      <c r="B823" s="268"/>
      <c r="C823" s="269"/>
      <c r="D823" s="259" t="s">
        <v>174</v>
      </c>
      <c r="E823" s="269"/>
      <c r="F823" s="271" t="s">
        <v>2583</v>
      </c>
      <c r="G823" s="269"/>
      <c r="H823" s="272">
        <v>498.065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174</v>
      </c>
      <c r="AU823" s="278" t="s">
        <v>86</v>
      </c>
      <c r="AV823" s="14" t="s">
        <v>86</v>
      </c>
      <c r="AW823" s="14" t="s">
        <v>4</v>
      </c>
      <c r="AX823" s="14" t="s">
        <v>80</v>
      </c>
      <c r="AY823" s="278" t="s">
        <v>166</v>
      </c>
    </row>
    <row r="824" spans="1:65" s="2" customFormat="1" ht="21.75" customHeight="1">
      <c r="A824" s="37"/>
      <c r="B824" s="38"/>
      <c r="C824" s="243" t="s">
        <v>1068</v>
      </c>
      <c r="D824" s="243" t="s">
        <v>168</v>
      </c>
      <c r="E824" s="244" t="s">
        <v>1102</v>
      </c>
      <c r="F824" s="245" t="s">
        <v>1103</v>
      </c>
      <c r="G824" s="246" t="s">
        <v>171</v>
      </c>
      <c r="H824" s="247">
        <v>448.323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39</v>
      </c>
      <c r="O824" s="90"/>
      <c r="P824" s="253">
        <f>O824*H824</f>
        <v>0</v>
      </c>
      <c r="Q824" s="253">
        <v>0.0004</v>
      </c>
      <c r="R824" s="253">
        <f>Q824*H824</f>
        <v>0.1793292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252</v>
      </c>
      <c r="AT824" s="255" t="s">
        <v>168</v>
      </c>
      <c r="AU824" s="255" t="s">
        <v>86</v>
      </c>
      <c r="AY824" s="16" t="s">
        <v>166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86</v>
      </c>
      <c r="BK824" s="256">
        <f>ROUND(I824*H824,2)</f>
        <v>0</v>
      </c>
      <c r="BL824" s="16" t="s">
        <v>252</v>
      </c>
      <c r="BM824" s="255" t="s">
        <v>2584</v>
      </c>
    </row>
    <row r="825" spans="1:51" s="14" customFormat="1" ht="12">
      <c r="A825" s="14"/>
      <c r="B825" s="268"/>
      <c r="C825" s="269"/>
      <c r="D825" s="259" t="s">
        <v>174</v>
      </c>
      <c r="E825" s="270" t="s">
        <v>1</v>
      </c>
      <c r="F825" s="271" t="s">
        <v>2578</v>
      </c>
      <c r="G825" s="269"/>
      <c r="H825" s="272">
        <v>448.323</v>
      </c>
      <c r="I825" s="273"/>
      <c r="J825" s="269"/>
      <c r="K825" s="269"/>
      <c r="L825" s="274"/>
      <c r="M825" s="275"/>
      <c r="N825" s="276"/>
      <c r="O825" s="276"/>
      <c r="P825" s="276"/>
      <c r="Q825" s="276"/>
      <c r="R825" s="276"/>
      <c r="S825" s="276"/>
      <c r="T825" s="27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8" t="s">
        <v>174</v>
      </c>
      <c r="AU825" s="278" t="s">
        <v>86</v>
      </c>
      <c r="AV825" s="14" t="s">
        <v>86</v>
      </c>
      <c r="AW825" s="14" t="s">
        <v>30</v>
      </c>
      <c r="AX825" s="14" t="s">
        <v>73</v>
      </c>
      <c r="AY825" s="278" t="s">
        <v>166</v>
      </c>
    </row>
    <row r="826" spans="1:65" s="2" customFormat="1" ht="21.75" customHeight="1">
      <c r="A826" s="37"/>
      <c r="B826" s="38"/>
      <c r="C826" s="243" t="s">
        <v>1075</v>
      </c>
      <c r="D826" s="243" t="s">
        <v>168</v>
      </c>
      <c r="E826" s="244" t="s">
        <v>1106</v>
      </c>
      <c r="F826" s="245" t="s">
        <v>1107</v>
      </c>
      <c r="G826" s="246" t="s">
        <v>171</v>
      </c>
      <c r="H826" s="247">
        <v>261.554</v>
      </c>
      <c r="I826" s="248"/>
      <c r="J826" s="249">
        <f>ROUND(I826*H826,2)</f>
        <v>0</v>
      </c>
      <c r="K826" s="250"/>
      <c r="L826" s="43"/>
      <c r="M826" s="251" t="s">
        <v>1</v>
      </c>
      <c r="N826" s="252" t="s">
        <v>39</v>
      </c>
      <c r="O826" s="90"/>
      <c r="P826" s="253">
        <f>O826*H826</f>
        <v>0</v>
      </c>
      <c r="Q826" s="253">
        <v>0.0004</v>
      </c>
      <c r="R826" s="253">
        <f>Q826*H826</f>
        <v>0.1046216</v>
      </c>
      <c r="S826" s="253">
        <v>0</v>
      </c>
      <c r="T826" s="254">
        <f>S826*H826</f>
        <v>0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R826" s="255" t="s">
        <v>252</v>
      </c>
      <c r="AT826" s="255" t="s">
        <v>168</v>
      </c>
      <c r="AU826" s="255" t="s">
        <v>86</v>
      </c>
      <c r="AY826" s="16" t="s">
        <v>166</v>
      </c>
      <c r="BE826" s="256">
        <f>IF(N826="základní",J826,0)</f>
        <v>0</v>
      </c>
      <c r="BF826" s="256">
        <f>IF(N826="snížená",J826,0)</f>
        <v>0</v>
      </c>
      <c r="BG826" s="256">
        <f>IF(N826="zákl. přenesená",J826,0)</f>
        <v>0</v>
      </c>
      <c r="BH826" s="256">
        <f>IF(N826="sníž. přenesená",J826,0)</f>
        <v>0</v>
      </c>
      <c r="BI826" s="256">
        <f>IF(N826="nulová",J826,0)</f>
        <v>0</v>
      </c>
      <c r="BJ826" s="16" t="s">
        <v>86</v>
      </c>
      <c r="BK826" s="256">
        <f>ROUND(I826*H826,2)</f>
        <v>0</v>
      </c>
      <c r="BL826" s="16" t="s">
        <v>252</v>
      </c>
      <c r="BM826" s="255" t="s">
        <v>2585</v>
      </c>
    </row>
    <row r="827" spans="1:51" s="14" customFormat="1" ht="12">
      <c r="A827" s="14"/>
      <c r="B827" s="268"/>
      <c r="C827" s="269"/>
      <c r="D827" s="259" t="s">
        <v>174</v>
      </c>
      <c r="E827" s="270" t="s">
        <v>1</v>
      </c>
      <c r="F827" s="271" t="s">
        <v>2579</v>
      </c>
      <c r="G827" s="269"/>
      <c r="H827" s="272">
        <v>261.554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174</v>
      </c>
      <c r="AU827" s="278" t="s">
        <v>86</v>
      </c>
      <c r="AV827" s="14" t="s">
        <v>86</v>
      </c>
      <c r="AW827" s="14" t="s">
        <v>30</v>
      </c>
      <c r="AX827" s="14" t="s">
        <v>73</v>
      </c>
      <c r="AY827" s="278" t="s">
        <v>166</v>
      </c>
    </row>
    <row r="828" spans="1:65" s="2" customFormat="1" ht="16.5" customHeight="1">
      <c r="A828" s="37"/>
      <c r="B828" s="38"/>
      <c r="C828" s="279" t="s">
        <v>1084</v>
      </c>
      <c r="D828" s="279" t="s">
        <v>243</v>
      </c>
      <c r="E828" s="280" t="s">
        <v>1110</v>
      </c>
      <c r="F828" s="281" t="s">
        <v>1111</v>
      </c>
      <c r="G828" s="282" t="s">
        <v>171</v>
      </c>
      <c r="H828" s="283">
        <v>851.852</v>
      </c>
      <c r="I828" s="284"/>
      <c r="J828" s="285">
        <f>ROUND(I828*H828,2)</f>
        <v>0</v>
      </c>
      <c r="K828" s="286"/>
      <c r="L828" s="287"/>
      <c r="M828" s="288" t="s">
        <v>1</v>
      </c>
      <c r="N828" s="289" t="s">
        <v>39</v>
      </c>
      <c r="O828" s="90"/>
      <c r="P828" s="253">
        <f>O828*H828</f>
        <v>0</v>
      </c>
      <c r="Q828" s="253">
        <v>0.00388</v>
      </c>
      <c r="R828" s="253">
        <f>Q828*H828</f>
        <v>3.30518576</v>
      </c>
      <c r="S828" s="253">
        <v>0</v>
      </c>
      <c r="T828" s="254">
        <f>S828*H828</f>
        <v>0</v>
      </c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R828" s="255" t="s">
        <v>338</v>
      </c>
      <c r="AT828" s="255" t="s">
        <v>243</v>
      </c>
      <c r="AU828" s="255" t="s">
        <v>86</v>
      </c>
      <c r="AY828" s="16" t="s">
        <v>166</v>
      </c>
      <c r="BE828" s="256">
        <f>IF(N828="základní",J828,0)</f>
        <v>0</v>
      </c>
      <c r="BF828" s="256">
        <f>IF(N828="snížená",J828,0)</f>
        <v>0</v>
      </c>
      <c r="BG828" s="256">
        <f>IF(N828="zákl. přenesená",J828,0)</f>
        <v>0</v>
      </c>
      <c r="BH828" s="256">
        <f>IF(N828="sníž. přenesená",J828,0)</f>
        <v>0</v>
      </c>
      <c r="BI828" s="256">
        <f>IF(N828="nulová",J828,0)</f>
        <v>0</v>
      </c>
      <c r="BJ828" s="16" t="s">
        <v>86</v>
      </c>
      <c r="BK828" s="256">
        <f>ROUND(I828*H828,2)</f>
        <v>0</v>
      </c>
      <c r="BL828" s="16" t="s">
        <v>252</v>
      </c>
      <c r="BM828" s="255" t="s">
        <v>2586</v>
      </c>
    </row>
    <row r="829" spans="1:51" s="14" customFormat="1" ht="12">
      <c r="A829" s="14"/>
      <c r="B829" s="268"/>
      <c r="C829" s="269"/>
      <c r="D829" s="259" t="s">
        <v>174</v>
      </c>
      <c r="E829" s="270" t="s">
        <v>1</v>
      </c>
      <c r="F829" s="271" t="s">
        <v>2578</v>
      </c>
      <c r="G829" s="269"/>
      <c r="H829" s="272">
        <v>448.323</v>
      </c>
      <c r="I829" s="273"/>
      <c r="J829" s="269"/>
      <c r="K829" s="269"/>
      <c r="L829" s="274"/>
      <c r="M829" s="275"/>
      <c r="N829" s="276"/>
      <c r="O829" s="276"/>
      <c r="P829" s="276"/>
      <c r="Q829" s="276"/>
      <c r="R829" s="276"/>
      <c r="S829" s="276"/>
      <c r="T829" s="27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8" t="s">
        <v>174</v>
      </c>
      <c r="AU829" s="278" t="s">
        <v>86</v>
      </c>
      <c r="AV829" s="14" t="s">
        <v>86</v>
      </c>
      <c r="AW829" s="14" t="s">
        <v>30</v>
      </c>
      <c r="AX829" s="14" t="s">
        <v>73</v>
      </c>
      <c r="AY829" s="278" t="s">
        <v>166</v>
      </c>
    </row>
    <row r="830" spans="1:51" s="14" customFormat="1" ht="12">
      <c r="A830" s="14"/>
      <c r="B830" s="268"/>
      <c r="C830" s="269"/>
      <c r="D830" s="259" t="s">
        <v>174</v>
      </c>
      <c r="E830" s="270" t="s">
        <v>1</v>
      </c>
      <c r="F830" s="271" t="s">
        <v>2579</v>
      </c>
      <c r="G830" s="269"/>
      <c r="H830" s="272">
        <v>261.554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174</v>
      </c>
      <c r="AU830" s="278" t="s">
        <v>86</v>
      </c>
      <c r="AV830" s="14" t="s">
        <v>86</v>
      </c>
      <c r="AW830" s="14" t="s">
        <v>30</v>
      </c>
      <c r="AX830" s="14" t="s">
        <v>73</v>
      </c>
      <c r="AY830" s="278" t="s">
        <v>166</v>
      </c>
    </row>
    <row r="831" spans="1:51" s="14" customFormat="1" ht="12">
      <c r="A831" s="14"/>
      <c r="B831" s="268"/>
      <c r="C831" s="269"/>
      <c r="D831" s="259" t="s">
        <v>174</v>
      </c>
      <c r="E831" s="269"/>
      <c r="F831" s="271" t="s">
        <v>2587</v>
      </c>
      <c r="G831" s="269"/>
      <c r="H831" s="272">
        <v>851.852</v>
      </c>
      <c r="I831" s="273"/>
      <c r="J831" s="269"/>
      <c r="K831" s="269"/>
      <c r="L831" s="274"/>
      <c r="M831" s="275"/>
      <c r="N831" s="276"/>
      <c r="O831" s="276"/>
      <c r="P831" s="276"/>
      <c r="Q831" s="276"/>
      <c r="R831" s="276"/>
      <c r="S831" s="276"/>
      <c r="T831" s="27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8" t="s">
        <v>174</v>
      </c>
      <c r="AU831" s="278" t="s">
        <v>86</v>
      </c>
      <c r="AV831" s="14" t="s">
        <v>86</v>
      </c>
      <c r="AW831" s="14" t="s">
        <v>4</v>
      </c>
      <c r="AX831" s="14" t="s">
        <v>80</v>
      </c>
      <c r="AY831" s="278" t="s">
        <v>166</v>
      </c>
    </row>
    <row r="832" spans="1:65" s="2" customFormat="1" ht="21.75" customHeight="1">
      <c r="A832" s="37"/>
      <c r="B832" s="38"/>
      <c r="C832" s="243" t="s">
        <v>1092</v>
      </c>
      <c r="D832" s="243" t="s">
        <v>168</v>
      </c>
      <c r="E832" s="244" t="s">
        <v>1115</v>
      </c>
      <c r="F832" s="245" t="s">
        <v>1116</v>
      </c>
      <c r="G832" s="246" t="s">
        <v>171</v>
      </c>
      <c r="H832" s="247">
        <v>137</v>
      </c>
      <c r="I832" s="248"/>
      <c r="J832" s="249">
        <f>ROUND(I832*H832,2)</f>
        <v>0</v>
      </c>
      <c r="K832" s="250"/>
      <c r="L832" s="43"/>
      <c r="M832" s="251" t="s">
        <v>1</v>
      </c>
      <c r="N832" s="252" t="s">
        <v>39</v>
      </c>
      <c r="O832" s="90"/>
      <c r="P832" s="253">
        <f>O832*H832</f>
        <v>0</v>
      </c>
      <c r="Q832" s="253">
        <v>0.00071</v>
      </c>
      <c r="R832" s="253">
        <f>Q832*H832</f>
        <v>0.09727000000000001</v>
      </c>
      <c r="S832" s="253">
        <v>0</v>
      </c>
      <c r="T832" s="254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255" t="s">
        <v>252</v>
      </c>
      <c r="AT832" s="255" t="s">
        <v>168</v>
      </c>
      <c r="AU832" s="255" t="s">
        <v>86</v>
      </c>
      <c r="AY832" s="16" t="s">
        <v>166</v>
      </c>
      <c r="BE832" s="256">
        <f>IF(N832="základní",J832,0)</f>
        <v>0</v>
      </c>
      <c r="BF832" s="256">
        <f>IF(N832="snížená",J832,0)</f>
        <v>0</v>
      </c>
      <c r="BG832" s="256">
        <f>IF(N832="zákl. přenesená",J832,0)</f>
        <v>0</v>
      </c>
      <c r="BH832" s="256">
        <f>IF(N832="sníž. přenesená",J832,0)</f>
        <v>0</v>
      </c>
      <c r="BI832" s="256">
        <f>IF(N832="nulová",J832,0)</f>
        <v>0</v>
      </c>
      <c r="BJ832" s="16" t="s">
        <v>86</v>
      </c>
      <c r="BK832" s="256">
        <f>ROUND(I832*H832,2)</f>
        <v>0</v>
      </c>
      <c r="BL832" s="16" t="s">
        <v>252</v>
      </c>
      <c r="BM832" s="255" t="s">
        <v>2588</v>
      </c>
    </row>
    <row r="833" spans="1:51" s="13" customFormat="1" ht="12">
      <c r="A833" s="13"/>
      <c r="B833" s="257"/>
      <c r="C833" s="258"/>
      <c r="D833" s="259" t="s">
        <v>174</v>
      </c>
      <c r="E833" s="260" t="s">
        <v>1</v>
      </c>
      <c r="F833" s="261" t="s">
        <v>764</v>
      </c>
      <c r="G833" s="258"/>
      <c r="H833" s="260" t="s">
        <v>1</v>
      </c>
      <c r="I833" s="262"/>
      <c r="J833" s="258"/>
      <c r="K833" s="258"/>
      <c r="L833" s="263"/>
      <c r="M833" s="264"/>
      <c r="N833" s="265"/>
      <c r="O833" s="265"/>
      <c r="P833" s="265"/>
      <c r="Q833" s="265"/>
      <c r="R833" s="265"/>
      <c r="S833" s="265"/>
      <c r="T833" s="266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7" t="s">
        <v>174</v>
      </c>
      <c r="AU833" s="267" t="s">
        <v>86</v>
      </c>
      <c r="AV833" s="13" t="s">
        <v>80</v>
      </c>
      <c r="AW833" s="13" t="s">
        <v>30</v>
      </c>
      <c r="AX833" s="13" t="s">
        <v>73</v>
      </c>
      <c r="AY833" s="267" t="s">
        <v>166</v>
      </c>
    </row>
    <row r="834" spans="1:51" s="14" customFormat="1" ht="12">
      <c r="A834" s="14"/>
      <c r="B834" s="268"/>
      <c r="C834" s="269"/>
      <c r="D834" s="259" t="s">
        <v>174</v>
      </c>
      <c r="E834" s="270" t="s">
        <v>1</v>
      </c>
      <c r="F834" s="271" t="s">
        <v>2589</v>
      </c>
      <c r="G834" s="269"/>
      <c r="H834" s="272">
        <v>137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174</v>
      </c>
      <c r="AU834" s="278" t="s">
        <v>86</v>
      </c>
      <c r="AV834" s="14" t="s">
        <v>86</v>
      </c>
      <c r="AW834" s="14" t="s">
        <v>30</v>
      </c>
      <c r="AX834" s="14" t="s">
        <v>73</v>
      </c>
      <c r="AY834" s="278" t="s">
        <v>166</v>
      </c>
    </row>
    <row r="835" spans="1:65" s="2" customFormat="1" ht="21.75" customHeight="1">
      <c r="A835" s="37"/>
      <c r="B835" s="38"/>
      <c r="C835" s="243" t="s">
        <v>1096</v>
      </c>
      <c r="D835" s="243" t="s">
        <v>168</v>
      </c>
      <c r="E835" s="244" t="s">
        <v>1124</v>
      </c>
      <c r="F835" s="245" t="s">
        <v>1125</v>
      </c>
      <c r="G835" s="246" t="s">
        <v>290</v>
      </c>
      <c r="H835" s="247">
        <v>129.75</v>
      </c>
      <c r="I835" s="248"/>
      <c r="J835" s="249">
        <f>ROUND(I835*H835,2)</f>
        <v>0</v>
      </c>
      <c r="K835" s="250"/>
      <c r="L835" s="43"/>
      <c r="M835" s="251" t="s">
        <v>1</v>
      </c>
      <c r="N835" s="252" t="s">
        <v>39</v>
      </c>
      <c r="O835" s="90"/>
      <c r="P835" s="253">
        <f>O835*H835</f>
        <v>0</v>
      </c>
      <c r="Q835" s="253">
        <v>0.00028</v>
      </c>
      <c r="R835" s="253">
        <f>Q835*H835</f>
        <v>0.036329999999999994</v>
      </c>
      <c r="S835" s="253">
        <v>0</v>
      </c>
      <c r="T835" s="254">
        <f>S835*H835</f>
        <v>0</v>
      </c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R835" s="255" t="s">
        <v>252</v>
      </c>
      <c r="AT835" s="255" t="s">
        <v>168</v>
      </c>
      <c r="AU835" s="255" t="s">
        <v>86</v>
      </c>
      <c r="AY835" s="16" t="s">
        <v>166</v>
      </c>
      <c r="BE835" s="256">
        <f>IF(N835="základní",J835,0)</f>
        <v>0</v>
      </c>
      <c r="BF835" s="256">
        <f>IF(N835="snížená",J835,0)</f>
        <v>0</v>
      </c>
      <c r="BG835" s="256">
        <f>IF(N835="zákl. přenesená",J835,0)</f>
        <v>0</v>
      </c>
      <c r="BH835" s="256">
        <f>IF(N835="sníž. přenesená",J835,0)</f>
        <v>0</v>
      </c>
      <c r="BI835" s="256">
        <f>IF(N835="nulová",J835,0)</f>
        <v>0</v>
      </c>
      <c r="BJ835" s="16" t="s">
        <v>86</v>
      </c>
      <c r="BK835" s="256">
        <f>ROUND(I835*H835,2)</f>
        <v>0</v>
      </c>
      <c r="BL835" s="16" t="s">
        <v>252</v>
      </c>
      <c r="BM835" s="255" t="s">
        <v>2590</v>
      </c>
    </row>
    <row r="836" spans="1:51" s="13" customFormat="1" ht="12">
      <c r="A836" s="13"/>
      <c r="B836" s="257"/>
      <c r="C836" s="258"/>
      <c r="D836" s="259" t="s">
        <v>174</v>
      </c>
      <c r="E836" s="260" t="s">
        <v>1</v>
      </c>
      <c r="F836" s="261" t="s">
        <v>175</v>
      </c>
      <c r="G836" s="258"/>
      <c r="H836" s="260" t="s">
        <v>1</v>
      </c>
      <c r="I836" s="262"/>
      <c r="J836" s="258"/>
      <c r="K836" s="258"/>
      <c r="L836" s="263"/>
      <c r="M836" s="264"/>
      <c r="N836" s="265"/>
      <c r="O836" s="265"/>
      <c r="P836" s="265"/>
      <c r="Q836" s="265"/>
      <c r="R836" s="265"/>
      <c r="S836" s="265"/>
      <c r="T836" s="26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7" t="s">
        <v>174</v>
      </c>
      <c r="AU836" s="267" t="s">
        <v>86</v>
      </c>
      <c r="AV836" s="13" t="s">
        <v>80</v>
      </c>
      <c r="AW836" s="13" t="s">
        <v>30</v>
      </c>
      <c r="AX836" s="13" t="s">
        <v>73</v>
      </c>
      <c r="AY836" s="267" t="s">
        <v>166</v>
      </c>
    </row>
    <row r="837" spans="1:51" s="14" customFormat="1" ht="12">
      <c r="A837" s="14"/>
      <c r="B837" s="268"/>
      <c r="C837" s="269"/>
      <c r="D837" s="259" t="s">
        <v>174</v>
      </c>
      <c r="E837" s="270" t="s">
        <v>1</v>
      </c>
      <c r="F837" s="271" t="s">
        <v>2591</v>
      </c>
      <c r="G837" s="269"/>
      <c r="H837" s="272">
        <v>129.75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174</v>
      </c>
      <c r="AU837" s="278" t="s">
        <v>86</v>
      </c>
      <c r="AV837" s="14" t="s">
        <v>86</v>
      </c>
      <c r="AW837" s="14" t="s">
        <v>30</v>
      </c>
      <c r="AX837" s="14" t="s">
        <v>73</v>
      </c>
      <c r="AY837" s="278" t="s">
        <v>166</v>
      </c>
    </row>
    <row r="838" spans="1:65" s="2" customFormat="1" ht="21.75" customHeight="1">
      <c r="A838" s="37"/>
      <c r="B838" s="38"/>
      <c r="C838" s="243" t="s">
        <v>1101</v>
      </c>
      <c r="D838" s="243" t="s">
        <v>168</v>
      </c>
      <c r="E838" s="244" t="s">
        <v>1140</v>
      </c>
      <c r="F838" s="245" t="s">
        <v>1141</v>
      </c>
      <c r="G838" s="246" t="s">
        <v>223</v>
      </c>
      <c r="H838" s="247">
        <v>4.254</v>
      </c>
      <c r="I838" s="248"/>
      <c r="J838" s="249">
        <f>ROUND(I838*H838,2)</f>
        <v>0</v>
      </c>
      <c r="K838" s="250"/>
      <c r="L838" s="43"/>
      <c r="M838" s="251" t="s">
        <v>1</v>
      </c>
      <c r="N838" s="252" t="s">
        <v>39</v>
      </c>
      <c r="O838" s="90"/>
      <c r="P838" s="253">
        <f>O838*H838</f>
        <v>0</v>
      </c>
      <c r="Q838" s="253">
        <v>0</v>
      </c>
      <c r="R838" s="253">
        <f>Q838*H838</f>
        <v>0</v>
      </c>
      <c r="S838" s="253">
        <v>0</v>
      </c>
      <c r="T838" s="254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55" t="s">
        <v>252</v>
      </c>
      <c r="AT838" s="255" t="s">
        <v>168</v>
      </c>
      <c r="AU838" s="255" t="s">
        <v>86</v>
      </c>
      <c r="AY838" s="16" t="s">
        <v>166</v>
      </c>
      <c r="BE838" s="256">
        <f>IF(N838="základní",J838,0)</f>
        <v>0</v>
      </c>
      <c r="BF838" s="256">
        <f>IF(N838="snížená",J838,0)</f>
        <v>0</v>
      </c>
      <c r="BG838" s="256">
        <f>IF(N838="zákl. přenesená",J838,0)</f>
        <v>0</v>
      </c>
      <c r="BH838" s="256">
        <f>IF(N838="sníž. přenesená",J838,0)</f>
        <v>0</v>
      </c>
      <c r="BI838" s="256">
        <f>IF(N838="nulová",J838,0)</f>
        <v>0</v>
      </c>
      <c r="BJ838" s="16" t="s">
        <v>86</v>
      </c>
      <c r="BK838" s="256">
        <f>ROUND(I838*H838,2)</f>
        <v>0</v>
      </c>
      <c r="BL838" s="16" t="s">
        <v>252</v>
      </c>
      <c r="BM838" s="255" t="s">
        <v>2592</v>
      </c>
    </row>
    <row r="839" spans="1:63" s="12" customFormat="1" ht="22.8" customHeight="1">
      <c r="A839" s="12"/>
      <c r="B839" s="227"/>
      <c r="C839" s="228"/>
      <c r="D839" s="229" t="s">
        <v>72</v>
      </c>
      <c r="E839" s="241" t="s">
        <v>2593</v>
      </c>
      <c r="F839" s="241" t="s">
        <v>2594</v>
      </c>
      <c r="G839" s="228"/>
      <c r="H839" s="228"/>
      <c r="I839" s="231"/>
      <c r="J839" s="242">
        <f>BK839</f>
        <v>0</v>
      </c>
      <c r="K839" s="228"/>
      <c r="L839" s="233"/>
      <c r="M839" s="234"/>
      <c r="N839" s="235"/>
      <c r="O839" s="235"/>
      <c r="P839" s="236">
        <f>SUM(P840:P883)</f>
        <v>0</v>
      </c>
      <c r="Q839" s="235"/>
      <c r="R839" s="236">
        <f>SUM(R840:R883)</f>
        <v>0.06103312</v>
      </c>
      <c r="S839" s="235"/>
      <c r="T839" s="237">
        <f>SUM(T840:T883)</f>
        <v>0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238" t="s">
        <v>86</v>
      </c>
      <c r="AT839" s="239" t="s">
        <v>72</v>
      </c>
      <c r="AU839" s="239" t="s">
        <v>80</v>
      </c>
      <c r="AY839" s="238" t="s">
        <v>166</v>
      </c>
      <c r="BK839" s="240">
        <f>SUM(BK840:BK883)</f>
        <v>0</v>
      </c>
    </row>
    <row r="840" spans="1:65" s="2" customFormat="1" ht="21.75" customHeight="1">
      <c r="A840" s="37"/>
      <c r="B840" s="38"/>
      <c r="C840" s="243" t="s">
        <v>1105</v>
      </c>
      <c r="D840" s="243" t="s">
        <v>168</v>
      </c>
      <c r="E840" s="244" t="s">
        <v>2595</v>
      </c>
      <c r="F840" s="245" t="s">
        <v>2596</v>
      </c>
      <c r="G840" s="246" t="s">
        <v>171</v>
      </c>
      <c r="H840" s="247">
        <v>5.16</v>
      </c>
      <c r="I840" s="248"/>
      <c r="J840" s="249">
        <f>ROUND(I840*H840,2)</f>
        <v>0</v>
      </c>
      <c r="K840" s="250"/>
      <c r="L840" s="43"/>
      <c r="M840" s="251" t="s">
        <v>1</v>
      </c>
      <c r="N840" s="252" t="s">
        <v>39</v>
      </c>
      <c r="O840" s="90"/>
      <c r="P840" s="253">
        <f>O840*H840</f>
        <v>0</v>
      </c>
      <c r="Q840" s="253">
        <v>0</v>
      </c>
      <c r="R840" s="253">
        <f>Q840*H840</f>
        <v>0</v>
      </c>
      <c r="S840" s="253">
        <v>0</v>
      </c>
      <c r="T840" s="254">
        <f>S840*H840</f>
        <v>0</v>
      </c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R840" s="255" t="s">
        <v>252</v>
      </c>
      <c r="AT840" s="255" t="s">
        <v>168</v>
      </c>
      <c r="AU840" s="255" t="s">
        <v>86</v>
      </c>
      <c r="AY840" s="16" t="s">
        <v>166</v>
      </c>
      <c r="BE840" s="256">
        <f>IF(N840="základní",J840,0)</f>
        <v>0</v>
      </c>
      <c r="BF840" s="256">
        <f>IF(N840="snížená",J840,0)</f>
        <v>0</v>
      </c>
      <c r="BG840" s="256">
        <f>IF(N840="zákl. přenesená",J840,0)</f>
        <v>0</v>
      </c>
      <c r="BH840" s="256">
        <f>IF(N840="sníž. přenesená",J840,0)</f>
        <v>0</v>
      </c>
      <c r="BI840" s="256">
        <f>IF(N840="nulová",J840,0)</f>
        <v>0</v>
      </c>
      <c r="BJ840" s="16" t="s">
        <v>86</v>
      </c>
      <c r="BK840" s="256">
        <f>ROUND(I840*H840,2)</f>
        <v>0</v>
      </c>
      <c r="BL840" s="16" t="s">
        <v>252</v>
      </c>
      <c r="BM840" s="255" t="s">
        <v>2597</v>
      </c>
    </row>
    <row r="841" spans="1:51" s="13" customFormat="1" ht="12">
      <c r="A841" s="13"/>
      <c r="B841" s="257"/>
      <c r="C841" s="258"/>
      <c r="D841" s="259" t="s">
        <v>174</v>
      </c>
      <c r="E841" s="260" t="s">
        <v>1</v>
      </c>
      <c r="F841" s="261" t="s">
        <v>2231</v>
      </c>
      <c r="G841" s="258"/>
      <c r="H841" s="260" t="s">
        <v>1</v>
      </c>
      <c r="I841" s="262"/>
      <c r="J841" s="258"/>
      <c r="K841" s="258"/>
      <c r="L841" s="263"/>
      <c r="M841" s="264"/>
      <c r="N841" s="265"/>
      <c r="O841" s="265"/>
      <c r="P841" s="265"/>
      <c r="Q841" s="265"/>
      <c r="R841" s="265"/>
      <c r="S841" s="265"/>
      <c r="T841" s="26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7" t="s">
        <v>174</v>
      </c>
      <c r="AU841" s="267" t="s">
        <v>86</v>
      </c>
      <c r="AV841" s="13" t="s">
        <v>80</v>
      </c>
      <c r="AW841" s="13" t="s">
        <v>30</v>
      </c>
      <c r="AX841" s="13" t="s">
        <v>73</v>
      </c>
      <c r="AY841" s="267" t="s">
        <v>166</v>
      </c>
    </row>
    <row r="842" spans="1:51" s="14" customFormat="1" ht="12">
      <c r="A842" s="14"/>
      <c r="B842" s="268"/>
      <c r="C842" s="269"/>
      <c r="D842" s="259" t="s">
        <v>174</v>
      </c>
      <c r="E842" s="270" t="s">
        <v>1</v>
      </c>
      <c r="F842" s="271" t="s">
        <v>2598</v>
      </c>
      <c r="G842" s="269"/>
      <c r="H842" s="272">
        <v>2.58</v>
      </c>
      <c r="I842" s="273"/>
      <c r="J842" s="269"/>
      <c r="K842" s="269"/>
      <c r="L842" s="274"/>
      <c r="M842" s="275"/>
      <c r="N842" s="276"/>
      <c r="O842" s="276"/>
      <c r="P842" s="276"/>
      <c r="Q842" s="276"/>
      <c r="R842" s="276"/>
      <c r="S842" s="276"/>
      <c r="T842" s="27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8" t="s">
        <v>174</v>
      </c>
      <c r="AU842" s="278" t="s">
        <v>86</v>
      </c>
      <c r="AV842" s="14" t="s">
        <v>86</v>
      </c>
      <c r="AW842" s="14" t="s">
        <v>30</v>
      </c>
      <c r="AX842" s="14" t="s">
        <v>73</v>
      </c>
      <c r="AY842" s="278" t="s">
        <v>166</v>
      </c>
    </row>
    <row r="843" spans="1:51" s="14" customFormat="1" ht="12">
      <c r="A843" s="14"/>
      <c r="B843" s="268"/>
      <c r="C843" s="269"/>
      <c r="D843" s="259" t="s">
        <v>174</v>
      </c>
      <c r="E843" s="270" t="s">
        <v>1</v>
      </c>
      <c r="F843" s="271" t="s">
        <v>2599</v>
      </c>
      <c r="G843" s="269"/>
      <c r="H843" s="272">
        <v>2.58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174</v>
      </c>
      <c r="AU843" s="278" t="s">
        <v>86</v>
      </c>
      <c r="AV843" s="14" t="s">
        <v>86</v>
      </c>
      <c r="AW843" s="14" t="s">
        <v>30</v>
      </c>
      <c r="AX843" s="14" t="s">
        <v>73</v>
      </c>
      <c r="AY843" s="278" t="s">
        <v>166</v>
      </c>
    </row>
    <row r="844" spans="1:65" s="2" customFormat="1" ht="16.5" customHeight="1">
      <c r="A844" s="37"/>
      <c r="B844" s="38"/>
      <c r="C844" s="279" t="s">
        <v>1109</v>
      </c>
      <c r="D844" s="279" t="s">
        <v>243</v>
      </c>
      <c r="E844" s="280" t="s">
        <v>2600</v>
      </c>
      <c r="F844" s="281" t="s">
        <v>2601</v>
      </c>
      <c r="G844" s="282" t="s">
        <v>171</v>
      </c>
      <c r="H844" s="283">
        <v>5.934</v>
      </c>
      <c r="I844" s="284"/>
      <c r="J844" s="285">
        <f>ROUND(I844*H844,2)</f>
        <v>0</v>
      </c>
      <c r="K844" s="286"/>
      <c r="L844" s="287"/>
      <c r="M844" s="288" t="s">
        <v>1</v>
      </c>
      <c r="N844" s="289" t="s">
        <v>39</v>
      </c>
      <c r="O844" s="90"/>
      <c r="P844" s="253">
        <f>O844*H844</f>
        <v>0</v>
      </c>
      <c r="Q844" s="253">
        <v>0.00254</v>
      </c>
      <c r="R844" s="253">
        <f>Q844*H844</f>
        <v>0.015072360000000002</v>
      </c>
      <c r="S844" s="253">
        <v>0</v>
      </c>
      <c r="T844" s="254">
        <f>S844*H844</f>
        <v>0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255" t="s">
        <v>338</v>
      </c>
      <c r="AT844" s="255" t="s">
        <v>243</v>
      </c>
      <c r="AU844" s="255" t="s">
        <v>86</v>
      </c>
      <c r="AY844" s="16" t="s">
        <v>166</v>
      </c>
      <c r="BE844" s="256">
        <f>IF(N844="základní",J844,0)</f>
        <v>0</v>
      </c>
      <c r="BF844" s="256">
        <f>IF(N844="snížená",J844,0)</f>
        <v>0</v>
      </c>
      <c r="BG844" s="256">
        <f>IF(N844="zákl. přenesená",J844,0)</f>
        <v>0</v>
      </c>
      <c r="BH844" s="256">
        <f>IF(N844="sníž. přenesená",J844,0)</f>
        <v>0</v>
      </c>
      <c r="BI844" s="256">
        <f>IF(N844="nulová",J844,0)</f>
        <v>0</v>
      </c>
      <c r="BJ844" s="16" t="s">
        <v>86</v>
      </c>
      <c r="BK844" s="256">
        <f>ROUND(I844*H844,2)</f>
        <v>0</v>
      </c>
      <c r="BL844" s="16" t="s">
        <v>252</v>
      </c>
      <c r="BM844" s="255" t="s">
        <v>2602</v>
      </c>
    </row>
    <row r="845" spans="1:51" s="14" customFormat="1" ht="12">
      <c r="A845" s="14"/>
      <c r="B845" s="268"/>
      <c r="C845" s="269"/>
      <c r="D845" s="259" t="s">
        <v>174</v>
      </c>
      <c r="E845" s="269"/>
      <c r="F845" s="271" t="s">
        <v>2603</v>
      </c>
      <c r="G845" s="269"/>
      <c r="H845" s="272">
        <v>5.934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174</v>
      </c>
      <c r="AU845" s="278" t="s">
        <v>86</v>
      </c>
      <c r="AV845" s="14" t="s">
        <v>86</v>
      </c>
      <c r="AW845" s="14" t="s">
        <v>4</v>
      </c>
      <c r="AX845" s="14" t="s">
        <v>80</v>
      </c>
      <c r="AY845" s="278" t="s">
        <v>166</v>
      </c>
    </row>
    <row r="846" spans="1:65" s="2" customFormat="1" ht="21.75" customHeight="1">
      <c r="A846" s="37"/>
      <c r="B846" s="38"/>
      <c r="C846" s="243" t="s">
        <v>1114</v>
      </c>
      <c r="D846" s="243" t="s">
        <v>168</v>
      </c>
      <c r="E846" s="244" t="s">
        <v>2604</v>
      </c>
      <c r="F846" s="245" t="s">
        <v>2605</v>
      </c>
      <c r="G846" s="246" t="s">
        <v>346</v>
      </c>
      <c r="H846" s="247">
        <v>8</v>
      </c>
      <c r="I846" s="248"/>
      <c r="J846" s="249">
        <f>ROUND(I846*H846,2)</f>
        <v>0</v>
      </c>
      <c r="K846" s="250"/>
      <c r="L846" s="43"/>
      <c r="M846" s="251" t="s">
        <v>1</v>
      </c>
      <c r="N846" s="252" t="s">
        <v>39</v>
      </c>
      <c r="O846" s="90"/>
      <c r="P846" s="253">
        <f>O846*H846</f>
        <v>0</v>
      </c>
      <c r="Q846" s="253">
        <v>0.00056</v>
      </c>
      <c r="R846" s="253">
        <f>Q846*H846</f>
        <v>0.00448</v>
      </c>
      <c r="S846" s="253">
        <v>0</v>
      </c>
      <c r="T846" s="254">
        <f>S846*H846</f>
        <v>0</v>
      </c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R846" s="255" t="s">
        <v>172</v>
      </c>
      <c r="AT846" s="255" t="s">
        <v>168</v>
      </c>
      <c r="AU846" s="255" t="s">
        <v>86</v>
      </c>
      <c r="AY846" s="16" t="s">
        <v>166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6" t="s">
        <v>86</v>
      </c>
      <c r="BK846" s="256">
        <f>ROUND(I846*H846,2)</f>
        <v>0</v>
      </c>
      <c r="BL846" s="16" t="s">
        <v>172</v>
      </c>
      <c r="BM846" s="255" t="s">
        <v>2606</v>
      </c>
    </row>
    <row r="847" spans="1:51" s="13" customFormat="1" ht="12">
      <c r="A847" s="13"/>
      <c r="B847" s="257"/>
      <c r="C847" s="258"/>
      <c r="D847" s="259" t="s">
        <v>174</v>
      </c>
      <c r="E847" s="260" t="s">
        <v>1</v>
      </c>
      <c r="F847" s="261" t="s">
        <v>2231</v>
      </c>
      <c r="G847" s="258"/>
      <c r="H847" s="260" t="s">
        <v>1</v>
      </c>
      <c r="I847" s="262"/>
      <c r="J847" s="258"/>
      <c r="K847" s="258"/>
      <c r="L847" s="263"/>
      <c r="M847" s="264"/>
      <c r="N847" s="265"/>
      <c r="O847" s="265"/>
      <c r="P847" s="265"/>
      <c r="Q847" s="265"/>
      <c r="R847" s="265"/>
      <c r="S847" s="265"/>
      <c r="T847" s="26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7" t="s">
        <v>174</v>
      </c>
      <c r="AU847" s="267" t="s">
        <v>86</v>
      </c>
      <c r="AV847" s="13" t="s">
        <v>80</v>
      </c>
      <c r="AW847" s="13" t="s">
        <v>30</v>
      </c>
      <c r="AX847" s="13" t="s">
        <v>73</v>
      </c>
      <c r="AY847" s="267" t="s">
        <v>166</v>
      </c>
    </row>
    <row r="848" spans="1:51" s="14" customFormat="1" ht="12">
      <c r="A848" s="14"/>
      <c r="B848" s="268"/>
      <c r="C848" s="269"/>
      <c r="D848" s="259" t="s">
        <v>174</v>
      </c>
      <c r="E848" s="270" t="s">
        <v>1</v>
      </c>
      <c r="F848" s="271" t="s">
        <v>2607</v>
      </c>
      <c r="G848" s="269"/>
      <c r="H848" s="272">
        <v>4</v>
      </c>
      <c r="I848" s="273"/>
      <c r="J848" s="269"/>
      <c r="K848" s="269"/>
      <c r="L848" s="274"/>
      <c r="M848" s="275"/>
      <c r="N848" s="276"/>
      <c r="O848" s="276"/>
      <c r="P848" s="276"/>
      <c r="Q848" s="276"/>
      <c r="R848" s="276"/>
      <c r="S848" s="276"/>
      <c r="T848" s="277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8" t="s">
        <v>174</v>
      </c>
      <c r="AU848" s="278" t="s">
        <v>86</v>
      </c>
      <c r="AV848" s="14" t="s">
        <v>86</v>
      </c>
      <c r="AW848" s="14" t="s">
        <v>30</v>
      </c>
      <c r="AX848" s="14" t="s">
        <v>73</v>
      </c>
      <c r="AY848" s="278" t="s">
        <v>166</v>
      </c>
    </row>
    <row r="849" spans="1:51" s="14" customFormat="1" ht="12">
      <c r="A849" s="14"/>
      <c r="B849" s="268"/>
      <c r="C849" s="269"/>
      <c r="D849" s="259" t="s">
        <v>174</v>
      </c>
      <c r="E849" s="270" t="s">
        <v>1</v>
      </c>
      <c r="F849" s="271" t="s">
        <v>2608</v>
      </c>
      <c r="G849" s="269"/>
      <c r="H849" s="272">
        <v>4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174</v>
      </c>
      <c r="AU849" s="278" t="s">
        <v>86</v>
      </c>
      <c r="AV849" s="14" t="s">
        <v>86</v>
      </c>
      <c r="AW849" s="14" t="s">
        <v>30</v>
      </c>
      <c r="AX849" s="14" t="s">
        <v>73</v>
      </c>
      <c r="AY849" s="278" t="s">
        <v>166</v>
      </c>
    </row>
    <row r="850" spans="1:65" s="2" customFormat="1" ht="21.75" customHeight="1">
      <c r="A850" s="37"/>
      <c r="B850" s="38"/>
      <c r="C850" s="243" t="s">
        <v>1123</v>
      </c>
      <c r="D850" s="243" t="s">
        <v>168</v>
      </c>
      <c r="E850" s="244" t="s">
        <v>2609</v>
      </c>
      <c r="F850" s="245" t="s">
        <v>2610</v>
      </c>
      <c r="G850" s="246" t="s">
        <v>346</v>
      </c>
      <c r="H850" s="247">
        <v>8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39</v>
      </c>
      <c r="O850" s="90"/>
      <c r="P850" s="253">
        <f>O850*H850</f>
        <v>0</v>
      </c>
      <c r="Q850" s="253">
        <v>0.00111</v>
      </c>
      <c r="R850" s="253">
        <f>Q850*H850</f>
        <v>0.00888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252</v>
      </c>
      <c r="AT850" s="255" t="s">
        <v>168</v>
      </c>
      <c r="AU850" s="255" t="s">
        <v>86</v>
      </c>
      <c r="AY850" s="16" t="s">
        <v>166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86</v>
      </c>
      <c r="BK850" s="256">
        <f>ROUND(I850*H850,2)</f>
        <v>0</v>
      </c>
      <c r="BL850" s="16" t="s">
        <v>252</v>
      </c>
      <c r="BM850" s="255" t="s">
        <v>2611</v>
      </c>
    </row>
    <row r="851" spans="1:51" s="13" customFormat="1" ht="12">
      <c r="A851" s="13"/>
      <c r="B851" s="257"/>
      <c r="C851" s="258"/>
      <c r="D851" s="259" t="s">
        <v>174</v>
      </c>
      <c r="E851" s="260" t="s">
        <v>1</v>
      </c>
      <c r="F851" s="261" t="s">
        <v>2231</v>
      </c>
      <c r="G851" s="258"/>
      <c r="H851" s="260" t="s">
        <v>1</v>
      </c>
      <c r="I851" s="262"/>
      <c r="J851" s="258"/>
      <c r="K851" s="258"/>
      <c r="L851" s="263"/>
      <c r="M851" s="264"/>
      <c r="N851" s="265"/>
      <c r="O851" s="265"/>
      <c r="P851" s="265"/>
      <c r="Q851" s="265"/>
      <c r="R851" s="265"/>
      <c r="S851" s="265"/>
      <c r="T851" s="266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7" t="s">
        <v>174</v>
      </c>
      <c r="AU851" s="267" t="s">
        <v>86</v>
      </c>
      <c r="AV851" s="13" t="s">
        <v>80</v>
      </c>
      <c r="AW851" s="13" t="s">
        <v>30</v>
      </c>
      <c r="AX851" s="13" t="s">
        <v>73</v>
      </c>
      <c r="AY851" s="267" t="s">
        <v>166</v>
      </c>
    </row>
    <row r="852" spans="1:51" s="14" customFormat="1" ht="12">
      <c r="A852" s="14"/>
      <c r="B852" s="268"/>
      <c r="C852" s="269"/>
      <c r="D852" s="259" t="s">
        <v>174</v>
      </c>
      <c r="E852" s="270" t="s">
        <v>1</v>
      </c>
      <c r="F852" s="271" t="s">
        <v>2607</v>
      </c>
      <c r="G852" s="269"/>
      <c r="H852" s="272">
        <v>4</v>
      </c>
      <c r="I852" s="273"/>
      <c r="J852" s="269"/>
      <c r="K852" s="269"/>
      <c r="L852" s="274"/>
      <c r="M852" s="275"/>
      <c r="N852" s="276"/>
      <c r="O852" s="276"/>
      <c r="P852" s="276"/>
      <c r="Q852" s="276"/>
      <c r="R852" s="276"/>
      <c r="S852" s="276"/>
      <c r="T852" s="27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8" t="s">
        <v>174</v>
      </c>
      <c r="AU852" s="278" t="s">
        <v>86</v>
      </c>
      <c r="AV852" s="14" t="s">
        <v>86</v>
      </c>
      <c r="AW852" s="14" t="s">
        <v>30</v>
      </c>
      <c r="AX852" s="14" t="s">
        <v>73</v>
      </c>
      <c r="AY852" s="278" t="s">
        <v>166</v>
      </c>
    </row>
    <row r="853" spans="1:51" s="14" customFormat="1" ht="12">
      <c r="A853" s="14"/>
      <c r="B853" s="268"/>
      <c r="C853" s="269"/>
      <c r="D853" s="259" t="s">
        <v>174</v>
      </c>
      <c r="E853" s="270" t="s">
        <v>1</v>
      </c>
      <c r="F853" s="271" t="s">
        <v>2608</v>
      </c>
      <c r="G853" s="269"/>
      <c r="H853" s="272">
        <v>4</v>
      </c>
      <c r="I853" s="273"/>
      <c r="J853" s="269"/>
      <c r="K853" s="269"/>
      <c r="L853" s="274"/>
      <c r="M853" s="275"/>
      <c r="N853" s="276"/>
      <c r="O853" s="276"/>
      <c r="P853" s="276"/>
      <c r="Q853" s="276"/>
      <c r="R853" s="276"/>
      <c r="S853" s="276"/>
      <c r="T853" s="27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8" t="s">
        <v>174</v>
      </c>
      <c r="AU853" s="278" t="s">
        <v>86</v>
      </c>
      <c r="AV853" s="14" t="s">
        <v>86</v>
      </c>
      <c r="AW853" s="14" t="s">
        <v>30</v>
      </c>
      <c r="AX853" s="14" t="s">
        <v>73</v>
      </c>
      <c r="AY853" s="278" t="s">
        <v>166</v>
      </c>
    </row>
    <row r="854" spans="1:65" s="2" customFormat="1" ht="21.75" customHeight="1">
      <c r="A854" s="37"/>
      <c r="B854" s="38"/>
      <c r="C854" s="243" t="s">
        <v>1128</v>
      </c>
      <c r="D854" s="243" t="s">
        <v>168</v>
      </c>
      <c r="E854" s="244" t="s">
        <v>2612</v>
      </c>
      <c r="F854" s="245" t="s">
        <v>2613</v>
      </c>
      <c r="G854" s="246" t="s">
        <v>346</v>
      </c>
      <c r="H854" s="247">
        <v>8</v>
      </c>
      <c r="I854" s="248"/>
      <c r="J854" s="249">
        <f>ROUND(I854*H854,2)</f>
        <v>0</v>
      </c>
      <c r="K854" s="250"/>
      <c r="L854" s="43"/>
      <c r="M854" s="251" t="s">
        <v>1</v>
      </c>
      <c r="N854" s="252" t="s">
        <v>39</v>
      </c>
      <c r="O854" s="90"/>
      <c r="P854" s="253">
        <f>O854*H854</f>
        <v>0</v>
      </c>
      <c r="Q854" s="253">
        <v>0.00079</v>
      </c>
      <c r="R854" s="253">
        <f>Q854*H854</f>
        <v>0.00632</v>
      </c>
      <c r="S854" s="253">
        <v>0</v>
      </c>
      <c r="T854" s="254">
        <f>S854*H854</f>
        <v>0</v>
      </c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R854" s="255" t="s">
        <v>252</v>
      </c>
      <c r="AT854" s="255" t="s">
        <v>168</v>
      </c>
      <c r="AU854" s="255" t="s">
        <v>86</v>
      </c>
      <c r="AY854" s="16" t="s">
        <v>166</v>
      </c>
      <c r="BE854" s="256">
        <f>IF(N854="základní",J854,0)</f>
        <v>0</v>
      </c>
      <c r="BF854" s="256">
        <f>IF(N854="snížená",J854,0)</f>
        <v>0</v>
      </c>
      <c r="BG854" s="256">
        <f>IF(N854="zákl. přenesená",J854,0)</f>
        <v>0</v>
      </c>
      <c r="BH854" s="256">
        <f>IF(N854="sníž. přenesená",J854,0)</f>
        <v>0</v>
      </c>
      <c r="BI854" s="256">
        <f>IF(N854="nulová",J854,0)</f>
        <v>0</v>
      </c>
      <c r="BJ854" s="16" t="s">
        <v>86</v>
      </c>
      <c r="BK854" s="256">
        <f>ROUND(I854*H854,2)</f>
        <v>0</v>
      </c>
      <c r="BL854" s="16" t="s">
        <v>252</v>
      </c>
      <c r="BM854" s="255" t="s">
        <v>2614</v>
      </c>
    </row>
    <row r="855" spans="1:51" s="13" customFormat="1" ht="12">
      <c r="A855" s="13"/>
      <c r="B855" s="257"/>
      <c r="C855" s="258"/>
      <c r="D855" s="259" t="s">
        <v>174</v>
      </c>
      <c r="E855" s="260" t="s">
        <v>1</v>
      </c>
      <c r="F855" s="261" t="s">
        <v>2231</v>
      </c>
      <c r="G855" s="258"/>
      <c r="H855" s="260" t="s">
        <v>1</v>
      </c>
      <c r="I855" s="262"/>
      <c r="J855" s="258"/>
      <c r="K855" s="258"/>
      <c r="L855" s="263"/>
      <c r="M855" s="264"/>
      <c r="N855" s="265"/>
      <c r="O855" s="265"/>
      <c r="P855" s="265"/>
      <c r="Q855" s="265"/>
      <c r="R855" s="265"/>
      <c r="S855" s="265"/>
      <c r="T855" s="266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67" t="s">
        <v>174</v>
      </c>
      <c r="AU855" s="267" t="s">
        <v>86</v>
      </c>
      <c r="AV855" s="13" t="s">
        <v>80</v>
      </c>
      <c r="AW855" s="13" t="s">
        <v>30</v>
      </c>
      <c r="AX855" s="13" t="s">
        <v>73</v>
      </c>
      <c r="AY855" s="267" t="s">
        <v>166</v>
      </c>
    </row>
    <row r="856" spans="1:51" s="14" customFormat="1" ht="12">
      <c r="A856" s="14"/>
      <c r="B856" s="268"/>
      <c r="C856" s="269"/>
      <c r="D856" s="259" t="s">
        <v>174</v>
      </c>
      <c r="E856" s="270" t="s">
        <v>1</v>
      </c>
      <c r="F856" s="271" t="s">
        <v>2607</v>
      </c>
      <c r="G856" s="269"/>
      <c r="H856" s="272">
        <v>4</v>
      </c>
      <c r="I856" s="273"/>
      <c r="J856" s="269"/>
      <c r="K856" s="269"/>
      <c r="L856" s="274"/>
      <c r="M856" s="275"/>
      <c r="N856" s="276"/>
      <c r="O856" s="276"/>
      <c r="P856" s="276"/>
      <c r="Q856" s="276"/>
      <c r="R856" s="276"/>
      <c r="S856" s="276"/>
      <c r="T856" s="27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78" t="s">
        <v>174</v>
      </c>
      <c r="AU856" s="278" t="s">
        <v>86</v>
      </c>
      <c r="AV856" s="14" t="s">
        <v>86</v>
      </c>
      <c r="AW856" s="14" t="s">
        <v>30</v>
      </c>
      <c r="AX856" s="14" t="s">
        <v>73</v>
      </c>
      <c r="AY856" s="278" t="s">
        <v>166</v>
      </c>
    </row>
    <row r="857" spans="1:51" s="14" customFormat="1" ht="12">
      <c r="A857" s="14"/>
      <c r="B857" s="268"/>
      <c r="C857" s="269"/>
      <c r="D857" s="259" t="s">
        <v>174</v>
      </c>
      <c r="E857" s="270" t="s">
        <v>1</v>
      </c>
      <c r="F857" s="271" t="s">
        <v>2608</v>
      </c>
      <c r="G857" s="269"/>
      <c r="H857" s="272">
        <v>4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174</v>
      </c>
      <c r="AU857" s="278" t="s">
        <v>86</v>
      </c>
      <c r="AV857" s="14" t="s">
        <v>86</v>
      </c>
      <c r="AW857" s="14" t="s">
        <v>30</v>
      </c>
      <c r="AX857" s="14" t="s">
        <v>73</v>
      </c>
      <c r="AY857" s="278" t="s">
        <v>166</v>
      </c>
    </row>
    <row r="858" spans="1:65" s="2" customFormat="1" ht="21.75" customHeight="1">
      <c r="A858" s="37"/>
      <c r="B858" s="38"/>
      <c r="C858" s="243" t="s">
        <v>1133</v>
      </c>
      <c r="D858" s="243" t="s">
        <v>168</v>
      </c>
      <c r="E858" s="244" t="s">
        <v>2615</v>
      </c>
      <c r="F858" s="245" t="s">
        <v>2616</v>
      </c>
      <c r="G858" s="246" t="s">
        <v>346</v>
      </c>
      <c r="H858" s="247">
        <v>4.4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39</v>
      </c>
      <c r="O858" s="90"/>
      <c r="P858" s="253">
        <f>O858*H858</f>
        <v>0</v>
      </c>
      <c r="Q858" s="253">
        <v>0.00222</v>
      </c>
      <c r="R858" s="253">
        <f>Q858*H858</f>
        <v>0.009768000000000002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252</v>
      </c>
      <c r="AT858" s="255" t="s">
        <v>168</v>
      </c>
      <c r="AU858" s="255" t="s">
        <v>86</v>
      </c>
      <c r="AY858" s="16" t="s">
        <v>166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86</v>
      </c>
      <c r="BK858" s="256">
        <f>ROUND(I858*H858,2)</f>
        <v>0</v>
      </c>
      <c r="BL858" s="16" t="s">
        <v>252</v>
      </c>
      <c r="BM858" s="255" t="s">
        <v>2617</v>
      </c>
    </row>
    <row r="859" spans="1:51" s="13" customFormat="1" ht="12">
      <c r="A859" s="13"/>
      <c r="B859" s="257"/>
      <c r="C859" s="258"/>
      <c r="D859" s="259" t="s">
        <v>174</v>
      </c>
      <c r="E859" s="260" t="s">
        <v>1</v>
      </c>
      <c r="F859" s="261" t="s">
        <v>2231</v>
      </c>
      <c r="G859" s="258"/>
      <c r="H859" s="260" t="s">
        <v>1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7" t="s">
        <v>174</v>
      </c>
      <c r="AU859" s="267" t="s">
        <v>86</v>
      </c>
      <c r="AV859" s="13" t="s">
        <v>80</v>
      </c>
      <c r="AW859" s="13" t="s">
        <v>30</v>
      </c>
      <c r="AX859" s="13" t="s">
        <v>73</v>
      </c>
      <c r="AY859" s="267" t="s">
        <v>166</v>
      </c>
    </row>
    <row r="860" spans="1:51" s="14" customFormat="1" ht="12">
      <c r="A860" s="14"/>
      <c r="B860" s="268"/>
      <c r="C860" s="269"/>
      <c r="D860" s="259" t="s">
        <v>174</v>
      </c>
      <c r="E860" s="270" t="s">
        <v>1</v>
      </c>
      <c r="F860" s="271" t="s">
        <v>2618</v>
      </c>
      <c r="G860" s="269"/>
      <c r="H860" s="272">
        <v>2.2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174</v>
      </c>
      <c r="AU860" s="278" t="s">
        <v>86</v>
      </c>
      <c r="AV860" s="14" t="s">
        <v>86</v>
      </c>
      <c r="AW860" s="14" t="s">
        <v>30</v>
      </c>
      <c r="AX860" s="14" t="s">
        <v>73</v>
      </c>
      <c r="AY860" s="278" t="s">
        <v>166</v>
      </c>
    </row>
    <row r="861" spans="1:51" s="14" customFormat="1" ht="12">
      <c r="A861" s="14"/>
      <c r="B861" s="268"/>
      <c r="C861" s="269"/>
      <c r="D861" s="259" t="s">
        <v>174</v>
      </c>
      <c r="E861" s="270" t="s">
        <v>1</v>
      </c>
      <c r="F861" s="271" t="s">
        <v>2619</v>
      </c>
      <c r="G861" s="269"/>
      <c r="H861" s="272">
        <v>2.2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174</v>
      </c>
      <c r="AU861" s="278" t="s">
        <v>86</v>
      </c>
      <c r="AV861" s="14" t="s">
        <v>86</v>
      </c>
      <c r="AW861" s="14" t="s">
        <v>30</v>
      </c>
      <c r="AX861" s="14" t="s">
        <v>73</v>
      </c>
      <c r="AY861" s="278" t="s">
        <v>166</v>
      </c>
    </row>
    <row r="862" spans="1:65" s="2" customFormat="1" ht="33" customHeight="1">
      <c r="A862" s="37"/>
      <c r="B862" s="38"/>
      <c r="C862" s="243" t="s">
        <v>1139</v>
      </c>
      <c r="D862" s="243" t="s">
        <v>168</v>
      </c>
      <c r="E862" s="244" t="s">
        <v>2620</v>
      </c>
      <c r="F862" s="245" t="s">
        <v>2621</v>
      </c>
      <c r="G862" s="246" t="s">
        <v>346</v>
      </c>
      <c r="H862" s="247">
        <v>4.4</v>
      </c>
      <c r="I862" s="248"/>
      <c r="J862" s="249">
        <f>ROUND(I862*H862,2)</f>
        <v>0</v>
      </c>
      <c r="K862" s="250"/>
      <c r="L862" s="43"/>
      <c r="M862" s="251" t="s">
        <v>1</v>
      </c>
      <c r="N862" s="252" t="s">
        <v>39</v>
      </c>
      <c r="O862" s="90"/>
      <c r="P862" s="253">
        <f>O862*H862</f>
        <v>0</v>
      </c>
      <c r="Q862" s="253">
        <v>0.00278</v>
      </c>
      <c r="R862" s="253">
        <f>Q862*H862</f>
        <v>0.012232</v>
      </c>
      <c r="S862" s="253">
        <v>0</v>
      </c>
      <c r="T862" s="254">
        <f>S862*H862</f>
        <v>0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R862" s="255" t="s">
        <v>252</v>
      </c>
      <c r="AT862" s="255" t="s">
        <v>168</v>
      </c>
      <c r="AU862" s="255" t="s">
        <v>86</v>
      </c>
      <c r="AY862" s="16" t="s">
        <v>166</v>
      </c>
      <c r="BE862" s="256">
        <f>IF(N862="základní",J862,0)</f>
        <v>0</v>
      </c>
      <c r="BF862" s="256">
        <f>IF(N862="snížená",J862,0)</f>
        <v>0</v>
      </c>
      <c r="BG862" s="256">
        <f>IF(N862="zákl. přenesená",J862,0)</f>
        <v>0</v>
      </c>
      <c r="BH862" s="256">
        <f>IF(N862="sníž. přenesená",J862,0)</f>
        <v>0</v>
      </c>
      <c r="BI862" s="256">
        <f>IF(N862="nulová",J862,0)</f>
        <v>0</v>
      </c>
      <c r="BJ862" s="16" t="s">
        <v>86</v>
      </c>
      <c r="BK862" s="256">
        <f>ROUND(I862*H862,2)</f>
        <v>0</v>
      </c>
      <c r="BL862" s="16" t="s">
        <v>252</v>
      </c>
      <c r="BM862" s="255" t="s">
        <v>2622</v>
      </c>
    </row>
    <row r="863" spans="1:51" s="13" customFormat="1" ht="12">
      <c r="A863" s="13"/>
      <c r="B863" s="257"/>
      <c r="C863" s="258"/>
      <c r="D863" s="259" t="s">
        <v>174</v>
      </c>
      <c r="E863" s="260" t="s">
        <v>1</v>
      </c>
      <c r="F863" s="261" t="s">
        <v>2231</v>
      </c>
      <c r="G863" s="258"/>
      <c r="H863" s="260" t="s">
        <v>1</v>
      </c>
      <c r="I863" s="262"/>
      <c r="J863" s="258"/>
      <c r="K863" s="258"/>
      <c r="L863" s="263"/>
      <c r="M863" s="264"/>
      <c r="N863" s="265"/>
      <c r="O863" s="265"/>
      <c r="P863" s="265"/>
      <c r="Q863" s="265"/>
      <c r="R863" s="265"/>
      <c r="S863" s="265"/>
      <c r="T863" s="266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7" t="s">
        <v>174</v>
      </c>
      <c r="AU863" s="267" t="s">
        <v>86</v>
      </c>
      <c r="AV863" s="13" t="s">
        <v>80</v>
      </c>
      <c r="AW863" s="13" t="s">
        <v>30</v>
      </c>
      <c r="AX863" s="13" t="s">
        <v>73</v>
      </c>
      <c r="AY863" s="267" t="s">
        <v>166</v>
      </c>
    </row>
    <row r="864" spans="1:51" s="14" customFormat="1" ht="12">
      <c r="A864" s="14"/>
      <c r="B864" s="268"/>
      <c r="C864" s="269"/>
      <c r="D864" s="259" t="s">
        <v>174</v>
      </c>
      <c r="E864" s="270" t="s">
        <v>1</v>
      </c>
      <c r="F864" s="271" t="s">
        <v>2618</v>
      </c>
      <c r="G864" s="269"/>
      <c r="H864" s="272">
        <v>2.2</v>
      </c>
      <c r="I864" s="273"/>
      <c r="J864" s="269"/>
      <c r="K864" s="269"/>
      <c r="L864" s="274"/>
      <c r="M864" s="275"/>
      <c r="N864" s="276"/>
      <c r="O864" s="276"/>
      <c r="P864" s="276"/>
      <c r="Q864" s="276"/>
      <c r="R864" s="276"/>
      <c r="S864" s="276"/>
      <c r="T864" s="27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8" t="s">
        <v>174</v>
      </c>
      <c r="AU864" s="278" t="s">
        <v>86</v>
      </c>
      <c r="AV864" s="14" t="s">
        <v>86</v>
      </c>
      <c r="AW864" s="14" t="s">
        <v>30</v>
      </c>
      <c r="AX864" s="14" t="s">
        <v>73</v>
      </c>
      <c r="AY864" s="278" t="s">
        <v>166</v>
      </c>
    </row>
    <row r="865" spans="1:51" s="14" customFormat="1" ht="12">
      <c r="A865" s="14"/>
      <c r="B865" s="268"/>
      <c r="C865" s="269"/>
      <c r="D865" s="259" t="s">
        <v>174</v>
      </c>
      <c r="E865" s="270" t="s">
        <v>1</v>
      </c>
      <c r="F865" s="271" t="s">
        <v>2619</v>
      </c>
      <c r="G865" s="269"/>
      <c r="H865" s="272">
        <v>2.2</v>
      </c>
      <c r="I865" s="273"/>
      <c r="J865" s="269"/>
      <c r="K865" s="269"/>
      <c r="L865" s="274"/>
      <c r="M865" s="275"/>
      <c r="N865" s="276"/>
      <c r="O865" s="276"/>
      <c r="P865" s="276"/>
      <c r="Q865" s="276"/>
      <c r="R865" s="276"/>
      <c r="S865" s="276"/>
      <c r="T865" s="27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78" t="s">
        <v>174</v>
      </c>
      <c r="AU865" s="278" t="s">
        <v>86</v>
      </c>
      <c r="AV865" s="14" t="s">
        <v>86</v>
      </c>
      <c r="AW865" s="14" t="s">
        <v>30</v>
      </c>
      <c r="AX865" s="14" t="s">
        <v>73</v>
      </c>
      <c r="AY865" s="278" t="s">
        <v>166</v>
      </c>
    </row>
    <row r="866" spans="1:65" s="2" customFormat="1" ht="21.75" customHeight="1">
      <c r="A866" s="37"/>
      <c r="B866" s="38"/>
      <c r="C866" s="243" t="s">
        <v>1145</v>
      </c>
      <c r="D866" s="243" t="s">
        <v>168</v>
      </c>
      <c r="E866" s="244" t="s">
        <v>2623</v>
      </c>
      <c r="F866" s="245" t="s">
        <v>2624</v>
      </c>
      <c r="G866" s="246" t="s">
        <v>171</v>
      </c>
      <c r="H866" s="247">
        <v>3.96</v>
      </c>
      <c r="I866" s="248"/>
      <c r="J866" s="249">
        <f>ROUND(I866*H866,2)</f>
        <v>0</v>
      </c>
      <c r="K866" s="250"/>
      <c r="L866" s="43"/>
      <c r="M866" s="251" t="s">
        <v>1</v>
      </c>
      <c r="N866" s="252" t="s">
        <v>39</v>
      </c>
      <c r="O866" s="90"/>
      <c r="P866" s="253">
        <f>O866*H866</f>
        <v>0</v>
      </c>
      <c r="Q866" s="253">
        <v>0</v>
      </c>
      <c r="R866" s="253">
        <f>Q866*H866</f>
        <v>0</v>
      </c>
      <c r="S866" s="253">
        <v>0</v>
      </c>
      <c r="T866" s="254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55" t="s">
        <v>252</v>
      </c>
      <c r="AT866" s="255" t="s">
        <v>168</v>
      </c>
      <c r="AU866" s="255" t="s">
        <v>86</v>
      </c>
      <c r="AY866" s="16" t="s">
        <v>166</v>
      </c>
      <c r="BE866" s="256">
        <f>IF(N866="základní",J866,0)</f>
        <v>0</v>
      </c>
      <c r="BF866" s="256">
        <f>IF(N866="snížená",J866,0)</f>
        <v>0</v>
      </c>
      <c r="BG866" s="256">
        <f>IF(N866="zákl. přenesená",J866,0)</f>
        <v>0</v>
      </c>
      <c r="BH866" s="256">
        <f>IF(N866="sníž. přenesená",J866,0)</f>
        <v>0</v>
      </c>
      <c r="BI866" s="256">
        <f>IF(N866="nulová",J866,0)</f>
        <v>0</v>
      </c>
      <c r="BJ866" s="16" t="s">
        <v>86</v>
      </c>
      <c r="BK866" s="256">
        <f>ROUND(I866*H866,2)</f>
        <v>0</v>
      </c>
      <c r="BL866" s="16" t="s">
        <v>252</v>
      </c>
      <c r="BM866" s="255" t="s">
        <v>2625</v>
      </c>
    </row>
    <row r="867" spans="1:51" s="13" customFormat="1" ht="12">
      <c r="A867" s="13"/>
      <c r="B867" s="257"/>
      <c r="C867" s="258"/>
      <c r="D867" s="259" t="s">
        <v>174</v>
      </c>
      <c r="E867" s="260" t="s">
        <v>1</v>
      </c>
      <c r="F867" s="261" t="s">
        <v>2231</v>
      </c>
      <c r="G867" s="258"/>
      <c r="H867" s="260" t="s">
        <v>1</v>
      </c>
      <c r="I867" s="262"/>
      <c r="J867" s="258"/>
      <c r="K867" s="258"/>
      <c r="L867" s="263"/>
      <c r="M867" s="264"/>
      <c r="N867" s="265"/>
      <c r="O867" s="265"/>
      <c r="P867" s="265"/>
      <c r="Q867" s="265"/>
      <c r="R867" s="265"/>
      <c r="S867" s="265"/>
      <c r="T867" s="26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7" t="s">
        <v>174</v>
      </c>
      <c r="AU867" s="267" t="s">
        <v>86</v>
      </c>
      <c r="AV867" s="13" t="s">
        <v>80</v>
      </c>
      <c r="AW867" s="13" t="s">
        <v>30</v>
      </c>
      <c r="AX867" s="13" t="s">
        <v>73</v>
      </c>
      <c r="AY867" s="267" t="s">
        <v>166</v>
      </c>
    </row>
    <row r="868" spans="1:51" s="14" customFormat="1" ht="12">
      <c r="A868" s="14"/>
      <c r="B868" s="268"/>
      <c r="C868" s="269"/>
      <c r="D868" s="259" t="s">
        <v>174</v>
      </c>
      <c r="E868" s="270" t="s">
        <v>1</v>
      </c>
      <c r="F868" s="271" t="s">
        <v>2626</v>
      </c>
      <c r="G868" s="269"/>
      <c r="H868" s="272">
        <v>1.98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174</v>
      </c>
      <c r="AU868" s="278" t="s">
        <v>86</v>
      </c>
      <c r="AV868" s="14" t="s">
        <v>86</v>
      </c>
      <c r="AW868" s="14" t="s">
        <v>30</v>
      </c>
      <c r="AX868" s="14" t="s">
        <v>73</v>
      </c>
      <c r="AY868" s="278" t="s">
        <v>166</v>
      </c>
    </row>
    <row r="869" spans="1:51" s="14" customFormat="1" ht="12">
      <c r="A869" s="14"/>
      <c r="B869" s="268"/>
      <c r="C869" s="269"/>
      <c r="D869" s="259" t="s">
        <v>174</v>
      </c>
      <c r="E869" s="270" t="s">
        <v>1</v>
      </c>
      <c r="F869" s="271" t="s">
        <v>2627</v>
      </c>
      <c r="G869" s="269"/>
      <c r="H869" s="272">
        <v>1.98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174</v>
      </c>
      <c r="AU869" s="278" t="s">
        <v>86</v>
      </c>
      <c r="AV869" s="14" t="s">
        <v>86</v>
      </c>
      <c r="AW869" s="14" t="s">
        <v>30</v>
      </c>
      <c r="AX869" s="14" t="s">
        <v>73</v>
      </c>
      <c r="AY869" s="278" t="s">
        <v>166</v>
      </c>
    </row>
    <row r="870" spans="1:65" s="2" customFormat="1" ht="21.75" customHeight="1">
      <c r="A870" s="37"/>
      <c r="B870" s="38"/>
      <c r="C870" s="243" t="s">
        <v>1152</v>
      </c>
      <c r="D870" s="243" t="s">
        <v>168</v>
      </c>
      <c r="E870" s="244" t="s">
        <v>2628</v>
      </c>
      <c r="F870" s="245" t="s">
        <v>2629</v>
      </c>
      <c r="G870" s="246" t="s">
        <v>171</v>
      </c>
      <c r="H870" s="247">
        <v>3.96</v>
      </c>
      <c r="I870" s="248"/>
      <c r="J870" s="249">
        <f>ROUND(I870*H870,2)</f>
        <v>0</v>
      </c>
      <c r="K870" s="250"/>
      <c r="L870" s="43"/>
      <c r="M870" s="251" t="s">
        <v>1</v>
      </c>
      <c r="N870" s="252" t="s">
        <v>39</v>
      </c>
      <c r="O870" s="90"/>
      <c r="P870" s="253">
        <f>O870*H870</f>
        <v>0</v>
      </c>
      <c r="Q870" s="253">
        <v>0</v>
      </c>
      <c r="R870" s="253">
        <f>Q870*H870</f>
        <v>0</v>
      </c>
      <c r="S870" s="253">
        <v>0</v>
      </c>
      <c r="T870" s="254">
        <f>S870*H870</f>
        <v>0</v>
      </c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R870" s="255" t="s">
        <v>252</v>
      </c>
      <c r="AT870" s="255" t="s">
        <v>168</v>
      </c>
      <c r="AU870" s="255" t="s">
        <v>86</v>
      </c>
      <c r="AY870" s="16" t="s">
        <v>166</v>
      </c>
      <c r="BE870" s="256">
        <f>IF(N870="základní",J870,0)</f>
        <v>0</v>
      </c>
      <c r="BF870" s="256">
        <f>IF(N870="snížená",J870,0)</f>
        <v>0</v>
      </c>
      <c r="BG870" s="256">
        <f>IF(N870="zákl. přenesená",J870,0)</f>
        <v>0</v>
      </c>
      <c r="BH870" s="256">
        <f>IF(N870="sníž. přenesená",J870,0)</f>
        <v>0</v>
      </c>
      <c r="BI870" s="256">
        <f>IF(N870="nulová",J870,0)</f>
        <v>0</v>
      </c>
      <c r="BJ870" s="16" t="s">
        <v>86</v>
      </c>
      <c r="BK870" s="256">
        <f>ROUND(I870*H870,2)</f>
        <v>0</v>
      </c>
      <c r="BL870" s="16" t="s">
        <v>252</v>
      </c>
      <c r="BM870" s="255" t="s">
        <v>2630</v>
      </c>
    </row>
    <row r="871" spans="1:51" s="13" customFormat="1" ht="12">
      <c r="A871" s="13"/>
      <c r="B871" s="257"/>
      <c r="C871" s="258"/>
      <c r="D871" s="259" t="s">
        <v>174</v>
      </c>
      <c r="E871" s="260" t="s">
        <v>1</v>
      </c>
      <c r="F871" s="261" t="s">
        <v>2231</v>
      </c>
      <c r="G871" s="258"/>
      <c r="H871" s="260" t="s">
        <v>1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7" t="s">
        <v>174</v>
      </c>
      <c r="AU871" s="267" t="s">
        <v>86</v>
      </c>
      <c r="AV871" s="13" t="s">
        <v>80</v>
      </c>
      <c r="AW871" s="13" t="s">
        <v>30</v>
      </c>
      <c r="AX871" s="13" t="s">
        <v>73</v>
      </c>
      <c r="AY871" s="267" t="s">
        <v>166</v>
      </c>
    </row>
    <row r="872" spans="1:51" s="14" customFormat="1" ht="12">
      <c r="A872" s="14"/>
      <c r="B872" s="268"/>
      <c r="C872" s="269"/>
      <c r="D872" s="259" t="s">
        <v>174</v>
      </c>
      <c r="E872" s="270" t="s">
        <v>1</v>
      </c>
      <c r="F872" s="271" t="s">
        <v>2626</v>
      </c>
      <c r="G872" s="269"/>
      <c r="H872" s="272">
        <v>1.98</v>
      </c>
      <c r="I872" s="273"/>
      <c r="J872" s="269"/>
      <c r="K872" s="269"/>
      <c r="L872" s="274"/>
      <c r="M872" s="275"/>
      <c r="N872" s="276"/>
      <c r="O872" s="276"/>
      <c r="P872" s="276"/>
      <c r="Q872" s="276"/>
      <c r="R872" s="276"/>
      <c r="S872" s="276"/>
      <c r="T872" s="27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8" t="s">
        <v>174</v>
      </c>
      <c r="AU872" s="278" t="s">
        <v>86</v>
      </c>
      <c r="AV872" s="14" t="s">
        <v>86</v>
      </c>
      <c r="AW872" s="14" t="s">
        <v>30</v>
      </c>
      <c r="AX872" s="14" t="s">
        <v>73</v>
      </c>
      <c r="AY872" s="278" t="s">
        <v>166</v>
      </c>
    </row>
    <row r="873" spans="1:51" s="14" customFormat="1" ht="12">
      <c r="A873" s="14"/>
      <c r="B873" s="268"/>
      <c r="C873" s="269"/>
      <c r="D873" s="259" t="s">
        <v>174</v>
      </c>
      <c r="E873" s="270" t="s">
        <v>1</v>
      </c>
      <c r="F873" s="271" t="s">
        <v>2627</v>
      </c>
      <c r="G873" s="269"/>
      <c r="H873" s="272">
        <v>1.98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174</v>
      </c>
      <c r="AU873" s="278" t="s">
        <v>86</v>
      </c>
      <c r="AV873" s="14" t="s">
        <v>86</v>
      </c>
      <c r="AW873" s="14" t="s">
        <v>30</v>
      </c>
      <c r="AX873" s="14" t="s">
        <v>73</v>
      </c>
      <c r="AY873" s="278" t="s">
        <v>166</v>
      </c>
    </row>
    <row r="874" spans="1:65" s="2" customFormat="1" ht="16.5" customHeight="1">
      <c r="A874" s="37"/>
      <c r="B874" s="38"/>
      <c r="C874" s="279" t="s">
        <v>1157</v>
      </c>
      <c r="D874" s="279" t="s">
        <v>243</v>
      </c>
      <c r="E874" s="280" t="s">
        <v>2631</v>
      </c>
      <c r="F874" s="281" t="s">
        <v>2632</v>
      </c>
      <c r="G874" s="282" t="s">
        <v>290</v>
      </c>
      <c r="H874" s="283">
        <v>9.108</v>
      </c>
      <c r="I874" s="284"/>
      <c r="J874" s="285">
        <f>ROUND(I874*H874,2)</f>
        <v>0</v>
      </c>
      <c r="K874" s="286"/>
      <c r="L874" s="287"/>
      <c r="M874" s="288" t="s">
        <v>1</v>
      </c>
      <c r="N874" s="289" t="s">
        <v>39</v>
      </c>
      <c r="O874" s="90"/>
      <c r="P874" s="253">
        <f>O874*H874</f>
        <v>0</v>
      </c>
      <c r="Q874" s="253">
        <v>0.00047</v>
      </c>
      <c r="R874" s="253">
        <f>Q874*H874</f>
        <v>0.00428076</v>
      </c>
      <c r="S874" s="253">
        <v>0</v>
      </c>
      <c r="T874" s="254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255" t="s">
        <v>338</v>
      </c>
      <c r="AT874" s="255" t="s">
        <v>243</v>
      </c>
      <c r="AU874" s="255" t="s">
        <v>86</v>
      </c>
      <c r="AY874" s="16" t="s">
        <v>166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6" t="s">
        <v>86</v>
      </c>
      <c r="BK874" s="256">
        <f>ROUND(I874*H874,2)</f>
        <v>0</v>
      </c>
      <c r="BL874" s="16" t="s">
        <v>252</v>
      </c>
      <c r="BM874" s="255" t="s">
        <v>2633</v>
      </c>
    </row>
    <row r="875" spans="1:51" s="14" customFormat="1" ht="12">
      <c r="A875" s="14"/>
      <c r="B875" s="268"/>
      <c r="C875" s="269"/>
      <c r="D875" s="259" t="s">
        <v>174</v>
      </c>
      <c r="E875" s="270" t="s">
        <v>1</v>
      </c>
      <c r="F875" s="271" t="s">
        <v>2634</v>
      </c>
      <c r="G875" s="269"/>
      <c r="H875" s="272">
        <v>3.96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174</v>
      </c>
      <c r="AU875" s="278" t="s">
        <v>86</v>
      </c>
      <c r="AV875" s="14" t="s">
        <v>86</v>
      </c>
      <c r="AW875" s="14" t="s">
        <v>30</v>
      </c>
      <c r="AX875" s="14" t="s">
        <v>73</v>
      </c>
      <c r="AY875" s="278" t="s">
        <v>166</v>
      </c>
    </row>
    <row r="876" spans="1:51" s="14" customFormat="1" ht="12">
      <c r="A876" s="14"/>
      <c r="B876" s="268"/>
      <c r="C876" s="269"/>
      <c r="D876" s="259" t="s">
        <v>174</v>
      </c>
      <c r="E876" s="270" t="s">
        <v>1</v>
      </c>
      <c r="F876" s="271" t="s">
        <v>2635</v>
      </c>
      <c r="G876" s="269"/>
      <c r="H876" s="272">
        <v>3.96</v>
      </c>
      <c r="I876" s="273"/>
      <c r="J876" s="269"/>
      <c r="K876" s="269"/>
      <c r="L876" s="274"/>
      <c r="M876" s="275"/>
      <c r="N876" s="276"/>
      <c r="O876" s="276"/>
      <c r="P876" s="276"/>
      <c r="Q876" s="276"/>
      <c r="R876" s="276"/>
      <c r="S876" s="276"/>
      <c r="T876" s="27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8" t="s">
        <v>174</v>
      </c>
      <c r="AU876" s="278" t="s">
        <v>86</v>
      </c>
      <c r="AV876" s="14" t="s">
        <v>86</v>
      </c>
      <c r="AW876" s="14" t="s">
        <v>30</v>
      </c>
      <c r="AX876" s="14" t="s">
        <v>73</v>
      </c>
      <c r="AY876" s="278" t="s">
        <v>166</v>
      </c>
    </row>
    <row r="877" spans="1:51" s="14" customFormat="1" ht="12">
      <c r="A877" s="14"/>
      <c r="B877" s="268"/>
      <c r="C877" s="269"/>
      <c r="D877" s="259" t="s">
        <v>174</v>
      </c>
      <c r="E877" s="269"/>
      <c r="F877" s="271" t="s">
        <v>2636</v>
      </c>
      <c r="G877" s="269"/>
      <c r="H877" s="272">
        <v>9.108</v>
      </c>
      <c r="I877" s="273"/>
      <c r="J877" s="269"/>
      <c r="K877" s="269"/>
      <c r="L877" s="274"/>
      <c r="M877" s="275"/>
      <c r="N877" s="276"/>
      <c r="O877" s="276"/>
      <c r="P877" s="276"/>
      <c r="Q877" s="276"/>
      <c r="R877" s="276"/>
      <c r="S877" s="276"/>
      <c r="T877" s="27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8" t="s">
        <v>174</v>
      </c>
      <c r="AU877" s="278" t="s">
        <v>86</v>
      </c>
      <c r="AV877" s="14" t="s">
        <v>86</v>
      </c>
      <c r="AW877" s="14" t="s">
        <v>4</v>
      </c>
      <c r="AX877" s="14" t="s">
        <v>80</v>
      </c>
      <c r="AY877" s="278" t="s">
        <v>166</v>
      </c>
    </row>
    <row r="878" spans="1:65" s="2" customFormat="1" ht="21.75" customHeight="1">
      <c r="A878" s="37"/>
      <c r="B878" s="38"/>
      <c r="C878" s="243" t="s">
        <v>1163</v>
      </c>
      <c r="D878" s="243" t="s">
        <v>168</v>
      </c>
      <c r="E878" s="244" t="s">
        <v>2637</v>
      </c>
      <c r="F878" s="245" t="s">
        <v>2638</v>
      </c>
      <c r="G878" s="246" t="s">
        <v>346</v>
      </c>
      <c r="H878" s="247">
        <v>23.76</v>
      </c>
      <c r="I878" s="248"/>
      <c r="J878" s="249">
        <f>ROUND(I878*H878,2)</f>
        <v>0</v>
      </c>
      <c r="K878" s="250"/>
      <c r="L878" s="43"/>
      <c r="M878" s="251" t="s">
        <v>1</v>
      </c>
      <c r="N878" s="252" t="s">
        <v>39</v>
      </c>
      <c r="O878" s="90"/>
      <c r="P878" s="253">
        <f>O878*H878</f>
        <v>0</v>
      </c>
      <c r="Q878" s="253">
        <v>0</v>
      </c>
      <c r="R878" s="253">
        <f>Q878*H878</f>
        <v>0</v>
      </c>
      <c r="S878" s="253">
        <v>0</v>
      </c>
      <c r="T878" s="254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55" t="s">
        <v>252</v>
      </c>
      <c r="AT878" s="255" t="s">
        <v>168</v>
      </c>
      <c r="AU878" s="255" t="s">
        <v>86</v>
      </c>
      <c r="AY878" s="16" t="s">
        <v>166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6" t="s">
        <v>86</v>
      </c>
      <c r="BK878" s="256">
        <f>ROUND(I878*H878,2)</f>
        <v>0</v>
      </c>
      <c r="BL878" s="16" t="s">
        <v>252</v>
      </c>
      <c r="BM878" s="255" t="s">
        <v>2639</v>
      </c>
    </row>
    <row r="879" spans="1:51" s="13" customFormat="1" ht="12">
      <c r="A879" s="13"/>
      <c r="B879" s="257"/>
      <c r="C879" s="258"/>
      <c r="D879" s="259" t="s">
        <v>174</v>
      </c>
      <c r="E879" s="260" t="s">
        <v>1</v>
      </c>
      <c r="F879" s="261" t="s">
        <v>2231</v>
      </c>
      <c r="G879" s="258"/>
      <c r="H879" s="260" t="s">
        <v>1</v>
      </c>
      <c r="I879" s="262"/>
      <c r="J879" s="258"/>
      <c r="K879" s="258"/>
      <c r="L879" s="263"/>
      <c r="M879" s="264"/>
      <c r="N879" s="265"/>
      <c r="O879" s="265"/>
      <c r="P879" s="265"/>
      <c r="Q879" s="265"/>
      <c r="R879" s="265"/>
      <c r="S879" s="265"/>
      <c r="T879" s="266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7" t="s">
        <v>174</v>
      </c>
      <c r="AU879" s="267" t="s">
        <v>86</v>
      </c>
      <c r="AV879" s="13" t="s">
        <v>80</v>
      </c>
      <c r="AW879" s="13" t="s">
        <v>30</v>
      </c>
      <c r="AX879" s="13" t="s">
        <v>73</v>
      </c>
      <c r="AY879" s="267" t="s">
        <v>166</v>
      </c>
    </row>
    <row r="880" spans="1:51" s="14" customFormat="1" ht="12">
      <c r="A880" s="14"/>
      <c r="B880" s="268"/>
      <c r="C880" s="269"/>
      <c r="D880" s="259" t="s">
        <v>174</v>
      </c>
      <c r="E880" s="270" t="s">
        <v>1</v>
      </c>
      <c r="F880" s="271" t="s">
        <v>2626</v>
      </c>
      <c r="G880" s="269"/>
      <c r="H880" s="272">
        <v>1.98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174</v>
      </c>
      <c r="AU880" s="278" t="s">
        <v>86</v>
      </c>
      <c r="AV880" s="14" t="s">
        <v>86</v>
      </c>
      <c r="AW880" s="14" t="s">
        <v>30</v>
      </c>
      <c r="AX880" s="14" t="s">
        <v>73</v>
      </c>
      <c r="AY880" s="278" t="s">
        <v>166</v>
      </c>
    </row>
    <row r="881" spans="1:51" s="14" customFormat="1" ht="12">
      <c r="A881" s="14"/>
      <c r="B881" s="268"/>
      <c r="C881" s="269"/>
      <c r="D881" s="259" t="s">
        <v>174</v>
      </c>
      <c r="E881" s="270" t="s">
        <v>1</v>
      </c>
      <c r="F881" s="271" t="s">
        <v>2627</v>
      </c>
      <c r="G881" s="269"/>
      <c r="H881" s="272">
        <v>1.98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174</v>
      </c>
      <c r="AU881" s="278" t="s">
        <v>86</v>
      </c>
      <c r="AV881" s="14" t="s">
        <v>86</v>
      </c>
      <c r="AW881" s="14" t="s">
        <v>30</v>
      </c>
      <c r="AX881" s="14" t="s">
        <v>73</v>
      </c>
      <c r="AY881" s="278" t="s">
        <v>166</v>
      </c>
    </row>
    <row r="882" spans="1:51" s="14" customFormat="1" ht="12">
      <c r="A882" s="14"/>
      <c r="B882" s="268"/>
      <c r="C882" s="269"/>
      <c r="D882" s="259" t="s">
        <v>174</v>
      </c>
      <c r="E882" s="269"/>
      <c r="F882" s="271" t="s">
        <v>2640</v>
      </c>
      <c r="G882" s="269"/>
      <c r="H882" s="272">
        <v>23.76</v>
      </c>
      <c r="I882" s="273"/>
      <c r="J882" s="269"/>
      <c r="K882" s="269"/>
      <c r="L882" s="274"/>
      <c r="M882" s="275"/>
      <c r="N882" s="276"/>
      <c r="O882" s="276"/>
      <c r="P882" s="276"/>
      <c r="Q882" s="276"/>
      <c r="R882" s="276"/>
      <c r="S882" s="276"/>
      <c r="T882" s="27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78" t="s">
        <v>174</v>
      </c>
      <c r="AU882" s="278" t="s">
        <v>86</v>
      </c>
      <c r="AV882" s="14" t="s">
        <v>86</v>
      </c>
      <c r="AW882" s="14" t="s">
        <v>4</v>
      </c>
      <c r="AX882" s="14" t="s">
        <v>80</v>
      </c>
      <c r="AY882" s="278" t="s">
        <v>166</v>
      </c>
    </row>
    <row r="883" spans="1:65" s="2" customFormat="1" ht="21.75" customHeight="1">
      <c r="A883" s="37"/>
      <c r="B883" s="38"/>
      <c r="C883" s="243" t="s">
        <v>1168</v>
      </c>
      <c r="D883" s="243" t="s">
        <v>168</v>
      </c>
      <c r="E883" s="244" t="s">
        <v>2641</v>
      </c>
      <c r="F883" s="245" t="s">
        <v>2642</v>
      </c>
      <c r="G883" s="246" t="s">
        <v>223</v>
      </c>
      <c r="H883" s="247">
        <v>0.057</v>
      </c>
      <c r="I883" s="248"/>
      <c r="J883" s="249">
        <f>ROUND(I883*H883,2)</f>
        <v>0</v>
      </c>
      <c r="K883" s="250"/>
      <c r="L883" s="43"/>
      <c r="M883" s="251" t="s">
        <v>1</v>
      </c>
      <c r="N883" s="252" t="s">
        <v>39</v>
      </c>
      <c r="O883" s="90"/>
      <c r="P883" s="253">
        <f>O883*H883</f>
        <v>0</v>
      </c>
      <c r="Q883" s="253">
        <v>0</v>
      </c>
      <c r="R883" s="253">
        <f>Q883*H883</f>
        <v>0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252</v>
      </c>
      <c r="AT883" s="255" t="s">
        <v>168</v>
      </c>
      <c r="AU883" s="255" t="s">
        <v>86</v>
      </c>
      <c r="AY883" s="16" t="s">
        <v>166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86</v>
      </c>
      <c r="BK883" s="256">
        <f>ROUND(I883*H883,2)</f>
        <v>0</v>
      </c>
      <c r="BL883" s="16" t="s">
        <v>252</v>
      </c>
      <c r="BM883" s="255" t="s">
        <v>2643</v>
      </c>
    </row>
    <row r="884" spans="1:63" s="12" customFormat="1" ht="22.8" customHeight="1">
      <c r="A884" s="12"/>
      <c r="B884" s="227"/>
      <c r="C884" s="228"/>
      <c r="D884" s="229" t="s">
        <v>72</v>
      </c>
      <c r="E884" s="241" t="s">
        <v>1143</v>
      </c>
      <c r="F884" s="241" t="s">
        <v>1144</v>
      </c>
      <c r="G884" s="228"/>
      <c r="H884" s="228"/>
      <c r="I884" s="231"/>
      <c r="J884" s="242">
        <f>BK884</f>
        <v>0</v>
      </c>
      <c r="K884" s="228"/>
      <c r="L884" s="233"/>
      <c r="M884" s="234"/>
      <c r="N884" s="235"/>
      <c r="O884" s="235"/>
      <c r="P884" s="236">
        <f>SUM(P885:P930)</f>
        <v>0</v>
      </c>
      <c r="Q884" s="235"/>
      <c r="R884" s="236">
        <f>SUM(R885:R930)</f>
        <v>4.729498875</v>
      </c>
      <c r="S884" s="235"/>
      <c r="T884" s="237">
        <f>SUM(T885:T930)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38" t="s">
        <v>86</v>
      </c>
      <c r="AT884" s="239" t="s">
        <v>72</v>
      </c>
      <c r="AU884" s="239" t="s">
        <v>80</v>
      </c>
      <c r="AY884" s="238" t="s">
        <v>166</v>
      </c>
      <c r="BK884" s="240">
        <f>SUM(BK885:BK930)</f>
        <v>0</v>
      </c>
    </row>
    <row r="885" spans="1:65" s="2" customFormat="1" ht="21.75" customHeight="1">
      <c r="A885" s="37"/>
      <c r="B885" s="38"/>
      <c r="C885" s="243" t="s">
        <v>1172</v>
      </c>
      <c r="D885" s="243" t="s">
        <v>168</v>
      </c>
      <c r="E885" s="244" t="s">
        <v>1146</v>
      </c>
      <c r="F885" s="245" t="s">
        <v>1147</v>
      </c>
      <c r="G885" s="246" t="s">
        <v>171</v>
      </c>
      <c r="H885" s="247">
        <v>26.598</v>
      </c>
      <c r="I885" s="248"/>
      <c r="J885" s="249">
        <f>ROUND(I885*H885,2)</f>
        <v>0</v>
      </c>
      <c r="K885" s="250"/>
      <c r="L885" s="43"/>
      <c r="M885" s="251" t="s">
        <v>1</v>
      </c>
      <c r="N885" s="252" t="s">
        <v>39</v>
      </c>
      <c r="O885" s="90"/>
      <c r="P885" s="253">
        <f>O885*H885</f>
        <v>0</v>
      </c>
      <c r="Q885" s="253">
        <v>0</v>
      </c>
      <c r="R885" s="253">
        <f>Q885*H885</f>
        <v>0</v>
      </c>
      <c r="S885" s="253">
        <v>0</v>
      </c>
      <c r="T885" s="254">
        <f>S885*H885</f>
        <v>0</v>
      </c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R885" s="255" t="s">
        <v>252</v>
      </c>
      <c r="AT885" s="255" t="s">
        <v>168</v>
      </c>
      <c r="AU885" s="255" t="s">
        <v>86</v>
      </c>
      <c r="AY885" s="16" t="s">
        <v>166</v>
      </c>
      <c r="BE885" s="256">
        <f>IF(N885="základní",J885,0)</f>
        <v>0</v>
      </c>
      <c r="BF885" s="256">
        <f>IF(N885="snížená",J885,0)</f>
        <v>0</v>
      </c>
      <c r="BG885" s="256">
        <f>IF(N885="zákl. přenesená",J885,0)</f>
        <v>0</v>
      </c>
      <c r="BH885" s="256">
        <f>IF(N885="sníž. přenesená",J885,0)</f>
        <v>0</v>
      </c>
      <c r="BI885" s="256">
        <f>IF(N885="nulová",J885,0)</f>
        <v>0</v>
      </c>
      <c r="BJ885" s="16" t="s">
        <v>86</v>
      </c>
      <c r="BK885" s="256">
        <f>ROUND(I885*H885,2)</f>
        <v>0</v>
      </c>
      <c r="BL885" s="16" t="s">
        <v>252</v>
      </c>
      <c r="BM885" s="255" t="s">
        <v>2644</v>
      </c>
    </row>
    <row r="886" spans="1:51" s="13" customFormat="1" ht="12">
      <c r="A886" s="13"/>
      <c r="B886" s="257"/>
      <c r="C886" s="258"/>
      <c r="D886" s="259" t="s">
        <v>174</v>
      </c>
      <c r="E886" s="260" t="s">
        <v>1</v>
      </c>
      <c r="F886" s="261" t="s">
        <v>313</v>
      </c>
      <c r="G886" s="258"/>
      <c r="H886" s="260" t="s">
        <v>1</v>
      </c>
      <c r="I886" s="262"/>
      <c r="J886" s="258"/>
      <c r="K886" s="258"/>
      <c r="L886" s="263"/>
      <c r="M886" s="264"/>
      <c r="N886" s="265"/>
      <c r="O886" s="265"/>
      <c r="P886" s="265"/>
      <c r="Q886" s="265"/>
      <c r="R886" s="265"/>
      <c r="S886" s="265"/>
      <c r="T886" s="26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7" t="s">
        <v>174</v>
      </c>
      <c r="AU886" s="267" t="s">
        <v>86</v>
      </c>
      <c r="AV886" s="13" t="s">
        <v>80</v>
      </c>
      <c r="AW886" s="13" t="s">
        <v>30</v>
      </c>
      <c r="AX886" s="13" t="s">
        <v>73</v>
      </c>
      <c r="AY886" s="267" t="s">
        <v>166</v>
      </c>
    </row>
    <row r="887" spans="1:51" s="14" customFormat="1" ht="12">
      <c r="A887" s="14"/>
      <c r="B887" s="268"/>
      <c r="C887" s="269"/>
      <c r="D887" s="259" t="s">
        <v>174</v>
      </c>
      <c r="E887" s="270" t="s">
        <v>1</v>
      </c>
      <c r="F887" s="271" t="s">
        <v>2645</v>
      </c>
      <c r="G887" s="269"/>
      <c r="H887" s="272">
        <v>6.152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174</v>
      </c>
      <c r="AU887" s="278" t="s">
        <v>86</v>
      </c>
      <c r="AV887" s="14" t="s">
        <v>86</v>
      </c>
      <c r="AW887" s="14" t="s">
        <v>30</v>
      </c>
      <c r="AX887" s="14" t="s">
        <v>73</v>
      </c>
      <c r="AY887" s="278" t="s">
        <v>166</v>
      </c>
    </row>
    <row r="888" spans="1:51" s="14" customFormat="1" ht="12">
      <c r="A888" s="14"/>
      <c r="B888" s="268"/>
      <c r="C888" s="269"/>
      <c r="D888" s="259" t="s">
        <v>174</v>
      </c>
      <c r="E888" s="270" t="s">
        <v>1</v>
      </c>
      <c r="F888" s="271" t="s">
        <v>2646</v>
      </c>
      <c r="G888" s="269"/>
      <c r="H888" s="272">
        <v>5.567</v>
      </c>
      <c r="I888" s="273"/>
      <c r="J888" s="269"/>
      <c r="K888" s="269"/>
      <c r="L888" s="274"/>
      <c r="M888" s="275"/>
      <c r="N888" s="276"/>
      <c r="O888" s="276"/>
      <c r="P888" s="276"/>
      <c r="Q888" s="276"/>
      <c r="R888" s="276"/>
      <c r="S888" s="276"/>
      <c r="T888" s="27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8" t="s">
        <v>174</v>
      </c>
      <c r="AU888" s="278" t="s">
        <v>86</v>
      </c>
      <c r="AV888" s="14" t="s">
        <v>86</v>
      </c>
      <c r="AW888" s="14" t="s">
        <v>30</v>
      </c>
      <c r="AX888" s="14" t="s">
        <v>73</v>
      </c>
      <c r="AY888" s="278" t="s">
        <v>166</v>
      </c>
    </row>
    <row r="889" spans="1:51" s="14" customFormat="1" ht="12">
      <c r="A889" s="14"/>
      <c r="B889" s="268"/>
      <c r="C889" s="269"/>
      <c r="D889" s="259" t="s">
        <v>174</v>
      </c>
      <c r="E889" s="270" t="s">
        <v>1</v>
      </c>
      <c r="F889" s="271" t="s">
        <v>2647</v>
      </c>
      <c r="G889" s="269"/>
      <c r="H889" s="272">
        <v>8.11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8" t="s">
        <v>174</v>
      </c>
      <c r="AU889" s="278" t="s">
        <v>86</v>
      </c>
      <c r="AV889" s="14" t="s">
        <v>86</v>
      </c>
      <c r="AW889" s="14" t="s">
        <v>30</v>
      </c>
      <c r="AX889" s="14" t="s">
        <v>73</v>
      </c>
      <c r="AY889" s="278" t="s">
        <v>166</v>
      </c>
    </row>
    <row r="890" spans="1:51" s="14" customFormat="1" ht="12">
      <c r="A890" s="14"/>
      <c r="B890" s="268"/>
      <c r="C890" s="269"/>
      <c r="D890" s="259" t="s">
        <v>174</v>
      </c>
      <c r="E890" s="270" t="s">
        <v>1</v>
      </c>
      <c r="F890" s="271" t="s">
        <v>2648</v>
      </c>
      <c r="G890" s="269"/>
      <c r="H890" s="272">
        <v>6.769</v>
      </c>
      <c r="I890" s="273"/>
      <c r="J890" s="269"/>
      <c r="K890" s="269"/>
      <c r="L890" s="274"/>
      <c r="M890" s="275"/>
      <c r="N890" s="276"/>
      <c r="O890" s="276"/>
      <c r="P890" s="276"/>
      <c r="Q890" s="276"/>
      <c r="R890" s="276"/>
      <c r="S890" s="276"/>
      <c r="T890" s="27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8" t="s">
        <v>174</v>
      </c>
      <c r="AU890" s="278" t="s">
        <v>86</v>
      </c>
      <c r="AV890" s="14" t="s">
        <v>86</v>
      </c>
      <c r="AW890" s="14" t="s">
        <v>30</v>
      </c>
      <c r="AX890" s="14" t="s">
        <v>73</v>
      </c>
      <c r="AY890" s="278" t="s">
        <v>166</v>
      </c>
    </row>
    <row r="891" spans="1:65" s="2" customFormat="1" ht="21.75" customHeight="1">
      <c r="A891" s="37"/>
      <c r="B891" s="38"/>
      <c r="C891" s="279" t="s">
        <v>1178</v>
      </c>
      <c r="D891" s="279" t="s">
        <v>243</v>
      </c>
      <c r="E891" s="280" t="s">
        <v>1153</v>
      </c>
      <c r="F891" s="281" t="s">
        <v>1154</v>
      </c>
      <c r="G891" s="282" t="s">
        <v>171</v>
      </c>
      <c r="H891" s="283">
        <v>27.928</v>
      </c>
      <c r="I891" s="284"/>
      <c r="J891" s="285">
        <f>ROUND(I891*H891,2)</f>
        <v>0</v>
      </c>
      <c r="K891" s="286"/>
      <c r="L891" s="287"/>
      <c r="M891" s="288" t="s">
        <v>1</v>
      </c>
      <c r="N891" s="289" t="s">
        <v>39</v>
      </c>
      <c r="O891" s="90"/>
      <c r="P891" s="253">
        <f>O891*H891</f>
        <v>0</v>
      </c>
      <c r="Q891" s="253">
        <v>0.0056</v>
      </c>
      <c r="R891" s="253">
        <f>Q891*H891</f>
        <v>0.1563968</v>
      </c>
      <c r="S891" s="253">
        <v>0</v>
      </c>
      <c r="T891" s="254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55" t="s">
        <v>338</v>
      </c>
      <c r="AT891" s="255" t="s">
        <v>243</v>
      </c>
      <c r="AU891" s="255" t="s">
        <v>86</v>
      </c>
      <c r="AY891" s="16" t="s">
        <v>166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6" t="s">
        <v>86</v>
      </c>
      <c r="BK891" s="256">
        <f>ROUND(I891*H891,2)</f>
        <v>0</v>
      </c>
      <c r="BL891" s="16" t="s">
        <v>252</v>
      </c>
      <c r="BM891" s="255" t="s">
        <v>2649</v>
      </c>
    </row>
    <row r="892" spans="1:51" s="14" customFormat="1" ht="12">
      <c r="A892" s="14"/>
      <c r="B892" s="268"/>
      <c r="C892" s="269"/>
      <c r="D892" s="259" t="s">
        <v>174</v>
      </c>
      <c r="E892" s="269"/>
      <c r="F892" s="271" t="s">
        <v>2650</v>
      </c>
      <c r="G892" s="269"/>
      <c r="H892" s="272">
        <v>27.928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174</v>
      </c>
      <c r="AU892" s="278" t="s">
        <v>86</v>
      </c>
      <c r="AV892" s="14" t="s">
        <v>86</v>
      </c>
      <c r="AW892" s="14" t="s">
        <v>4</v>
      </c>
      <c r="AX892" s="14" t="s">
        <v>80</v>
      </c>
      <c r="AY892" s="278" t="s">
        <v>166</v>
      </c>
    </row>
    <row r="893" spans="1:65" s="2" customFormat="1" ht="21.75" customHeight="1">
      <c r="A893" s="37"/>
      <c r="B893" s="38"/>
      <c r="C893" s="243" t="s">
        <v>1183</v>
      </c>
      <c r="D893" s="243" t="s">
        <v>168</v>
      </c>
      <c r="E893" s="244" t="s">
        <v>1158</v>
      </c>
      <c r="F893" s="245" t="s">
        <v>1159</v>
      </c>
      <c r="G893" s="246" t="s">
        <v>171</v>
      </c>
      <c r="H893" s="247">
        <v>8.883</v>
      </c>
      <c r="I893" s="248"/>
      <c r="J893" s="249">
        <f>ROUND(I893*H893,2)</f>
        <v>0</v>
      </c>
      <c r="K893" s="250"/>
      <c r="L893" s="43"/>
      <c r="M893" s="251" t="s">
        <v>1</v>
      </c>
      <c r="N893" s="252" t="s">
        <v>39</v>
      </c>
      <c r="O893" s="90"/>
      <c r="P893" s="253">
        <f>O893*H893</f>
        <v>0</v>
      </c>
      <c r="Q893" s="253">
        <v>0</v>
      </c>
      <c r="R893" s="253">
        <f>Q893*H893</f>
        <v>0</v>
      </c>
      <c r="S893" s="253">
        <v>0</v>
      </c>
      <c r="T893" s="254">
        <f>S893*H893</f>
        <v>0</v>
      </c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R893" s="255" t="s">
        <v>252</v>
      </c>
      <c r="AT893" s="255" t="s">
        <v>168</v>
      </c>
      <c r="AU893" s="255" t="s">
        <v>86</v>
      </c>
      <c r="AY893" s="16" t="s">
        <v>166</v>
      </c>
      <c r="BE893" s="256">
        <f>IF(N893="základní",J893,0)</f>
        <v>0</v>
      </c>
      <c r="BF893" s="256">
        <f>IF(N893="snížená",J893,0)</f>
        <v>0</v>
      </c>
      <c r="BG893" s="256">
        <f>IF(N893="zákl. přenesená",J893,0)</f>
        <v>0</v>
      </c>
      <c r="BH893" s="256">
        <f>IF(N893="sníž. přenesená",J893,0)</f>
        <v>0</v>
      </c>
      <c r="BI893" s="256">
        <f>IF(N893="nulová",J893,0)</f>
        <v>0</v>
      </c>
      <c r="BJ893" s="16" t="s">
        <v>86</v>
      </c>
      <c r="BK893" s="256">
        <f>ROUND(I893*H893,2)</f>
        <v>0</v>
      </c>
      <c r="BL893" s="16" t="s">
        <v>252</v>
      </c>
      <c r="BM893" s="255" t="s">
        <v>2651</v>
      </c>
    </row>
    <row r="894" spans="1:51" s="14" customFormat="1" ht="12">
      <c r="A894" s="14"/>
      <c r="B894" s="268"/>
      <c r="C894" s="269"/>
      <c r="D894" s="259" t="s">
        <v>174</v>
      </c>
      <c r="E894" s="270" t="s">
        <v>1</v>
      </c>
      <c r="F894" s="271" t="s">
        <v>2573</v>
      </c>
      <c r="G894" s="269"/>
      <c r="H894" s="272">
        <v>5.363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174</v>
      </c>
      <c r="AU894" s="278" t="s">
        <v>86</v>
      </c>
      <c r="AV894" s="14" t="s">
        <v>86</v>
      </c>
      <c r="AW894" s="14" t="s">
        <v>30</v>
      </c>
      <c r="AX894" s="14" t="s">
        <v>73</v>
      </c>
      <c r="AY894" s="278" t="s">
        <v>166</v>
      </c>
    </row>
    <row r="895" spans="1:51" s="14" customFormat="1" ht="12">
      <c r="A895" s="14"/>
      <c r="B895" s="268"/>
      <c r="C895" s="269"/>
      <c r="D895" s="259" t="s">
        <v>174</v>
      </c>
      <c r="E895" s="270" t="s">
        <v>1</v>
      </c>
      <c r="F895" s="271" t="s">
        <v>2652</v>
      </c>
      <c r="G895" s="269"/>
      <c r="H895" s="272">
        <v>3.52</v>
      </c>
      <c r="I895" s="273"/>
      <c r="J895" s="269"/>
      <c r="K895" s="269"/>
      <c r="L895" s="274"/>
      <c r="M895" s="275"/>
      <c r="N895" s="276"/>
      <c r="O895" s="276"/>
      <c r="P895" s="276"/>
      <c r="Q895" s="276"/>
      <c r="R895" s="276"/>
      <c r="S895" s="276"/>
      <c r="T895" s="277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78" t="s">
        <v>174</v>
      </c>
      <c r="AU895" s="278" t="s">
        <v>86</v>
      </c>
      <c r="AV895" s="14" t="s">
        <v>86</v>
      </c>
      <c r="AW895" s="14" t="s">
        <v>30</v>
      </c>
      <c r="AX895" s="14" t="s">
        <v>73</v>
      </c>
      <c r="AY895" s="278" t="s">
        <v>166</v>
      </c>
    </row>
    <row r="896" spans="1:65" s="2" customFormat="1" ht="21.75" customHeight="1">
      <c r="A896" s="37"/>
      <c r="B896" s="38"/>
      <c r="C896" s="279" t="s">
        <v>1188</v>
      </c>
      <c r="D896" s="279" t="s">
        <v>243</v>
      </c>
      <c r="E896" s="280" t="s">
        <v>1164</v>
      </c>
      <c r="F896" s="281" t="s">
        <v>1165</v>
      </c>
      <c r="G896" s="282" t="s">
        <v>171</v>
      </c>
      <c r="H896" s="283">
        <v>9.061</v>
      </c>
      <c r="I896" s="284"/>
      <c r="J896" s="285">
        <f>ROUND(I896*H896,2)</f>
        <v>0</v>
      </c>
      <c r="K896" s="286"/>
      <c r="L896" s="287"/>
      <c r="M896" s="288" t="s">
        <v>1</v>
      </c>
      <c r="N896" s="289" t="s">
        <v>39</v>
      </c>
      <c r="O896" s="90"/>
      <c r="P896" s="253">
        <f>O896*H896</f>
        <v>0</v>
      </c>
      <c r="Q896" s="253">
        <v>0.0018</v>
      </c>
      <c r="R896" s="253">
        <f>Q896*H896</f>
        <v>0.0163098</v>
      </c>
      <c r="S896" s="253">
        <v>0</v>
      </c>
      <c r="T896" s="254">
        <f>S896*H896</f>
        <v>0</v>
      </c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R896" s="255" t="s">
        <v>212</v>
      </c>
      <c r="AT896" s="255" t="s">
        <v>243</v>
      </c>
      <c r="AU896" s="255" t="s">
        <v>86</v>
      </c>
      <c r="AY896" s="16" t="s">
        <v>166</v>
      </c>
      <c r="BE896" s="256">
        <f>IF(N896="základní",J896,0)</f>
        <v>0</v>
      </c>
      <c r="BF896" s="256">
        <f>IF(N896="snížená",J896,0)</f>
        <v>0</v>
      </c>
      <c r="BG896" s="256">
        <f>IF(N896="zákl. přenesená",J896,0)</f>
        <v>0</v>
      </c>
      <c r="BH896" s="256">
        <f>IF(N896="sníž. přenesená",J896,0)</f>
        <v>0</v>
      </c>
      <c r="BI896" s="256">
        <f>IF(N896="nulová",J896,0)</f>
        <v>0</v>
      </c>
      <c r="BJ896" s="16" t="s">
        <v>86</v>
      </c>
      <c r="BK896" s="256">
        <f>ROUND(I896*H896,2)</f>
        <v>0</v>
      </c>
      <c r="BL896" s="16" t="s">
        <v>172</v>
      </c>
      <c r="BM896" s="255" t="s">
        <v>2653</v>
      </c>
    </row>
    <row r="897" spans="1:51" s="14" customFormat="1" ht="12">
      <c r="A897" s="14"/>
      <c r="B897" s="268"/>
      <c r="C897" s="269"/>
      <c r="D897" s="259" t="s">
        <v>174</v>
      </c>
      <c r="E897" s="269"/>
      <c r="F897" s="271" t="s">
        <v>2654</v>
      </c>
      <c r="G897" s="269"/>
      <c r="H897" s="272">
        <v>9.061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174</v>
      </c>
      <c r="AU897" s="278" t="s">
        <v>86</v>
      </c>
      <c r="AV897" s="14" t="s">
        <v>86</v>
      </c>
      <c r="AW897" s="14" t="s">
        <v>4</v>
      </c>
      <c r="AX897" s="14" t="s">
        <v>80</v>
      </c>
      <c r="AY897" s="278" t="s">
        <v>166</v>
      </c>
    </row>
    <row r="898" spans="1:65" s="2" customFormat="1" ht="21.75" customHeight="1">
      <c r="A898" s="37"/>
      <c r="B898" s="38"/>
      <c r="C898" s="243" t="s">
        <v>1200</v>
      </c>
      <c r="D898" s="243" t="s">
        <v>168</v>
      </c>
      <c r="E898" s="244" t="s">
        <v>1169</v>
      </c>
      <c r="F898" s="245" t="s">
        <v>1170</v>
      </c>
      <c r="G898" s="246" t="s">
        <v>171</v>
      </c>
      <c r="H898" s="247">
        <v>433.1</v>
      </c>
      <c r="I898" s="248"/>
      <c r="J898" s="249">
        <f>ROUND(I898*H898,2)</f>
        <v>0</v>
      </c>
      <c r="K898" s="250"/>
      <c r="L898" s="43"/>
      <c r="M898" s="251" t="s">
        <v>1</v>
      </c>
      <c r="N898" s="252" t="s">
        <v>39</v>
      </c>
      <c r="O898" s="90"/>
      <c r="P898" s="253">
        <f>O898*H898</f>
        <v>0</v>
      </c>
      <c r="Q898" s="253">
        <v>0</v>
      </c>
      <c r="R898" s="253">
        <f>Q898*H898</f>
        <v>0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252</v>
      </c>
      <c r="AT898" s="255" t="s">
        <v>168</v>
      </c>
      <c r="AU898" s="255" t="s">
        <v>86</v>
      </c>
      <c r="AY898" s="16" t="s">
        <v>166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86</v>
      </c>
      <c r="BK898" s="256">
        <f>ROUND(I898*H898,2)</f>
        <v>0</v>
      </c>
      <c r="BL898" s="16" t="s">
        <v>252</v>
      </c>
      <c r="BM898" s="255" t="s">
        <v>2655</v>
      </c>
    </row>
    <row r="899" spans="1:51" s="14" customFormat="1" ht="12">
      <c r="A899" s="14"/>
      <c r="B899" s="268"/>
      <c r="C899" s="269"/>
      <c r="D899" s="259" t="s">
        <v>174</v>
      </c>
      <c r="E899" s="270" t="s">
        <v>1</v>
      </c>
      <c r="F899" s="271" t="s">
        <v>2572</v>
      </c>
      <c r="G899" s="269"/>
      <c r="H899" s="272">
        <v>433.1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174</v>
      </c>
      <c r="AU899" s="278" t="s">
        <v>86</v>
      </c>
      <c r="AV899" s="14" t="s">
        <v>86</v>
      </c>
      <c r="AW899" s="14" t="s">
        <v>30</v>
      </c>
      <c r="AX899" s="14" t="s">
        <v>73</v>
      </c>
      <c r="AY899" s="278" t="s">
        <v>166</v>
      </c>
    </row>
    <row r="900" spans="1:65" s="2" customFormat="1" ht="21.75" customHeight="1">
      <c r="A900" s="37"/>
      <c r="B900" s="38"/>
      <c r="C900" s="279" t="s">
        <v>1207</v>
      </c>
      <c r="D900" s="279" t="s">
        <v>243</v>
      </c>
      <c r="E900" s="280" t="s">
        <v>1173</v>
      </c>
      <c r="F900" s="281" t="s">
        <v>1174</v>
      </c>
      <c r="G900" s="282" t="s">
        <v>171</v>
      </c>
      <c r="H900" s="283">
        <v>883.524</v>
      </c>
      <c r="I900" s="284"/>
      <c r="J900" s="285">
        <f>ROUND(I900*H900,2)</f>
        <v>0</v>
      </c>
      <c r="K900" s="286"/>
      <c r="L900" s="287"/>
      <c r="M900" s="288" t="s">
        <v>1</v>
      </c>
      <c r="N900" s="289" t="s">
        <v>39</v>
      </c>
      <c r="O900" s="90"/>
      <c r="P900" s="253">
        <f>O900*H900</f>
        <v>0</v>
      </c>
      <c r="Q900" s="253">
        <v>0.004</v>
      </c>
      <c r="R900" s="253">
        <f>Q900*H900</f>
        <v>3.534096</v>
      </c>
      <c r="S900" s="253">
        <v>0</v>
      </c>
      <c r="T900" s="254">
        <f>S900*H900</f>
        <v>0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255" t="s">
        <v>338</v>
      </c>
      <c r="AT900" s="255" t="s">
        <v>243</v>
      </c>
      <c r="AU900" s="255" t="s">
        <v>86</v>
      </c>
      <c r="AY900" s="16" t="s">
        <v>166</v>
      </c>
      <c r="BE900" s="256">
        <f>IF(N900="základní",J900,0)</f>
        <v>0</v>
      </c>
      <c r="BF900" s="256">
        <f>IF(N900="snížená",J900,0)</f>
        <v>0</v>
      </c>
      <c r="BG900" s="256">
        <f>IF(N900="zákl. přenesená",J900,0)</f>
        <v>0</v>
      </c>
      <c r="BH900" s="256">
        <f>IF(N900="sníž. přenesená",J900,0)</f>
        <v>0</v>
      </c>
      <c r="BI900" s="256">
        <f>IF(N900="nulová",J900,0)</f>
        <v>0</v>
      </c>
      <c r="BJ900" s="16" t="s">
        <v>86</v>
      </c>
      <c r="BK900" s="256">
        <f>ROUND(I900*H900,2)</f>
        <v>0</v>
      </c>
      <c r="BL900" s="16" t="s">
        <v>252</v>
      </c>
      <c r="BM900" s="255" t="s">
        <v>2656</v>
      </c>
    </row>
    <row r="901" spans="1:47" s="2" customFormat="1" ht="12">
      <c r="A901" s="37"/>
      <c r="B901" s="38"/>
      <c r="C901" s="39"/>
      <c r="D901" s="259" t="s">
        <v>496</v>
      </c>
      <c r="E901" s="39"/>
      <c r="F901" s="290" t="s">
        <v>1176</v>
      </c>
      <c r="G901" s="39"/>
      <c r="H901" s="39"/>
      <c r="I901" s="153"/>
      <c r="J901" s="39"/>
      <c r="K901" s="39"/>
      <c r="L901" s="43"/>
      <c r="M901" s="291"/>
      <c r="N901" s="292"/>
      <c r="O901" s="90"/>
      <c r="P901" s="90"/>
      <c r="Q901" s="90"/>
      <c r="R901" s="90"/>
      <c r="S901" s="90"/>
      <c r="T901" s="91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T901" s="16" t="s">
        <v>496</v>
      </c>
      <c r="AU901" s="16" t="s">
        <v>86</v>
      </c>
    </row>
    <row r="902" spans="1:51" s="14" customFormat="1" ht="12">
      <c r="A902" s="14"/>
      <c r="B902" s="268"/>
      <c r="C902" s="269"/>
      <c r="D902" s="259" t="s">
        <v>174</v>
      </c>
      <c r="E902" s="269"/>
      <c r="F902" s="271" t="s">
        <v>2657</v>
      </c>
      <c r="G902" s="269"/>
      <c r="H902" s="272">
        <v>883.524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174</v>
      </c>
      <c r="AU902" s="278" t="s">
        <v>86</v>
      </c>
      <c r="AV902" s="14" t="s">
        <v>86</v>
      </c>
      <c r="AW902" s="14" t="s">
        <v>4</v>
      </c>
      <c r="AX902" s="14" t="s">
        <v>80</v>
      </c>
      <c r="AY902" s="278" t="s">
        <v>166</v>
      </c>
    </row>
    <row r="903" spans="1:65" s="2" customFormat="1" ht="21.75" customHeight="1">
      <c r="A903" s="37"/>
      <c r="B903" s="38"/>
      <c r="C903" s="243" t="s">
        <v>1213</v>
      </c>
      <c r="D903" s="243" t="s">
        <v>168</v>
      </c>
      <c r="E903" s="244" t="s">
        <v>1179</v>
      </c>
      <c r="F903" s="245" t="s">
        <v>1180</v>
      </c>
      <c r="G903" s="246" t="s">
        <v>171</v>
      </c>
      <c r="H903" s="247">
        <v>9.86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39</v>
      </c>
      <c r="O903" s="90"/>
      <c r="P903" s="253">
        <f>O903*H903</f>
        <v>0</v>
      </c>
      <c r="Q903" s="253">
        <v>0.006</v>
      </c>
      <c r="R903" s="253">
        <f>Q903*H903</f>
        <v>0.05916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252</v>
      </c>
      <c r="AT903" s="255" t="s">
        <v>168</v>
      </c>
      <c r="AU903" s="255" t="s">
        <v>86</v>
      </c>
      <c r="AY903" s="16" t="s">
        <v>166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86</v>
      </c>
      <c r="BK903" s="256">
        <f>ROUND(I903*H903,2)</f>
        <v>0</v>
      </c>
      <c r="BL903" s="16" t="s">
        <v>252</v>
      </c>
      <c r="BM903" s="255" t="s">
        <v>2658</v>
      </c>
    </row>
    <row r="904" spans="1:51" s="14" customFormat="1" ht="12">
      <c r="A904" s="14"/>
      <c r="B904" s="268"/>
      <c r="C904" s="269"/>
      <c r="D904" s="259" t="s">
        <v>174</v>
      </c>
      <c r="E904" s="270" t="s">
        <v>1</v>
      </c>
      <c r="F904" s="271" t="s">
        <v>2571</v>
      </c>
      <c r="G904" s="269"/>
      <c r="H904" s="272">
        <v>9.86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174</v>
      </c>
      <c r="AU904" s="278" t="s">
        <v>86</v>
      </c>
      <c r="AV904" s="14" t="s">
        <v>86</v>
      </c>
      <c r="AW904" s="14" t="s">
        <v>30</v>
      </c>
      <c r="AX904" s="14" t="s">
        <v>73</v>
      </c>
      <c r="AY904" s="278" t="s">
        <v>166</v>
      </c>
    </row>
    <row r="905" spans="1:65" s="2" customFormat="1" ht="21.75" customHeight="1">
      <c r="A905" s="37"/>
      <c r="B905" s="38"/>
      <c r="C905" s="279" t="s">
        <v>1218</v>
      </c>
      <c r="D905" s="279" t="s">
        <v>243</v>
      </c>
      <c r="E905" s="280" t="s">
        <v>1184</v>
      </c>
      <c r="F905" s="281" t="s">
        <v>1185</v>
      </c>
      <c r="G905" s="282" t="s">
        <v>171</v>
      </c>
      <c r="H905" s="283">
        <v>10.55</v>
      </c>
      <c r="I905" s="284"/>
      <c r="J905" s="285">
        <f>ROUND(I905*H905,2)</f>
        <v>0</v>
      </c>
      <c r="K905" s="286"/>
      <c r="L905" s="287"/>
      <c r="M905" s="288" t="s">
        <v>1</v>
      </c>
      <c r="N905" s="289" t="s">
        <v>39</v>
      </c>
      <c r="O905" s="90"/>
      <c r="P905" s="253">
        <f>O905*H905</f>
        <v>0</v>
      </c>
      <c r="Q905" s="253">
        <v>0.005</v>
      </c>
      <c r="R905" s="253">
        <f>Q905*H905</f>
        <v>0.052750000000000005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338</v>
      </c>
      <c r="AT905" s="255" t="s">
        <v>243</v>
      </c>
      <c r="AU905" s="255" t="s">
        <v>86</v>
      </c>
      <c r="AY905" s="16" t="s">
        <v>166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86</v>
      </c>
      <c r="BK905" s="256">
        <f>ROUND(I905*H905,2)</f>
        <v>0</v>
      </c>
      <c r="BL905" s="16" t="s">
        <v>252</v>
      </c>
      <c r="BM905" s="255" t="s">
        <v>2659</v>
      </c>
    </row>
    <row r="906" spans="1:47" s="2" customFormat="1" ht="12">
      <c r="A906" s="37"/>
      <c r="B906" s="38"/>
      <c r="C906" s="39"/>
      <c r="D906" s="259" t="s">
        <v>496</v>
      </c>
      <c r="E906" s="39"/>
      <c r="F906" s="290" t="s">
        <v>1176</v>
      </c>
      <c r="G906" s="39"/>
      <c r="H906" s="39"/>
      <c r="I906" s="153"/>
      <c r="J906" s="39"/>
      <c r="K906" s="39"/>
      <c r="L906" s="43"/>
      <c r="M906" s="291"/>
      <c r="N906" s="292"/>
      <c r="O906" s="90"/>
      <c r="P906" s="90"/>
      <c r="Q906" s="90"/>
      <c r="R906" s="90"/>
      <c r="S906" s="90"/>
      <c r="T906" s="91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T906" s="16" t="s">
        <v>496</v>
      </c>
      <c r="AU906" s="16" t="s">
        <v>86</v>
      </c>
    </row>
    <row r="907" spans="1:51" s="14" customFormat="1" ht="12">
      <c r="A907" s="14"/>
      <c r="B907" s="268"/>
      <c r="C907" s="269"/>
      <c r="D907" s="259" t="s">
        <v>174</v>
      </c>
      <c r="E907" s="269"/>
      <c r="F907" s="271" t="s">
        <v>2660</v>
      </c>
      <c r="G907" s="269"/>
      <c r="H907" s="272">
        <v>10.55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174</v>
      </c>
      <c r="AU907" s="278" t="s">
        <v>86</v>
      </c>
      <c r="AV907" s="14" t="s">
        <v>86</v>
      </c>
      <c r="AW907" s="14" t="s">
        <v>4</v>
      </c>
      <c r="AX907" s="14" t="s">
        <v>80</v>
      </c>
      <c r="AY907" s="278" t="s">
        <v>166</v>
      </c>
    </row>
    <row r="908" spans="1:65" s="2" customFormat="1" ht="21.75" customHeight="1">
      <c r="A908" s="37"/>
      <c r="B908" s="38"/>
      <c r="C908" s="243" t="s">
        <v>1223</v>
      </c>
      <c r="D908" s="243" t="s">
        <v>168</v>
      </c>
      <c r="E908" s="244" t="s">
        <v>1189</v>
      </c>
      <c r="F908" s="245" t="s">
        <v>1190</v>
      </c>
      <c r="G908" s="246" t="s">
        <v>171</v>
      </c>
      <c r="H908" s="247">
        <v>286.65</v>
      </c>
      <c r="I908" s="248"/>
      <c r="J908" s="249">
        <f>ROUND(I908*H908,2)</f>
        <v>0</v>
      </c>
      <c r="K908" s="250"/>
      <c r="L908" s="43"/>
      <c r="M908" s="251" t="s">
        <v>1</v>
      </c>
      <c r="N908" s="252" t="s">
        <v>39</v>
      </c>
      <c r="O908" s="90"/>
      <c r="P908" s="253">
        <f>O908*H908</f>
        <v>0</v>
      </c>
      <c r="Q908" s="253">
        <v>0</v>
      </c>
      <c r="R908" s="253">
        <f>Q908*H908</f>
        <v>0</v>
      </c>
      <c r="S908" s="253">
        <v>0</v>
      </c>
      <c r="T908" s="254">
        <f>S908*H908</f>
        <v>0</v>
      </c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R908" s="255" t="s">
        <v>252</v>
      </c>
      <c r="AT908" s="255" t="s">
        <v>168</v>
      </c>
      <c r="AU908" s="255" t="s">
        <v>86</v>
      </c>
      <c r="AY908" s="16" t="s">
        <v>166</v>
      </c>
      <c r="BE908" s="256">
        <f>IF(N908="základní",J908,0)</f>
        <v>0</v>
      </c>
      <c r="BF908" s="256">
        <f>IF(N908="snížená",J908,0)</f>
        <v>0</v>
      </c>
      <c r="BG908" s="256">
        <f>IF(N908="zákl. přenesená",J908,0)</f>
        <v>0</v>
      </c>
      <c r="BH908" s="256">
        <f>IF(N908="sníž. přenesená",J908,0)</f>
        <v>0</v>
      </c>
      <c r="BI908" s="256">
        <f>IF(N908="nulová",J908,0)</f>
        <v>0</v>
      </c>
      <c r="BJ908" s="16" t="s">
        <v>86</v>
      </c>
      <c r="BK908" s="256">
        <f>ROUND(I908*H908,2)</f>
        <v>0</v>
      </c>
      <c r="BL908" s="16" t="s">
        <v>252</v>
      </c>
      <c r="BM908" s="255" t="s">
        <v>2661</v>
      </c>
    </row>
    <row r="909" spans="1:51" s="13" customFormat="1" ht="12">
      <c r="A909" s="13"/>
      <c r="B909" s="257"/>
      <c r="C909" s="258"/>
      <c r="D909" s="259" t="s">
        <v>174</v>
      </c>
      <c r="E909" s="260" t="s">
        <v>1</v>
      </c>
      <c r="F909" s="261" t="s">
        <v>1192</v>
      </c>
      <c r="G909" s="258"/>
      <c r="H909" s="260" t="s">
        <v>1</v>
      </c>
      <c r="I909" s="262"/>
      <c r="J909" s="258"/>
      <c r="K909" s="258"/>
      <c r="L909" s="263"/>
      <c r="M909" s="264"/>
      <c r="N909" s="265"/>
      <c r="O909" s="265"/>
      <c r="P909" s="265"/>
      <c r="Q909" s="265"/>
      <c r="R909" s="265"/>
      <c r="S909" s="265"/>
      <c r="T909" s="266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7" t="s">
        <v>174</v>
      </c>
      <c r="AU909" s="267" t="s">
        <v>86</v>
      </c>
      <c r="AV909" s="13" t="s">
        <v>80</v>
      </c>
      <c r="AW909" s="13" t="s">
        <v>30</v>
      </c>
      <c r="AX909" s="13" t="s">
        <v>73</v>
      </c>
      <c r="AY909" s="267" t="s">
        <v>166</v>
      </c>
    </row>
    <row r="910" spans="1:51" s="14" customFormat="1" ht="12">
      <c r="A910" s="14"/>
      <c r="B910" s="268"/>
      <c r="C910" s="269"/>
      <c r="D910" s="259" t="s">
        <v>174</v>
      </c>
      <c r="E910" s="270" t="s">
        <v>1</v>
      </c>
      <c r="F910" s="271" t="s">
        <v>2662</v>
      </c>
      <c r="G910" s="269"/>
      <c r="H910" s="272">
        <v>34.65</v>
      </c>
      <c r="I910" s="273"/>
      <c r="J910" s="269"/>
      <c r="K910" s="269"/>
      <c r="L910" s="274"/>
      <c r="M910" s="275"/>
      <c r="N910" s="276"/>
      <c r="O910" s="276"/>
      <c r="P910" s="276"/>
      <c r="Q910" s="276"/>
      <c r="R910" s="276"/>
      <c r="S910" s="276"/>
      <c r="T910" s="27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8" t="s">
        <v>174</v>
      </c>
      <c r="AU910" s="278" t="s">
        <v>86</v>
      </c>
      <c r="AV910" s="14" t="s">
        <v>86</v>
      </c>
      <c r="AW910" s="14" t="s">
        <v>30</v>
      </c>
      <c r="AX910" s="14" t="s">
        <v>73</v>
      </c>
      <c r="AY910" s="278" t="s">
        <v>166</v>
      </c>
    </row>
    <row r="911" spans="1:51" s="14" customFormat="1" ht="12">
      <c r="A911" s="14"/>
      <c r="B911" s="268"/>
      <c r="C911" s="269"/>
      <c r="D911" s="259" t="s">
        <v>174</v>
      </c>
      <c r="E911" s="270" t="s">
        <v>1</v>
      </c>
      <c r="F911" s="271" t="s">
        <v>2663</v>
      </c>
      <c r="G911" s="269"/>
      <c r="H911" s="272">
        <v>252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174</v>
      </c>
      <c r="AU911" s="278" t="s">
        <v>86</v>
      </c>
      <c r="AV911" s="14" t="s">
        <v>86</v>
      </c>
      <c r="AW911" s="14" t="s">
        <v>30</v>
      </c>
      <c r="AX911" s="14" t="s">
        <v>73</v>
      </c>
      <c r="AY911" s="278" t="s">
        <v>166</v>
      </c>
    </row>
    <row r="912" spans="1:65" s="2" customFormat="1" ht="33" customHeight="1">
      <c r="A912" s="37"/>
      <c r="B912" s="38"/>
      <c r="C912" s="243" t="s">
        <v>2664</v>
      </c>
      <c r="D912" s="243" t="s">
        <v>168</v>
      </c>
      <c r="E912" s="244" t="s">
        <v>1196</v>
      </c>
      <c r="F912" s="245" t="s">
        <v>1197</v>
      </c>
      <c r="G912" s="246" t="s">
        <v>171</v>
      </c>
      <c r="H912" s="247">
        <v>252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39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252</v>
      </c>
      <c r="AT912" s="255" t="s">
        <v>168</v>
      </c>
      <c r="AU912" s="255" t="s">
        <v>86</v>
      </c>
      <c r="AY912" s="16" t="s">
        <v>166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86</v>
      </c>
      <c r="BK912" s="256">
        <f>ROUND(I912*H912,2)</f>
        <v>0</v>
      </c>
      <c r="BL912" s="16" t="s">
        <v>252</v>
      </c>
      <c r="BM912" s="255" t="s">
        <v>2665</v>
      </c>
    </row>
    <row r="913" spans="1:47" s="2" customFormat="1" ht="12">
      <c r="A913" s="37"/>
      <c r="B913" s="38"/>
      <c r="C913" s="39"/>
      <c r="D913" s="259" t="s">
        <v>496</v>
      </c>
      <c r="E913" s="39"/>
      <c r="F913" s="290" t="s">
        <v>1199</v>
      </c>
      <c r="G913" s="39"/>
      <c r="H913" s="39"/>
      <c r="I913" s="153"/>
      <c r="J913" s="39"/>
      <c r="K913" s="39"/>
      <c r="L913" s="43"/>
      <c r="M913" s="291"/>
      <c r="N913" s="292"/>
      <c r="O913" s="90"/>
      <c r="P913" s="90"/>
      <c r="Q913" s="90"/>
      <c r="R913" s="90"/>
      <c r="S913" s="90"/>
      <c r="T913" s="91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T913" s="16" t="s">
        <v>496</v>
      </c>
      <c r="AU913" s="16" t="s">
        <v>86</v>
      </c>
    </row>
    <row r="914" spans="1:51" s="14" customFormat="1" ht="12">
      <c r="A914" s="14"/>
      <c r="B914" s="268"/>
      <c r="C914" s="269"/>
      <c r="D914" s="259" t="s">
        <v>174</v>
      </c>
      <c r="E914" s="270" t="s">
        <v>1</v>
      </c>
      <c r="F914" s="271" t="s">
        <v>2663</v>
      </c>
      <c r="G914" s="269"/>
      <c r="H914" s="272">
        <v>252</v>
      </c>
      <c r="I914" s="273"/>
      <c r="J914" s="269"/>
      <c r="K914" s="269"/>
      <c r="L914" s="274"/>
      <c r="M914" s="275"/>
      <c r="N914" s="276"/>
      <c r="O914" s="276"/>
      <c r="P914" s="276"/>
      <c r="Q914" s="276"/>
      <c r="R914" s="276"/>
      <c r="S914" s="276"/>
      <c r="T914" s="27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8" t="s">
        <v>174</v>
      </c>
      <c r="AU914" s="278" t="s">
        <v>86</v>
      </c>
      <c r="AV914" s="14" t="s">
        <v>86</v>
      </c>
      <c r="AW914" s="14" t="s">
        <v>30</v>
      </c>
      <c r="AX914" s="14" t="s">
        <v>73</v>
      </c>
      <c r="AY914" s="278" t="s">
        <v>166</v>
      </c>
    </row>
    <row r="915" spans="1:65" s="2" customFormat="1" ht="21.75" customHeight="1">
      <c r="A915" s="37"/>
      <c r="B915" s="38"/>
      <c r="C915" s="279" t="s">
        <v>1229</v>
      </c>
      <c r="D915" s="279" t="s">
        <v>243</v>
      </c>
      <c r="E915" s="280" t="s">
        <v>1201</v>
      </c>
      <c r="F915" s="281" t="s">
        <v>1202</v>
      </c>
      <c r="G915" s="282" t="s">
        <v>171</v>
      </c>
      <c r="H915" s="283">
        <v>140.301</v>
      </c>
      <c r="I915" s="284"/>
      <c r="J915" s="285">
        <f>ROUND(I915*H915,2)</f>
        <v>0</v>
      </c>
      <c r="K915" s="286"/>
      <c r="L915" s="287"/>
      <c r="M915" s="288" t="s">
        <v>1</v>
      </c>
      <c r="N915" s="289" t="s">
        <v>39</v>
      </c>
      <c r="O915" s="90"/>
      <c r="P915" s="253">
        <f>O915*H915</f>
        <v>0</v>
      </c>
      <c r="Q915" s="253">
        <v>0.0042</v>
      </c>
      <c r="R915" s="253">
        <f>Q915*H915</f>
        <v>0.5892641999999999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338</v>
      </c>
      <c r="AT915" s="255" t="s">
        <v>243</v>
      </c>
      <c r="AU915" s="255" t="s">
        <v>86</v>
      </c>
      <c r="AY915" s="16" t="s">
        <v>166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86</v>
      </c>
      <c r="BK915" s="256">
        <f>ROUND(I915*H915,2)</f>
        <v>0</v>
      </c>
      <c r="BL915" s="16" t="s">
        <v>252</v>
      </c>
      <c r="BM915" s="255" t="s">
        <v>2666</v>
      </c>
    </row>
    <row r="916" spans="1:51" s="13" customFormat="1" ht="12">
      <c r="A916" s="13"/>
      <c r="B916" s="257"/>
      <c r="C916" s="258"/>
      <c r="D916" s="259" t="s">
        <v>174</v>
      </c>
      <c r="E916" s="260" t="s">
        <v>1</v>
      </c>
      <c r="F916" s="261" t="s">
        <v>1192</v>
      </c>
      <c r="G916" s="258"/>
      <c r="H916" s="260" t="s">
        <v>1</v>
      </c>
      <c r="I916" s="262"/>
      <c r="J916" s="258"/>
      <c r="K916" s="258"/>
      <c r="L916" s="263"/>
      <c r="M916" s="264"/>
      <c r="N916" s="265"/>
      <c r="O916" s="265"/>
      <c r="P916" s="265"/>
      <c r="Q916" s="265"/>
      <c r="R916" s="265"/>
      <c r="S916" s="265"/>
      <c r="T916" s="266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7" t="s">
        <v>174</v>
      </c>
      <c r="AU916" s="267" t="s">
        <v>86</v>
      </c>
      <c r="AV916" s="13" t="s">
        <v>80</v>
      </c>
      <c r="AW916" s="13" t="s">
        <v>30</v>
      </c>
      <c r="AX916" s="13" t="s">
        <v>73</v>
      </c>
      <c r="AY916" s="267" t="s">
        <v>166</v>
      </c>
    </row>
    <row r="917" spans="1:51" s="14" customFormat="1" ht="12">
      <c r="A917" s="14"/>
      <c r="B917" s="268"/>
      <c r="C917" s="269"/>
      <c r="D917" s="259" t="s">
        <v>174</v>
      </c>
      <c r="E917" s="270" t="s">
        <v>1</v>
      </c>
      <c r="F917" s="271" t="s">
        <v>2667</v>
      </c>
      <c r="G917" s="269"/>
      <c r="H917" s="272">
        <v>11.55</v>
      </c>
      <c r="I917" s="273"/>
      <c r="J917" s="269"/>
      <c r="K917" s="269"/>
      <c r="L917" s="274"/>
      <c r="M917" s="275"/>
      <c r="N917" s="276"/>
      <c r="O917" s="276"/>
      <c r="P917" s="276"/>
      <c r="Q917" s="276"/>
      <c r="R917" s="276"/>
      <c r="S917" s="276"/>
      <c r="T917" s="27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78" t="s">
        <v>174</v>
      </c>
      <c r="AU917" s="278" t="s">
        <v>86</v>
      </c>
      <c r="AV917" s="14" t="s">
        <v>86</v>
      </c>
      <c r="AW917" s="14" t="s">
        <v>30</v>
      </c>
      <c r="AX917" s="14" t="s">
        <v>73</v>
      </c>
      <c r="AY917" s="278" t="s">
        <v>166</v>
      </c>
    </row>
    <row r="918" spans="1:51" s="14" customFormat="1" ht="12">
      <c r="A918" s="14"/>
      <c r="B918" s="268"/>
      <c r="C918" s="269"/>
      <c r="D918" s="259" t="s">
        <v>174</v>
      </c>
      <c r="E918" s="270" t="s">
        <v>1</v>
      </c>
      <c r="F918" s="271" t="s">
        <v>2668</v>
      </c>
      <c r="G918" s="269"/>
      <c r="H918" s="272">
        <v>126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174</v>
      </c>
      <c r="AU918" s="278" t="s">
        <v>86</v>
      </c>
      <c r="AV918" s="14" t="s">
        <v>86</v>
      </c>
      <c r="AW918" s="14" t="s">
        <v>30</v>
      </c>
      <c r="AX918" s="14" t="s">
        <v>73</v>
      </c>
      <c r="AY918" s="278" t="s">
        <v>166</v>
      </c>
    </row>
    <row r="919" spans="1:51" s="14" customFormat="1" ht="12">
      <c r="A919" s="14"/>
      <c r="B919" s="268"/>
      <c r="C919" s="269"/>
      <c r="D919" s="259" t="s">
        <v>174</v>
      </c>
      <c r="E919" s="269"/>
      <c r="F919" s="271" t="s">
        <v>2669</v>
      </c>
      <c r="G919" s="269"/>
      <c r="H919" s="272">
        <v>140.301</v>
      </c>
      <c r="I919" s="273"/>
      <c r="J919" s="269"/>
      <c r="K919" s="269"/>
      <c r="L919" s="274"/>
      <c r="M919" s="275"/>
      <c r="N919" s="276"/>
      <c r="O919" s="276"/>
      <c r="P919" s="276"/>
      <c r="Q919" s="276"/>
      <c r="R919" s="276"/>
      <c r="S919" s="276"/>
      <c r="T919" s="27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78" t="s">
        <v>174</v>
      </c>
      <c r="AU919" s="278" t="s">
        <v>86</v>
      </c>
      <c r="AV919" s="14" t="s">
        <v>86</v>
      </c>
      <c r="AW919" s="14" t="s">
        <v>4</v>
      </c>
      <c r="AX919" s="14" t="s">
        <v>80</v>
      </c>
      <c r="AY919" s="278" t="s">
        <v>166</v>
      </c>
    </row>
    <row r="920" spans="1:65" s="2" customFormat="1" ht="21.75" customHeight="1">
      <c r="A920" s="37"/>
      <c r="B920" s="38"/>
      <c r="C920" s="279" t="s">
        <v>1233</v>
      </c>
      <c r="D920" s="279" t="s">
        <v>243</v>
      </c>
      <c r="E920" s="280" t="s">
        <v>1208</v>
      </c>
      <c r="F920" s="281" t="s">
        <v>1209</v>
      </c>
      <c r="G920" s="282" t="s">
        <v>171</v>
      </c>
      <c r="H920" s="283">
        <v>152.082</v>
      </c>
      <c r="I920" s="284"/>
      <c r="J920" s="285">
        <f>ROUND(I920*H920,2)</f>
        <v>0</v>
      </c>
      <c r="K920" s="286"/>
      <c r="L920" s="287"/>
      <c r="M920" s="288" t="s">
        <v>1</v>
      </c>
      <c r="N920" s="289" t="s">
        <v>39</v>
      </c>
      <c r="O920" s="90"/>
      <c r="P920" s="253">
        <f>O920*H920</f>
        <v>0</v>
      </c>
      <c r="Q920" s="253">
        <v>0.0021</v>
      </c>
      <c r="R920" s="253">
        <f>Q920*H920</f>
        <v>0.31937219999999994</v>
      </c>
      <c r="S920" s="253">
        <v>0</v>
      </c>
      <c r="T920" s="254">
        <f>S920*H920</f>
        <v>0</v>
      </c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R920" s="255" t="s">
        <v>338</v>
      </c>
      <c r="AT920" s="255" t="s">
        <v>243</v>
      </c>
      <c r="AU920" s="255" t="s">
        <v>86</v>
      </c>
      <c r="AY920" s="16" t="s">
        <v>166</v>
      </c>
      <c r="BE920" s="256">
        <f>IF(N920="základní",J920,0)</f>
        <v>0</v>
      </c>
      <c r="BF920" s="256">
        <f>IF(N920="snížená",J920,0)</f>
        <v>0</v>
      </c>
      <c r="BG920" s="256">
        <f>IF(N920="zákl. přenesená",J920,0)</f>
        <v>0</v>
      </c>
      <c r="BH920" s="256">
        <f>IF(N920="sníž. přenesená",J920,0)</f>
        <v>0</v>
      </c>
      <c r="BI920" s="256">
        <f>IF(N920="nulová",J920,0)</f>
        <v>0</v>
      </c>
      <c r="BJ920" s="16" t="s">
        <v>86</v>
      </c>
      <c r="BK920" s="256">
        <f>ROUND(I920*H920,2)</f>
        <v>0</v>
      </c>
      <c r="BL920" s="16" t="s">
        <v>252</v>
      </c>
      <c r="BM920" s="255" t="s">
        <v>2670</v>
      </c>
    </row>
    <row r="921" spans="1:51" s="13" customFormat="1" ht="12">
      <c r="A921" s="13"/>
      <c r="B921" s="257"/>
      <c r="C921" s="258"/>
      <c r="D921" s="259" t="s">
        <v>174</v>
      </c>
      <c r="E921" s="260" t="s">
        <v>1</v>
      </c>
      <c r="F921" s="261" t="s">
        <v>1192</v>
      </c>
      <c r="G921" s="258"/>
      <c r="H921" s="260" t="s">
        <v>1</v>
      </c>
      <c r="I921" s="262"/>
      <c r="J921" s="258"/>
      <c r="K921" s="258"/>
      <c r="L921" s="263"/>
      <c r="M921" s="264"/>
      <c r="N921" s="265"/>
      <c r="O921" s="265"/>
      <c r="P921" s="265"/>
      <c r="Q921" s="265"/>
      <c r="R921" s="265"/>
      <c r="S921" s="265"/>
      <c r="T921" s="266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7" t="s">
        <v>174</v>
      </c>
      <c r="AU921" s="267" t="s">
        <v>86</v>
      </c>
      <c r="AV921" s="13" t="s">
        <v>80</v>
      </c>
      <c r="AW921" s="13" t="s">
        <v>30</v>
      </c>
      <c r="AX921" s="13" t="s">
        <v>73</v>
      </c>
      <c r="AY921" s="267" t="s">
        <v>166</v>
      </c>
    </row>
    <row r="922" spans="1:51" s="14" customFormat="1" ht="12">
      <c r="A922" s="14"/>
      <c r="B922" s="268"/>
      <c r="C922" s="269"/>
      <c r="D922" s="259" t="s">
        <v>174</v>
      </c>
      <c r="E922" s="270" t="s">
        <v>1</v>
      </c>
      <c r="F922" s="271" t="s">
        <v>2671</v>
      </c>
      <c r="G922" s="269"/>
      <c r="H922" s="272">
        <v>23.1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174</v>
      </c>
      <c r="AU922" s="278" t="s">
        <v>86</v>
      </c>
      <c r="AV922" s="14" t="s">
        <v>86</v>
      </c>
      <c r="AW922" s="14" t="s">
        <v>30</v>
      </c>
      <c r="AX922" s="14" t="s">
        <v>73</v>
      </c>
      <c r="AY922" s="278" t="s">
        <v>166</v>
      </c>
    </row>
    <row r="923" spans="1:51" s="14" customFormat="1" ht="12">
      <c r="A923" s="14"/>
      <c r="B923" s="268"/>
      <c r="C923" s="269"/>
      <c r="D923" s="259" t="s">
        <v>174</v>
      </c>
      <c r="E923" s="270" t="s">
        <v>1</v>
      </c>
      <c r="F923" s="271" t="s">
        <v>2668</v>
      </c>
      <c r="G923" s="269"/>
      <c r="H923" s="272">
        <v>126</v>
      </c>
      <c r="I923" s="273"/>
      <c r="J923" s="269"/>
      <c r="K923" s="269"/>
      <c r="L923" s="274"/>
      <c r="M923" s="275"/>
      <c r="N923" s="276"/>
      <c r="O923" s="276"/>
      <c r="P923" s="276"/>
      <c r="Q923" s="276"/>
      <c r="R923" s="276"/>
      <c r="S923" s="276"/>
      <c r="T923" s="27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78" t="s">
        <v>174</v>
      </c>
      <c r="AU923" s="278" t="s">
        <v>86</v>
      </c>
      <c r="AV923" s="14" t="s">
        <v>86</v>
      </c>
      <c r="AW923" s="14" t="s">
        <v>30</v>
      </c>
      <c r="AX923" s="14" t="s">
        <v>73</v>
      </c>
      <c r="AY923" s="278" t="s">
        <v>166</v>
      </c>
    </row>
    <row r="924" spans="1:51" s="14" customFormat="1" ht="12">
      <c r="A924" s="14"/>
      <c r="B924" s="268"/>
      <c r="C924" s="269"/>
      <c r="D924" s="259" t="s">
        <v>174</v>
      </c>
      <c r="E924" s="269"/>
      <c r="F924" s="271" t="s">
        <v>2672</v>
      </c>
      <c r="G924" s="269"/>
      <c r="H924" s="272">
        <v>152.082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174</v>
      </c>
      <c r="AU924" s="278" t="s">
        <v>86</v>
      </c>
      <c r="AV924" s="14" t="s">
        <v>86</v>
      </c>
      <c r="AW924" s="14" t="s">
        <v>4</v>
      </c>
      <c r="AX924" s="14" t="s">
        <v>80</v>
      </c>
      <c r="AY924" s="278" t="s">
        <v>166</v>
      </c>
    </row>
    <row r="925" spans="1:65" s="2" customFormat="1" ht="21.75" customHeight="1">
      <c r="A925" s="37"/>
      <c r="B925" s="38"/>
      <c r="C925" s="243" t="s">
        <v>1240</v>
      </c>
      <c r="D925" s="243" t="s">
        <v>168</v>
      </c>
      <c r="E925" s="244" t="s">
        <v>1214</v>
      </c>
      <c r="F925" s="245" t="s">
        <v>1215</v>
      </c>
      <c r="G925" s="246" t="s">
        <v>171</v>
      </c>
      <c r="H925" s="247">
        <v>15.75</v>
      </c>
      <c r="I925" s="248"/>
      <c r="J925" s="249">
        <f>ROUND(I925*H925,2)</f>
        <v>0</v>
      </c>
      <c r="K925" s="250"/>
      <c r="L925" s="43"/>
      <c r="M925" s="251" t="s">
        <v>1</v>
      </c>
      <c r="N925" s="252" t="s">
        <v>39</v>
      </c>
      <c r="O925" s="90"/>
      <c r="P925" s="253">
        <f>O925*H925</f>
        <v>0</v>
      </c>
      <c r="Q925" s="253">
        <v>1E-05</v>
      </c>
      <c r="R925" s="253">
        <f>Q925*H925</f>
        <v>0.0001575</v>
      </c>
      <c r="S925" s="253">
        <v>0</v>
      </c>
      <c r="T925" s="254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255" t="s">
        <v>252</v>
      </c>
      <c r="AT925" s="255" t="s">
        <v>168</v>
      </c>
      <c r="AU925" s="255" t="s">
        <v>86</v>
      </c>
      <c r="AY925" s="16" t="s">
        <v>166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6" t="s">
        <v>86</v>
      </c>
      <c r="BK925" s="256">
        <f>ROUND(I925*H925,2)</f>
        <v>0</v>
      </c>
      <c r="BL925" s="16" t="s">
        <v>252</v>
      </c>
      <c r="BM925" s="255" t="s">
        <v>2673</v>
      </c>
    </row>
    <row r="926" spans="1:51" s="13" customFormat="1" ht="12">
      <c r="A926" s="13"/>
      <c r="B926" s="257"/>
      <c r="C926" s="258"/>
      <c r="D926" s="259" t="s">
        <v>174</v>
      </c>
      <c r="E926" s="260" t="s">
        <v>1</v>
      </c>
      <c r="F926" s="261" t="s">
        <v>1192</v>
      </c>
      <c r="G926" s="258"/>
      <c r="H926" s="260" t="s">
        <v>1</v>
      </c>
      <c r="I926" s="262"/>
      <c r="J926" s="258"/>
      <c r="K926" s="258"/>
      <c r="L926" s="263"/>
      <c r="M926" s="264"/>
      <c r="N926" s="265"/>
      <c r="O926" s="265"/>
      <c r="P926" s="265"/>
      <c r="Q926" s="265"/>
      <c r="R926" s="265"/>
      <c r="S926" s="265"/>
      <c r="T926" s="266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7" t="s">
        <v>174</v>
      </c>
      <c r="AU926" s="267" t="s">
        <v>86</v>
      </c>
      <c r="AV926" s="13" t="s">
        <v>80</v>
      </c>
      <c r="AW926" s="13" t="s">
        <v>30</v>
      </c>
      <c r="AX926" s="13" t="s">
        <v>73</v>
      </c>
      <c r="AY926" s="267" t="s">
        <v>166</v>
      </c>
    </row>
    <row r="927" spans="1:51" s="14" customFormat="1" ht="12">
      <c r="A927" s="14"/>
      <c r="B927" s="268"/>
      <c r="C927" s="269"/>
      <c r="D927" s="259" t="s">
        <v>174</v>
      </c>
      <c r="E927" s="270" t="s">
        <v>1</v>
      </c>
      <c r="F927" s="271" t="s">
        <v>1217</v>
      </c>
      <c r="G927" s="269"/>
      <c r="H927" s="272">
        <v>15.75</v>
      </c>
      <c r="I927" s="273"/>
      <c r="J927" s="269"/>
      <c r="K927" s="269"/>
      <c r="L927" s="274"/>
      <c r="M927" s="275"/>
      <c r="N927" s="276"/>
      <c r="O927" s="276"/>
      <c r="P927" s="276"/>
      <c r="Q927" s="276"/>
      <c r="R927" s="276"/>
      <c r="S927" s="276"/>
      <c r="T927" s="27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78" t="s">
        <v>174</v>
      </c>
      <c r="AU927" s="278" t="s">
        <v>86</v>
      </c>
      <c r="AV927" s="14" t="s">
        <v>86</v>
      </c>
      <c r="AW927" s="14" t="s">
        <v>30</v>
      </c>
      <c r="AX927" s="14" t="s">
        <v>73</v>
      </c>
      <c r="AY927" s="278" t="s">
        <v>166</v>
      </c>
    </row>
    <row r="928" spans="1:65" s="2" customFormat="1" ht="21.75" customHeight="1">
      <c r="A928" s="37"/>
      <c r="B928" s="38"/>
      <c r="C928" s="279" t="s">
        <v>1245</v>
      </c>
      <c r="D928" s="279" t="s">
        <v>243</v>
      </c>
      <c r="E928" s="280" t="s">
        <v>1219</v>
      </c>
      <c r="F928" s="281" t="s">
        <v>1220</v>
      </c>
      <c r="G928" s="282" t="s">
        <v>171</v>
      </c>
      <c r="H928" s="283">
        <v>17.325</v>
      </c>
      <c r="I928" s="284"/>
      <c r="J928" s="285">
        <f>ROUND(I928*H928,2)</f>
        <v>0</v>
      </c>
      <c r="K928" s="286"/>
      <c r="L928" s="287"/>
      <c r="M928" s="288" t="s">
        <v>1</v>
      </c>
      <c r="N928" s="289" t="s">
        <v>39</v>
      </c>
      <c r="O928" s="90"/>
      <c r="P928" s="253">
        <f>O928*H928</f>
        <v>0</v>
      </c>
      <c r="Q928" s="253">
        <v>0.000115</v>
      </c>
      <c r="R928" s="253">
        <f>Q928*H928</f>
        <v>0.001992375</v>
      </c>
      <c r="S928" s="253">
        <v>0</v>
      </c>
      <c r="T928" s="254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255" t="s">
        <v>338</v>
      </c>
      <c r="AT928" s="255" t="s">
        <v>243</v>
      </c>
      <c r="AU928" s="255" t="s">
        <v>86</v>
      </c>
      <c r="AY928" s="16" t="s">
        <v>166</v>
      </c>
      <c r="BE928" s="256">
        <f>IF(N928="základní",J928,0)</f>
        <v>0</v>
      </c>
      <c r="BF928" s="256">
        <f>IF(N928="snížená",J928,0)</f>
        <v>0</v>
      </c>
      <c r="BG928" s="256">
        <f>IF(N928="zákl. přenesená",J928,0)</f>
        <v>0</v>
      </c>
      <c r="BH928" s="256">
        <f>IF(N928="sníž. přenesená",J928,0)</f>
        <v>0</v>
      </c>
      <c r="BI928" s="256">
        <f>IF(N928="nulová",J928,0)</f>
        <v>0</v>
      </c>
      <c r="BJ928" s="16" t="s">
        <v>86</v>
      </c>
      <c r="BK928" s="256">
        <f>ROUND(I928*H928,2)</f>
        <v>0</v>
      </c>
      <c r="BL928" s="16" t="s">
        <v>252</v>
      </c>
      <c r="BM928" s="255" t="s">
        <v>2674</v>
      </c>
    </row>
    <row r="929" spans="1:51" s="14" customFormat="1" ht="12">
      <c r="A929" s="14"/>
      <c r="B929" s="268"/>
      <c r="C929" s="269"/>
      <c r="D929" s="259" t="s">
        <v>174</v>
      </c>
      <c r="E929" s="269"/>
      <c r="F929" s="271" t="s">
        <v>1222</v>
      </c>
      <c r="G929" s="269"/>
      <c r="H929" s="272">
        <v>17.325</v>
      </c>
      <c r="I929" s="273"/>
      <c r="J929" s="269"/>
      <c r="K929" s="269"/>
      <c r="L929" s="274"/>
      <c r="M929" s="275"/>
      <c r="N929" s="276"/>
      <c r="O929" s="276"/>
      <c r="P929" s="276"/>
      <c r="Q929" s="276"/>
      <c r="R929" s="276"/>
      <c r="S929" s="276"/>
      <c r="T929" s="27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8" t="s">
        <v>174</v>
      </c>
      <c r="AU929" s="278" t="s">
        <v>86</v>
      </c>
      <c r="AV929" s="14" t="s">
        <v>86</v>
      </c>
      <c r="AW929" s="14" t="s">
        <v>4</v>
      </c>
      <c r="AX929" s="14" t="s">
        <v>80</v>
      </c>
      <c r="AY929" s="278" t="s">
        <v>166</v>
      </c>
    </row>
    <row r="930" spans="1:65" s="2" customFormat="1" ht="21.75" customHeight="1">
      <c r="A930" s="37"/>
      <c r="B930" s="38"/>
      <c r="C930" s="243" t="s">
        <v>1249</v>
      </c>
      <c r="D930" s="243" t="s">
        <v>168</v>
      </c>
      <c r="E930" s="244" t="s">
        <v>1224</v>
      </c>
      <c r="F930" s="245" t="s">
        <v>1225</v>
      </c>
      <c r="G930" s="246" t="s">
        <v>223</v>
      </c>
      <c r="H930" s="247">
        <v>4.713</v>
      </c>
      <c r="I930" s="248"/>
      <c r="J930" s="249">
        <f>ROUND(I930*H930,2)</f>
        <v>0</v>
      </c>
      <c r="K930" s="250"/>
      <c r="L930" s="43"/>
      <c r="M930" s="251" t="s">
        <v>1</v>
      </c>
      <c r="N930" s="252" t="s">
        <v>39</v>
      </c>
      <c r="O930" s="90"/>
      <c r="P930" s="253">
        <f>O930*H930</f>
        <v>0</v>
      </c>
      <c r="Q930" s="253">
        <v>0</v>
      </c>
      <c r="R930" s="253">
        <f>Q930*H930</f>
        <v>0</v>
      </c>
      <c r="S930" s="253">
        <v>0</v>
      </c>
      <c r="T930" s="254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55" t="s">
        <v>252</v>
      </c>
      <c r="AT930" s="255" t="s">
        <v>168</v>
      </c>
      <c r="AU930" s="255" t="s">
        <v>86</v>
      </c>
      <c r="AY930" s="16" t="s">
        <v>166</v>
      </c>
      <c r="BE930" s="256">
        <f>IF(N930="základní",J930,0)</f>
        <v>0</v>
      </c>
      <c r="BF930" s="256">
        <f>IF(N930="snížená",J930,0)</f>
        <v>0</v>
      </c>
      <c r="BG930" s="256">
        <f>IF(N930="zákl. přenesená",J930,0)</f>
        <v>0</v>
      </c>
      <c r="BH930" s="256">
        <f>IF(N930="sníž. přenesená",J930,0)</f>
        <v>0</v>
      </c>
      <c r="BI930" s="256">
        <f>IF(N930="nulová",J930,0)</f>
        <v>0</v>
      </c>
      <c r="BJ930" s="16" t="s">
        <v>86</v>
      </c>
      <c r="BK930" s="256">
        <f>ROUND(I930*H930,2)</f>
        <v>0</v>
      </c>
      <c r="BL930" s="16" t="s">
        <v>252</v>
      </c>
      <c r="BM930" s="255" t="s">
        <v>2675</v>
      </c>
    </row>
    <row r="931" spans="1:63" s="12" customFormat="1" ht="22.8" customHeight="1">
      <c r="A931" s="12"/>
      <c r="B931" s="227"/>
      <c r="C931" s="228"/>
      <c r="D931" s="229" t="s">
        <v>72</v>
      </c>
      <c r="E931" s="241" t="s">
        <v>1227</v>
      </c>
      <c r="F931" s="241" t="s">
        <v>1228</v>
      </c>
      <c r="G931" s="228"/>
      <c r="H931" s="228"/>
      <c r="I931" s="231"/>
      <c r="J931" s="242">
        <f>BK931</f>
        <v>0</v>
      </c>
      <c r="K931" s="228"/>
      <c r="L931" s="233"/>
      <c r="M931" s="234"/>
      <c r="N931" s="235"/>
      <c r="O931" s="235"/>
      <c r="P931" s="236">
        <f>SUM(P932:P934)</f>
        <v>0</v>
      </c>
      <c r="Q931" s="235"/>
      <c r="R931" s="236">
        <f>SUM(R932:R934)</f>
        <v>0.057120000000000004</v>
      </c>
      <c r="S931" s="235"/>
      <c r="T931" s="237">
        <f>SUM(T932:T934)</f>
        <v>0</v>
      </c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R931" s="238" t="s">
        <v>86</v>
      </c>
      <c r="AT931" s="239" t="s">
        <v>72</v>
      </c>
      <c r="AU931" s="239" t="s">
        <v>80</v>
      </c>
      <c r="AY931" s="238" t="s">
        <v>166</v>
      </c>
      <c r="BK931" s="240">
        <f>SUM(BK932:BK934)</f>
        <v>0</v>
      </c>
    </row>
    <row r="932" spans="1:65" s="2" customFormat="1" ht="44.25" customHeight="1">
      <c r="A932" s="37"/>
      <c r="B932" s="38"/>
      <c r="C932" s="243" t="s">
        <v>1255</v>
      </c>
      <c r="D932" s="243" t="s">
        <v>168</v>
      </c>
      <c r="E932" s="244" t="s">
        <v>1230</v>
      </c>
      <c r="F932" s="245" t="s">
        <v>1231</v>
      </c>
      <c r="G932" s="246" t="s">
        <v>346</v>
      </c>
      <c r="H932" s="247">
        <v>2</v>
      </c>
      <c r="I932" s="248"/>
      <c r="J932" s="249">
        <f>ROUND(I932*H932,2)</f>
        <v>0</v>
      </c>
      <c r="K932" s="250"/>
      <c r="L932" s="43"/>
      <c r="M932" s="251" t="s">
        <v>1</v>
      </c>
      <c r="N932" s="252" t="s">
        <v>39</v>
      </c>
      <c r="O932" s="90"/>
      <c r="P932" s="253">
        <f>O932*H932</f>
        <v>0</v>
      </c>
      <c r="Q932" s="253">
        <v>0.00168</v>
      </c>
      <c r="R932" s="253">
        <f>Q932*H932</f>
        <v>0.00336</v>
      </c>
      <c r="S932" s="253">
        <v>0</v>
      </c>
      <c r="T932" s="254">
        <f>S932*H932</f>
        <v>0</v>
      </c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R932" s="255" t="s">
        <v>252</v>
      </c>
      <c r="AT932" s="255" t="s">
        <v>168</v>
      </c>
      <c r="AU932" s="255" t="s">
        <v>86</v>
      </c>
      <c r="AY932" s="16" t="s">
        <v>166</v>
      </c>
      <c r="BE932" s="256">
        <f>IF(N932="základní",J932,0)</f>
        <v>0</v>
      </c>
      <c r="BF932" s="256">
        <f>IF(N932="snížená",J932,0)</f>
        <v>0</v>
      </c>
      <c r="BG932" s="256">
        <f>IF(N932="zákl. přenesená",J932,0)</f>
        <v>0</v>
      </c>
      <c r="BH932" s="256">
        <f>IF(N932="sníž. přenesená",J932,0)</f>
        <v>0</v>
      </c>
      <c r="BI932" s="256">
        <f>IF(N932="nulová",J932,0)</f>
        <v>0</v>
      </c>
      <c r="BJ932" s="16" t="s">
        <v>86</v>
      </c>
      <c r="BK932" s="256">
        <f>ROUND(I932*H932,2)</f>
        <v>0</v>
      </c>
      <c r="BL932" s="16" t="s">
        <v>252</v>
      </c>
      <c r="BM932" s="255" t="s">
        <v>2676</v>
      </c>
    </row>
    <row r="933" spans="1:65" s="2" customFormat="1" ht="21.75" customHeight="1">
      <c r="A933" s="37"/>
      <c r="B933" s="38"/>
      <c r="C933" s="243" t="s">
        <v>1262</v>
      </c>
      <c r="D933" s="243" t="s">
        <v>168</v>
      </c>
      <c r="E933" s="244" t="s">
        <v>1234</v>
      </c>
      <c r="F933" s="245" t="s">
        <v>1235</v>
      </c>
      <c r="G933" s="246" t="s">
        <v>346</v>
      </c>
      <c r="H933" s="247">
        <v>32</v>
      </c>
      <c r="I933" s="248"/>
      <c r="J933" s="249">
        <f>ROUND(I933*H933,2)</f>
        <v>0</v>
      </c>
      <c r="K933" s="250"/>
      <c r="L933" s="43"/>
      <c r="M933" s="251" t="s">
        <v>1</v>
      </c>
      <c r="N933" s="252" t="s">
        <v>39</v>
      </c>
      <c r="O933" s="90"/>
      <c r="P933" s="253">
        <f>O933*H933</f>
        <v>0</v>
      </c>
      <c r="Q933" s="253">
        <v>0.00168</v>
      </c>
      <c r="R933" s="253">
        <f>Q933*H933</f>
        <v>0.05376</v>
      </c>
      <c r="S933" s="253">
        <v>0</v>
      </c>
      <c r="T933" s="254">
        <f>S933*H933</f>
        <v>0</v>
      </c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R933" s="255" t="s">
        <v>252</v>
      </c>
      <c r="AT933" s="255" t="s">
        <v>168</v>
      </c>
      <c r="AU933" s="255" t="s">
        <v>86</v>
      </c>
      <c r="AY933" s="16" t="s">
        <v>166</v>
      </c>
      <c r="BE933" s="256">
        <f>IF(N933="základní",J933,0)</f>
        <v>0</v>
      </c>
      <c r="BF933" s="256">
        <f>IF(N933="snížená",J933,0)</f>
        <v>0</v>
      </c>
      <c r="BG933" s="256">
        <f>IF(N933="zákl. přenesená",J933,0)</f>
        <v>0</v>
      </c>
      <c r="BH933" s="256">
        <f>IF(N933="sníž. přenesená",J933,0)</f>
        <v>0</v>
      </c>
      <c r="BI933" s="256">
        <f>IF(N933="nulová",J933,0)</f>
        <v>0</v>
      </c>
      <c r="BJ933" s="16" t="s">
        <v>86</v>
      </c>
      <c r="BK933" s="256">
        <f>ROUND(I933*H933,2)</f>
        <v>0</v>
      </c>
      <c r="BL933" s="16" t="s">
        <v>252</v>
      </c>
      <c r="BM933" s="255" t="s">
        <v>2677</v>
      </c>
    </row>
    <row r="934" spans="1:51" s="14" customFormat="1" ht="12">
      <c r="A934" s="14"/>
      <c r="B934" s="268"/>
      <c r="C934" s="269"/>
      <c r="D934" s="259" t="s">
        <v>174</v>
      </c>
      <c r="E934" s="270" t="s">
        <v>1</v>
      </c>
      <c r="F934" s="271" t="s">
        <v>2678</v>
      </c>
      <c r="G934" s="269"/>
      <c r="H934" s="272">
        <v>32</v>
      </c>
      <c r="I934" s="273"/>
      <c r="J934" s="269"/>
      <c r="K934" s="269"/>
      <c r="L934" s="274"/>
      <c r="M934" s="275"/>
      <c r="N934" s="276"/>
      <c r="O934" s="276"/>
      <c r="P934" s="276"/>
      <c r="Q934" s="276"/>
      <c r="R934" s="276"/>
      <c r="S934" s="276"/>
      <c r="T934" s="277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8" t="s">
        <v>174</v>
      </c>
      <c r="AU934" s="278" t="s">
        <v>86</v>
      </c>
      <c r="AV934" s="14" t="s">
        <v>86</v>
      </c>
      <c r="AW934" s="14" t="s">
        <v>30</v>
      </c>
      <c r="AX934" s="14" t="s">
        <v>73</v>
      </c>
      <c r="AY934" s="278" t="s">
        <v>166</v>
      </c>
    </row>
    <row r="935" spans="1:63" s="12" customFormat="1" ht="22.8" customHeight="1">
      <c r="A935" s="12"/>
      <c r="B935" s="227"/>
      <c r="C935" s="228"/>
      <c r="D935" s="229" t="s">
        <v>72</v>
      </c>
      <c r="E935" s="241" t="s">
        <v>1238</v>
      </c>
      <c r="F935" s="241" t="s">
        <v>1239</v>
      </c>
      <c r="G935" s="228"/>
      <c r="H935" s="228"/>
      <c r="I935" s="231"/>
      <c r="J935" s="242">
        <f>BK935</f>
        <v>0</v>
      </c>
      <c r="K935" s="228"/>
      <c r="L935" s="233"/>
      <c r="M935" s="234"/>
      <c r="N935" s="235"/>
      <c r="O935" s="235"/>
      <c r="P935" s="236">
        <f>SUM(P936:P969)</f>
        <v>0</v>
      </c>
      <c r="Q935" s="235"/>
      <c r="R935" s="236">
        <f>SUM(R936:R969)</f>
        <v>0.291974</v>
      </c>
      <c r="S935" s="235"/>
      <c r="T935" s="237">
        <f>SUM(T936:T969)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38" t="s">
        <v>86</v>
      </c>
      <c r="AT935" s="239" t="s">
        <v>72</v>
      </c>
      <c r="AU935" s="239" t="s">
        <v>80</v>
      </c>
      <c r="AY935" s="238" t="s">
        <v>166</v>
      </c>
      <c r="BK935" s="240">
        <f>SUM(BK936:BK969)</f>
        <v>0</v>
      </c>
    </row>
    <row r="936" spans="1:65" s="2" customFormat="1" ht="21.75" customHeight="1">
      <c r="A936" s="37"/>
      <c r="B936" s="38"/>
      <c r="C936" s="243" t="s">
        <v>1268</v>
      </c>
      <c r="D936" s="243" t="s">
        <v>168</v>
      </c>
      <c r="E936" s="244" t="s">
        <v>1241</v>
      </c>
      <c r="F936" s="245" t="s">
        <v>1242</v>
      </c>
      <c r="G936" s="246" t="s">
        <v>290</v>
      </c>
      <c r="H936" s="247">
        <v>143.5</v>
      </c>
      <c r="I936" s="248"/>
      <c r="J936" s="249">
        <f>ROUND(I936*H936,2)</f>
        <v>0</v>
      </c>
      <c r="K936" s="250"/>
      <c r="L936" s="43"/>
      <c r="M936" s="251" t="s">
        <v>1</v>
      </c>
      <c r="N936" s="252" t="s">
        <v>39</v>
      </c>
      <c r="O936" s="90"/>
      <c r="P936" s="253">
        <f>O936*H936</f>
        <v>0</v>
      </c>
      <c r="Q936" s="253">
        <v>0</v>
      </c>
      <c r="R936" s="253">
        <f>Q936*H936</f>
        <v>0</v>
      </c>
      <c r="S936" s="253">
        <v>0</v>
      </c>
      <c r="T936" s="254">
        <f>S936*H936</f>
        <v>0</v>
      </c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R936" s="255" t="s">
        <v>252</v>
      </c>
      <c r="AT936" s="255" t="s">
        <v>168</v>
      </c>
      <c r="AU936" s="255" t="s">
        <v>86</v>
      </c>
      <c r="AY936" s="16" t="s">
        <v>166</v>
      </c>
      <c r="BE936" s="256">
        <f>IF(N936="základní",J936,0)</f>
        <v>0</v>
      </c>
      <c r="BF936" s="256">
        <f>IF(N936="snížená",J936,0)</f>
        <v>0</v>
      </c>
      <c r="BG936" s="256">
        <f>IF(N936="zákl. přenesená",J936,0)</f>
        <v>0</v>
      </c>
      <c r="BH936" s="256">
        <f>IF(N936="sníž. přenesená",J936,0)</f>
        <v>0</v>
      </c>
      <c r="BI936" s="256">
        <f>IF(N936="nulová",J936,0)</f>
        <v>0</v>
      </c>
      <c r="BJ936" s="16" t="s">
        <v>86</v>
      </c>
      <c r="BK936" s="256">
        <f>ROUND(I936*H936,2)</f>
        <v>0</v>
      </c>
      <c r="BL936" s="16" t="s">
        <v>252</v>
      </c>
      <c r="BM936" s="255" t="s">
        <v>2679</v>
      </c>
    </row>
    <row r="937" spans="1:51" s="13" customFormat="1" ht="12">
      <c r="A937" s="13"/>
      <c r="B937" s="257"/>
      <c r="C937" s="258"/>
      <c r="D937" s="259" t="s">
        <v>174</v>
      </c>
      <c r="E937" s="260" t="s">
        <v>1</v>
      </c>
      <c r="F937" s="261" t="s">
        <v>175</v>
      </c>
      <c r="G937" s="258"/>
      <c r="H937" s="260" t="s">
        <v>1</v>
      </c>
      <c r="I937" s="262"/>
      <c r="J937" s="258"/>
      <c r="K937" s="258"/>
      <c r="L937" s="263"/>
      <c r="M937" s="264"/>
      <c r="N937" s="265"/>
      <c r="O937" s="265"/>
      <c r="P937" s="265"/>
      <c r="Q937" s="265"/>
      <c r="R937" s="265"/>
      <c r="S937" s="265"/>
      <c r="T937" s="266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7" t="s">
        <v>174</v>
      </c>
      <c r="AU937" s="267" t="s">
        <v>86</v>
      </c>
      <c r="AV937" s="13" t="s">
        <v>80</v>
      </c>
      <c r="AW937" s="13" t="s">
        <v>30</v>
      </c>
      <c r="AX937" s="13" t="s">
        <v>73</v>
      </c>
      <c r="AY937" s="267" t="s">
        <v>166</v>
      </c>
    </row>
    <row r="938" spans="1:51" s="14" customFormat="1" ht="12">
      <c r="A938" s="14"/>
      <c r="B938" s="268"/>
      <c r="C938" s="269"/>
      <c r="D938" s="259" t="s">
        <v>174</v>
      </c>
      <c r="E938" s="270" t="s">
        <v>1</v>
      </c>
      <c r="F938" s="271" t="s">
        <v>2680</v>
      </c>
      <c r="G938" s="269"/>
      <c r="H938" s="272">
        <v>143.5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174</v>
      </c>
      <c r="AU938" s="278" t="s">
        <v>86</v>
      </c>
      <c r="AV938" s="14" t="s">
        <v>86</v>
      </c>
      <c r="AW938" s="14" t="s">
        <v>30</v>
      </c>
      <c r="AX938" s="14" t="s">
        <v>73</v>
      </c>
      <c r="AY938" s="278" t="s">
        <v>166</v>
      </c>
    </row>
    <row r="939" spans="1:65" s="2" customFormat="1" ht="16.5" customHeight="1">
      <c r="A939" s="37"/>
      <c r="B939" s="38"/>
      <c r="C939" s="279" t="s">
        <v>1273</v>
      </c>
      <c r="D939" s="279" t="s">
        <v>243</v>
      </c>
      <c r="E939" s="280" t="s">
        <v>1246</v>
      </c>
      <c r="F939" s="281" t="s">
        <v>1247</v>
      </c>
      <c r="G939" s="282" t="s">
        <v>246</v>
      </c>
      <c r="H939" s="283">
        <v>143.5</v>
      </c>
      <c r="I939" s="284"/>
      <c r="J939" s="285">
        <f>ROUND(I939*H939,2)</f>
        <v>0</v>
      </c>
      <c r="K939" s="286"/>
      <c r="L939" s="287"/>
      <c r="M939" s="288" t="s">
        <v>1</v>
      </c>
      <c r="N939" s="289" t="s">
        <v>39</v>
      </c>
      <c r="O939" s="90"/>
      <c r="P939" s="253">
        <f>O939*H939</f>
        <v>0</v>
      </c>
      <c r="Q939" s="253">
        <v>0.001</v>
      </c>
      <c r="R939" s="253">
        <f>Q939*H939</f>
        <v>0.14350000000000002</v>
      </c>
      <c r="S939" s="253">
        <v>0</v>
      </c>
      <c r="T939" s="254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55" t="s">
        <v>338</v>
      </c>
      <c r="AT939" s="255" t="s">
        <v>243</v>
      </c>
      <c r="AU939" s="255" t="s">
        <v>86</v>
      </c>
      <c r="AY939" s="16" t="s">
        <v>166</v>
      </c>
      <c r="BE939" s="256">
        <f>IF(N939="základní",J939,0)</f>
        <v>0</v>
      </c>
      <c r="BF939" s="256">
        <f>IF(N939="snížená",J939,0)</f>
        <v>0</v>
      </c>
      <c r="BG939" s="256">
        <f>IF(N939="zákl. přenesená",J939,0)</f>
        <v>0</v>
      </c>
      <c r="BH939" s="256">
        <f>IF(N939="sníž. přenesená",J939,0)</f>
        <v>0</v>
      </c>
      <c r="BI939" s="256">
        <f>IF(N939="nulová",J939,0)</f>
        <v>0</v>
      </c>
      <c r="BJ939" s="16" t="s">
        <v>86</v>
      </c>
      <c r="BK939" s="256">
        <f>ROUND(I939*H939,2)</f>
        <v>0</v>
      </c>
      <c r="BL939" s="16" t="s">
        <v>252</v>
      </c>
      <c r="BM939" s="255" t="s">
        <v>2681</v>
      </c>
    </row>
    <row r="940" spans="1:65" s="2" customFormat="1" ht="21.75" customHeight="1">
      <c r="A940" s="37"/>
      <c r="B940" s="38"/>
      <c r="C940" s="243" t="s">
        <v>1278</v>
      </c>
      <c r="D940" s="243" t="s">
        <v>168</v>
      </c>
      <c r="E940" s="244" t="s">
        <v>1250</v>
      </c>
      <c r="F940" s="245" t="s">
        <v>1251</v>
      </c>
      <c r="G940" s="246" t="s">
        <v>290</v>
      </c>
      <c r="H940" s="247">
        <v>105</v>
      </c>
      <c r="I940" s="248"/>
      <c r="J940" s="249">
        <f>ROUND(I940*H940,2)</f>
        <v>0</v>
      </c>
      <c r="K940" s="250"/>
      <c r="L940" s="43"/>
      <c r="M940" s="251" t="s">
        <v>1</v>
      </c>
      <c r="N940" s="252" t="s">
        <v>39</v>
      </c>
      <c r="O940" s="90"/>
      <c r="P940" s="253">
        <f>O940*H940</f>
        <v>0</v>
      </c>
      <c r="Q940" s="253">
        <v>0</v>
      </c>
      <c r="R940" s="253">
        <f>Q940*H940</f>
        <v>0</v>
      </c>
      <c r="S940" s="253">
        <v>0</v>
      </c>
      <c r="T940" s="254">
        <f>S940*H940</f>
        <v>0</v>
      </c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R940" s="255" t="s">
        <v>252</v>
      </c>
      <c r="AT940" s="255" t="s">
        <v>168</v>
      </c>
      <c r="AU940" s="255" t="s">
        <v>86</v>
      </c>
      <c r="AY940" s="16" t="s">
        <v>166</v>
      </c>
      <c r="BE940" s="256">
        <f>IF(N940="základní",J940,0)</f>
        <v>0</v>
      </c>
      <c r="BF940" s="256">
        <f>IF(N940="snížená",J940,0)</f>
        <v>0</v>
      </c>
      <c r="BG940" s="256">
        <f>IF(N940="zákl. přenesená",J940,0)</f>
        <v>0</v>
      </c>
      <c r="BH940" s="256">
        <f>IF(N940="sníž. přenesená",J940,0)</f>
        <v>0</v>
      </c>
      <c r="BI940" s="256">
        <f>IF(N940="nulová",J940,0)</f>
        <v>0</v>
      </c>
      <c r="BJ940" s="16" t="s">
        <v>86</v>
      </c>
      <c r="BK940" s="256">
        <f>ROUND(I940*H940,2)</f>
        <v>0</v>
      </c>
      <c r="BL940" s="16" t="s">
        <v>252</v>
      </c>
      <c r="BM940" s="255" t="s">
        <v>2682</v>
      </c>
    </row>
    <row r="941" spans="1:51" s="14" customFormat="1" ht="12">
      <c r="A941" s="14"/>
      <c r="B941" s="268"/>
      <c r="C941" s="269"/>
      <c r="D941" s="259" t="s">
        <v>174</v>
      </c>
      <c r="E941" s="270" t="s">
        <v>1</v>
      </c>
      <c r="F941" s="271" t="s">
        <v>2683</v>
      </c>
      <c r="G941" s="269"/>
      <c r="H941" s="272">
        <v>35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174</v>
      </c>
      <c r="AU941" s="278" t="s">
        <v>86</v>
      </c>
      <c r="AV941" s="14" t="s">
        <v>86</v>
      </c>
      <c r="AW941" s="14" t="s">
        <v>30</v>
      </c>
      <c r="AX941" s="14" t="s">
        <v>73</v>
      </c>
      <c r="AY941" s="278" t="s">
        <v>166</v>
      </c>
    </row>
    <row r="942" spans="1:51" s="14" customFormat="1" ht="12">
      <c r="A942" s="14"/>
      <c r="B942" s="268"/>
      <c r="C942" s="269"/>
      <c r="D942" s="259" t="s">
        <v>174</v>
      </c>
      <c r="E942" s="270" t="s">
        <v>1</v>
      </c>
      <c r="F942" s="271" t="s">
        <v>2684</v>
      </c>
      <c r="G942" s="269"/>
      <c r="H942" s="272">
        <v>70</v>
      </c>
      <c r="I942" s="273"/>
      <c r="J942" s="269"/>
      <c r="K942" s="269"/>
      <c r="L942" s="274"/>
      <c r="M942" s="275"/>
      <c r="N942" s="276"/>
      <c r="O942" s="276"/>
      <c r="P942" s="276"/>
      <c r="Q942" s="276"/>
      <c r="R942" s="276"/>
      <c r="S942" s="276"/>
      <c r="T942" s="27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8" t="s">
        <v>174</v>
      </c>
      <c r="AU942" s="278" t="s">
        <v>86</v>
      </c>
      <c r="AV942" s="14" t="s">
        <v>86</v>
      </c>
      <c r="AW942" s="14" t="s">
        <v>30</v>
      </c>
      <c r="AX942" s="14" t="s">
        <v>73</v>
      </c>
      <c r="AY942" s="278" t="s">
        <v>166</v>
      </c>
    </row>
    <row r="943" spans="1:65" s="2" customFormat="1" ht="16.5" customHeight="1">
      <c r="A943" s="37"/>
      <c r="B943" s="38"/>
      <c r="C943" s="279" t="s">
        <v>1282</v>
      </c>
      <c r="D943" s="279" t="s">
        <v>243</v>
      </c>
      <c r="E943" s="280" t="s">
        <v>1256</v>
      </c>
      <c r="F943" s="281" t="s">
        <v>1257</v>
      </c>
      <c r="G943" s="282" t="s">
        <v>246</v>
      </c>
      <c r="H943" s="283">
        <v>22.826</v>
      </c>
      <c r="I943" s="284"/>
      <c r="J943" s="285">
        <f>ROUND(I943*H943,2)</f>
        <v>0</v>
      </c>
      <c r="K943" s="286"/>
      <c r="L943" s="287"/>
      <c r="M943" s="288" t="s">
        <v>1</v>
      </c>
      <c r="N943" s="289" t="s">
        <v>39</v>
      </c>
      <c r="O943" s="90"/>
      <c r="P943" s="253">
        <f>O943*H943</f>
        <v>0</v>
      </c>
      <c r="Q943" s="253">
        <v>0.001</v>
      </c>
      <c r="R943" s="253">
        <f>Q943*H943</f>
        <v>0.022826000000000003</v>
      </c>
      <c r="S943" s="253">
        <v>0</v>
      </c>
      <c r="T943" s="254">
        <f>S943*H943</f>
        <v>0</v>
      </c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R943" s="255" t="s">
        <v>338</v>
      </c>
      <c r="AT943" s="255" t="s">
        <v>243</v>
      </c>
      <c r="AU943" s="255" t="s">
        <v>86</v>
      </c>
      <c r="AY943" s="16" t="s">
        <v>166</v>
      </c>
      <c r="BE943" s="256">
        <f>IF(N943="základní",J943,0)</f>
        <v>0</v>
      </c>
      <c r="BF943" s="256">
        <f>IF(N943="snížená",J943,0)</f>
        <v>0</v>
      </c>
      <c r="BG943" s="256">
        <f>IF(N943="zákl. přenesená",J943,0)</f>
        <v>0</v>
      </c>
      <c r="BH943" s="256">
        <f>IF(N943="sníž. přenesená",J943,0)</f>
        <v>0</v>
      </c>
      <c r="BI943" s="256">
        <f>IF(N943="nulová",J943,0)</f>
        <v>0</v>
      </c>
      <c r="BJ943" s="16" t="s">
        <v>86</v>
      </c>
      <c r="BK943" s="256">
        <f>ROUND(I943*H943,2)</f>
        <v>0</v>
      </c>
      <c r="BL943" s="16" t="s">
        <v>252</v>
      </c>
      <c r="BM943" s="255" t="s">
        <v>2685</v>
      </c>
    </row>
    <row r="944" spans="1:47" s="2" customFormat="1" ht="12">
      <c r="A944" s="37"/>
      <c r="B944" s="38"/>
      <c r="C944" s="39"/>
      <c r="D944" s="259" t="s">
        <v>496</v>
      </c>
      <c r="E944" s="39"/>
      <c r="F944" s="290" t="s">
        <v>1259</v>
      </c>
      <c r="G944" s="39"/>
      <c r="H944" s="39"/>
      <c r="I944" s="153"/>
      <c r="J944" s="39"/>
      <c r="K944" s="39"/>
      <c r="L944" s="43"/>
      <c r="M944" s="291"/>
      <c r="N944" s="292"/>
      <c r="O944" s="90"/>
      <c r="P944" s="90"/>
      <c r="Q944" s="90"/>
      <c r="R944" s="90"/>
      <c r="S944" s="90"/>
      <c r="T944" s="91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T944" s="16" t="s">
        <v>496</v>
      </c>
      <c r="AU944" s="16" t="s">
        <v>86</v>
      </c>
    </row>
    <row r="945" spans="1:51" s="14" customFormat="1" ht="12">
      <c r="A945" s="14"/>
      <c r="B945" s="268"/>
      <c r="C945" s="269"/>
      <c r="D945" s="259" t="s">
        <v>174</v>
      </c>
      <c r="E945" s="270" t="s">
        <v>1</v>
      </c>
      <c r="F945" s="271" t="s">
        <v>2686</v>
      </c>
      <c r="G945" s="269"/>
      <c r="H945" s="272">
        <v>21.739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174</v>
      </c>
      <c r="AU945" s="278" t="s">
        <v>86</v>
      </c>
      <c r="AV945" s="14" t="s">
        <v>86</v>
      </c>
      <c r="AW945" s="14" t="s">
        <v>30</v>
      </c>
      <c r="AX945" s="14" t="s">
        <v>73</v>
      </c>
      <c r="AY945" s="278" t="s">
        <v>166</v>
      </c>
    </row>
    <row r="946" spans="1:51" s="14" customFormat="1" ht="12">
      <c r="A946" s="14"/>
      <c r="B946" s="268"/>
      <c r="C946" s="269"/>
      <c r="D946" s="259" t="s">
        <v>174</v>
      </c>
      <c r="E946" s="269"/>
      <c r="F946" s="271" t="s">
        <v>2687</v>
      </c>
      <c r="G946" s="269"/>
      <c r="H946" s="272">
        <v>22.826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174</v>
      </c>
      <c r="AU946" s="278" t="s">
        <v>86</v>
      </c>
      <c r="AV946" s="14" t="s">
        <v>86</v>
      </c>
      <c r="AW946" s="14" t="s">
        <v>4</v>
      </c>
      <c r="AX946" s="14" t="s">
        <v>80</v>
      </c>
      <c r="AY946" s="278" t="s">
        <v>166</v>
      </c>
    </row>
    <row r="947" spans="1:65" s="2" customFormat="1" ht="16.5" customHeight="1">
      <c r="A947" s="37"/>
      <c r="B947" s="38"/>
      <c r="C947" s="279" t="s">
        <v>1286</v>
      </c>
      <c r="D947" s="279" t="s">
        <v>243</v>
      </c>
      <c r="E947" s="280" t="s">
        <v>1263</v>
      </c>
      <c r="F947" s="281" t="s">
        <v>1264</v>
      </c>
      <c r="G947" s="282" t="s">
        <v>246</v>
      </c>
      <c r="H947" s="283">
        <v>43.478</v>
      </c>
      <c r="I947" s="284"/>
      <c r="J947" s="285">
        <f>ROUND(I947*H947,2)</f>
        <v>0</v>
      </c>
      <c r="K947" s="286"/>
      <c r="L947" s="287"/>
      <c r="M947" s="288" t="s">
        <v>1</v>
      </c>
      <c r="N947" s="289" t="s">
        <v>39</v>
      </c>
      <c r="O947" s="90"/>
      <c r="P947" s="253">
        <f>O947*H947</f>
        <v>0</v>
      </c>
      <c r="Q947" s="253">
        <v>0.001</v>
      </c>
      <c r="R947" s="253">
        <f>Q947*H947</f>
        <v>0.043478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338</v>
      </c>
      <c r="AT947" s="255" t="s">
        <v>243</v>
      </c>
      <c r="AU947" s="255" t="s">
        <v>86</v>
      </c>
      <c r="AY947" s="16" t="s">
        <v>166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86</v>
      </c>
      <c r="BK947" s="256">
        <f>ROUND(I947*H947,2)</f>
        <v>0</v>
      </c>
      <c r="BL947" s="16" t="s">
        <v>252</v>
      </c>
      <c r="BM947" s="255" t="s">
        <v>2688</v>
      </c>
    </row>
    <row r="948" spans="1:47" s="2" customFormat="1" ht="12">
      <c r="A948" s="37"/>
      <c r="B948" s="38"/>
      <c r="C948" s="39"/>
      <c r="D948" s="259" t="s">
        <v>496</v>
      </c>
      <c r="E948" s="39"/>
      <c r="F948" s="290" t="s">
        <v>1266</v>
      </c>
      <c r="G948" s="39"/>
      <c r="H948" s="39"/>
      <c r="I948" s="153"/>
      <c r="J948" s="39"/>
      <c r="K948" s="39"/>
      <c r="L948" s="43"/>
      <c r="M948" s="291"/>
      <c r="N948" s="292"/>
      <c r="O948" s="90"/>
      <c r="P948" s="90"/>
      <c r="Q948" s="90"/>
      <c r="R948" s="90"/>
      <c r="S948" s="90"/>
      <c r="T948" s="91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T948" s="16" t="s">
        <v>496</v>
      </c>
      <c r="AU948" s="16" t="s">
        <v>86</v>
      </c>
    </row>
    <row r="949" spans="1:51" s="14" customFormat="1" ht="12">
      <c r="A949" s="14"/>
      <c r="B949" s="268"/>
      <c r="C949" s="269"/>
      <c r="D949" s="259" t="s">
        <v>174</v>
      </c>
      <c r="E949" s="270" t="s">
        <v>1</v>
      </c>
      <c r="F949" s="271" t="s">
        <v>2689</v>
      </c>
      <c r="G949" s="269"/>
      <c r="H949" s="272">
        <v>43.478</v>
      </c>
      <c r="I949" s="273"/>
      <c r="J949" s="269"/>
      <c r="K949" s="269"/>
      <c r="L949" s="274"/>
      <c r="M949" s="275"/>
      <c r="N949" s="276"/>
      <c r="O949" s="276"/>
      <c r="P949" s="276"/>
      <c r="Q949" s="276"/>
      <c r="R949" s="276"/>
      <c r="S949" s="276"/>
      <c r="T949" s="27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8" t="s">
        <v>174</v>
      </c>
      <c r="AU949" s="278" t="s">
        <v>86</v>
      </c>
      <c r="AV949" s="14" t="s">
        <v>86</v>
      </c>
      <c r="AW949" s="14" t="s">
        <v>30</v>
      </c>
      <c r="AX949" s="14" t="s">
        <v>73</v>
      </c>
      <c r="AY949" s="278" t="s">
        <v>166</v>
      </c>
    </row>
    <row r="950" spans="1:65" s="2" customFormat="1" ht="21.75" customHeight="1">
      <c r="A950" s="37"/>
      <c r="B950" s="38"/>
      <c r="C950" s="279" t="s">
        <v>1290</v>
      </c>
      <c r="D950" s="279" t="s">
        <v>243</v>
      </c>
      <c r="E950" s="280" t="s">
        <v>1269</v>
      </c>
      <c r="F950" s="281" t="s">
        <v>1270</v>
      </c>
      <c r="G950" s="282" t="s">
        <v>346</v>
      </c>
      <c r="H950" s="283">
        <v>60</v>
      </c>
      <c r="I950" s="284"/>
      <c r="J950" s="285">
        <f>ROUND(I950*H950,2)</f>
        <v>0</v>
      </c>
      <c r="K950" s="286"/>
      <c r="L950" s="287"/>
      <c r="M950" s="288" t="s">
        <v>1</v>
      </c>
      <c r="N950" s="289" t="s">
        <v>39</v>
      </c>
      <c r="O950" s="90"/>
      <c r="P950" s="253">
        <f>O950*H950</f>
        <v>0</v>
      </c>
      <c r="Q950" s="253">
        <v>0.00014</v>
      </c>
      <c r="R950" s="253">
        <f>Q950*H950</f>
        <v>0.0084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338</v>
      </c>
      <c r="AT950" s="255" t="s">
        <v>243</v>
      </c>
      <c r="AU950" s="255" t="s">
        <v>86</v>
      </c>
      <c r="AY950" s="16" t="s">
        <v>166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86</v>
      </c>
      <c r="BK950" s="256">
        <f>ROUND(I950*H950,2)</f>
        <v>0</v>
      </c>
      <c r="BL950" s="16" t="s">
        <v>252</v>
      </c>
      <c r="BM950" s="255" t="s">
        <v>2690</v>
      </c>
    </row>
    <row r="951" spans="1:51" s="14" customFormat="1" ht="12">
      <c r="A951" s="14"/>
      <c r="B951" s="268"/>
      <c r="C951" s="269"/>
      <c r="D951" s="259" t="s">
        <v>174</v>
      </c>
      <c r="E951" s="270" t="s">
        <v>1</v>
      </c>
      <c r="F951" s="271" t="s">
        <v>2691</v>
      </c>
      <c r="G951" s="269"/>
      <c r="H951" s="272">
        <v>60</v>
      </c>
      <c r="I951" s="273"/>
      <c r="J951" s="269"/>
      <c r="K951" s="269"/>
      <c r="L951" s="274"/>
      <c r="M951" s="275"/>
      <c r="N951" s="276"/>
      <c r="O951" s="276"/>
      <c r="P951" s="276"/>
      <c r="Q951" s="276"/>
      <c r="R951" s="276"/>
      <c r="S951" s="276"/>
      <c r="T951" s="27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8" t="s">
        <v>174</v>
      </c>
      <c r="AU951" s="278" t="s">
        <v>86</v>
      </c>
      <c r="AV951" s="14" t="s">
        <v>86</v>
      </c>
      <c r="AW951" s="14" t="s">
        <v>30</v>
      </c>
      <c r="AX951" s="14" t="s">
        <v>73</v>
      </c>
      <c r="AY951" s="278" t="s">
        <v>166</v>
      </c>
    </row>
    <row r="952" spans="1:65" s="2" customFormat="1" ht="16.5" customHeight="1">
      <c r="A952" s="37"/>
      <c r="B952" s="38"/>
      <c r="C952" s="243" t="s">
        <v>1295</v>
      </c>
      <c r="D952" s="243" t="s">
        <v>168</v>
      </c>
      <c r="E952" s="244" t="s">
        <v>1274</v>
      </c>
      <c r="F952" s="245" t="s">
        <v>1275</v>
      </c>
      <c r="G952" s="246" t="s">
        <v>346</v>
      </c>
      <c r="H952" s="247">
        <v>76</v>
      </c>
      <c r="I952" s="248"/>
      <c r="J952" s="249">
        <f>ROUND(I952*H952,2)</f>
        <v>0</v>
      </c>
      <c r="K952" s="250"/>
      <c r="L952" s="43"/>
      <c r="M952" s="251" t="s">
        <v>1</v>
      </c>
      <c r="N952" s="252" t="s">
        <v>39</v>
      </c>
      <c r="O952" s="90"/>
      <c r="P952" s="253">
        <f>O952*H952</f>
        <v>0</v>
      </c>
      <c r="Q952" s="253">
        <v>0</v>
      </c>
      <c r="R952" s="253">
        <f>Q952*H952</f>
        <v>0</v>
      </c>
      <c r="S952" s="253">
        <v>0</v>
      </c>
      <c r="T952" s="254">
        <f>S952*H952</f>
        <v>0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255" t="s">
        <v>252</v>
      </c>
      <c r="AT952" s="255" t="s">
        <v>168</v>
      </c>
      <c r="AU952" s="255" t="s">
        <v>86</v>
      </c>
      <c r="AY952" s="16" t="s">
        <v>166</v>
      </c>
      <c r="BE952" s="256">
        <f>IF(N952="základní",J952,0)</f>
        <v>0</v>
      </c>
      <c r="BF952" s="256">
        <f>IF(N952="snížená",J952,0)</f>
        <v>0</v>
      </c>
      <c r="BG952" s="256">
        <f>IF(N952="zákl. přenesená",J952,0)</f>
        <v>0</v>
      </c>
      <c r="BH952" s="256">
        <f>IF(N952="sníž. přenesená",J952,0)</f>
        <v>0</v>
      </c>
      <c r="BI952" s="256">
        <f>IF(N952="nulová",J952,0)</f>
        <v>0</v>
      </c>
      <c r="BJ952" s="16" t="s">
        <v>86</v>
      </c>
      <c r="BK952" s="256">
        <f>ROUND(I952*H952,2)</f>
        <v>0</v>
      </c>
      <c r="BL952" s="16" t="s">
        <v>252</v>
      </c>
      <c r="BM952" s="255" t="s">
        <v>2692</v>
      </c>
    </row>
    <row r="953" spans="1:51" s="14" customFormat="1" ht="12">
      <c r="A953" s="14"/>
      <c r="B953" s="268"/>
      <c r="C953" s="269"/>
      <c r="D953" s="259" t="s">
        <v>174</v>
      </c>
      <c r="E953" s="270" t="s">
        <v>1</v>
      </c>
      <c r="F953" s="271" t="s">
        <v>2693</v>
      </c>
      <c r="G953" s="269"/>
      <c r="H953" s="272">
        <v>76</v>
      </c>
      <c r="I953" s="273"/>
      <c r="J953" s="269"/>
      <c r="K953" s="269"/>
      <c r="L953" s="274"/>
      <c r="M953" s="275"/>
      <c r="N953" s="276"/>
      <c r="O953" s="276"/>
      <c r="P953" s="276"/>
      <c r="Q953" s="276"/>
      <c r="R953" s="276"/>
      <c r="S953" s="276"/>
      <c r="T953" s="27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8" t="s">
        <v>174</v>
      </c>
      <c r="AU953" s="278" t="s">
        <v>86</v>
      </c>
      <c r="AV953" s="14" t="s">
        <v>86</v>
      </c>
      <c r="AW953" s="14" t="s">
        <v>30</v>
      </c>
      <c r="AX953" s="14" t="s">
        <v>73</v>
      </c>
      <c r="AY953" s="278" t="s">
        <v>166</v>
      </c>
    </row>
    <row r="954" spans="1:65" s="2" customFormat="1" ht="16.5" customHeight="1">
      <c r="A954" s="37"/>
      <c r="B954" s="38"/>
      <c r="C954" s="279" t="s">
        <v>1300</v>
      </c>
      <c r="D954" s="279" t="s">
        <v>243</v>
      </c>
      <c r="E954" s="280" t="s">
        <v>1279</v>
      </c>
      <c r="F954" s="281" t="s">
        <v>1280</v>
      </c>
      <c r="G954" s="282" t="s">
        <v>346</v>
      </c>
      <c r="H954" s="283">
        <v>10</v>
      </c>
      <c r="I954" s="284"/>
      <c r="J954" s="285">
        <f>ROUND(I954*H954,2)</f>
        <v>0</v>
      </c>
      <c r="K954" s="286"/>
      <c r="L954" s="287"/>
      <c r="M954" s="288" t="s">
        <v>1</v>
      </c>
      <c r="N954" s="289" t="s">
        <v>39</v>
      </c>
      <c r="O954" s="90"/>
      <c r="P954" s="253">
        <f>O954*H954</f>
        <v>0</v>
      </c>
      <c r="Q954" s="253">
        <v>0.00023</v>
      </c>
      <c r="R954" s="253">
        <f>Q954*H954</f>
        <v>0.0023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338</v>
      </c>
      <c r="AT954" s="255" t="s">
        <v>243</v>
      </c>
      <c r="AU954" s="255" t="s">
        <v>86</v>
      </c>
      <c r="AY954" s="16" t="s">
        <v>166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86</v>
      </c>
      <c r="BK954" s="256">
        <f>ROUND(I954*H954,2)</f>
        <v>0</v>
      </c>
      <c r="BL954" s="16" t="s">
        <v>252</v>
      </c>
      <c r="BM954" s="255" t="s">
        <v>2694</v>
      </c>
    </row>
    <row r="955" spans="1:65" s="2" customFormat="1" ht="16.5" customHeight="1">
      <c r="A955" s="37"/>
      <c r="B955" s="38"/>
      <c r="C955" s="279" t="s">
        <v>1304</v>
      </c>
      <c r="D955" s="279" t="s">
        <v>243</v>
      </c>
      <c r="E955" s="280" t="s">
        <v>1283</v>
      </c>
      <c r="F955" s="281" t="s">
        <v>1284</v>
      </c>
      <c r="G955" s="282" t="s">
        <v>346</v>
      </c>
      <c r="H955" s="283">
        <v>10</v>
      </c>
      <c r="I955" s="284"/>
      <c r="J955" s="285">
        <f>ROUND(I955*H955,2)</f>
        <v>0</v>
      </c>
      <c r="K955" s="286"/>
      <c r="L955" s="287"/>
      <c r="M955" s="288" t="s">
        <v>1</v>
      </c>
      <c r="N955" s="289" t="s">
        <v>39</v>
      </c>
      <c r="O955" s="90"/>
      <c r="P955" s="253">
        <f>O955*H955</f>
        <v>0</v>
      </c>
      <c r="Q955" s="253">
        <v>0.00013</v>
      </c>
      <c r="R955" s="253">
        <f>Q955*H955</f>
        <v>0.0013</v>
      </c>
      <c r="S955" s="253">
        <v>0</v>
      </c>
      <c r="T955" s="254">
        <f>S955*H955</f>
        <v>0</v>
      </c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R955" s="255" t="s">
        <v>338</v>
      </c>
      <c r="AT955" s="255" t="s">
        <v>243</v>
      </c>
      <c r="AU955" s="255" t="s">
        <v>86</v>
      </c>
      <c r="AY955" s="16" t="s">
        <v>166</v>
      </c>
      <c r="BE955" s="256">
        <f>IF(N955="základní",J955,0)</f>
        <v>0</v>
      </c>
      <c r="BF955" s="256">
        <f>IF(N955="snížená",J955,0)</f>
        <v>0</v>
      </c>
      <c r="BG955" s="256">
        <f>IF(N955="zákl. přenesená",J955,0)</f>
        <v>0</v>
      </c>
      <c r="BH955" s="256">
        <f>IF(N955="sníž. přenesená",J955,0)</f>
        <v>0</v>
      </c>
      <c r="BI955" s="256">
        <f>IF(N955="nulová",J955,0)</f>
        <v>0</v>
      </c>
      <c r="BJ955" s="16" t="s">
        <v>86</v>
      </c>
      <c r="BK955" s="256">
        <f>ROUND(I955*H955,2)</f>
        <v>0</v>
      </c>
      <c r="BL955" s="16" t="s">
        <v>252</v>
      </c>
      <c r="BM955" s="255" t="s">
        <v>2695</v>
      </c>
    </row>
    <row r="956" spans="1:65" s="2" customFormat="1" ht="16.5" customHeight="1">
      <c r="A956" s="37"/>
      <c r="B956" s="38"/>
      <c r="C956" s="279" t="s">
        <v>1308</v>
      </c>
      <c r="D956" s="279" t="s">
        <v>243</v>
      </c>
      <c r="E956" s="280" t="s">
        <v>1287</v>
      </c>
      <c r="F956" s="281" t="s">
        <v>1288</v>
      </c>
      <c r="G956" s="282" t="s">
        <v>346</v>
      </c>
      <c r="H956" s="283">
        <v>10</v>
      </c>
      <c r="I956" s="284"/>
      <c r="J956" s="285">
        <f>ROUND(I956*H956,2)</f>
        <v>0</v>
      </c>
      <c r="K956" s="286"/>
      <c r="L956" s="287"/>
      <c r="M956" s="288" t="s">
        <v>1</v>
      </c>
      <c r="N956" s="289" t="s">
        <v>39</v>
      </c>
      <c r="O956" s="90"/>
      <c r="P956" s="253">
        <f>O956*H956</f>
        <v>0</v>
      </c>
      <c r="Q956" s="253">
        <v>0.00016</v>
      </c>
      <c r="R956" s="253">
        <f>Q956*H956</f>
        <v>0.0016</v>
      </c>
      <c r="S956" s="253">
        <v>0</v>
      </c>
      <c r="T956" s="254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255" t="s">
        <v>338</v>
      </c>
      <c r="AT956" s="255" t="s">
        <v>243</v>
      </c>
      <c r="AU956" s="255" t="s">
        <v>86</v>
      </c>
      <c r="AY956" s="16" t="s">
        <v>166</v>
      </c>
      <c r="BE956" s="256">
        <f>IF(N956="základní",J956,0)</f>
        <v>0</v>
      </c>
      <c r="BF956" s="256">
        <f>IF(N956="snížená",J956,0)</f>
        <v>0</v>
      </c>
      <c r="BG956" s="256">
        <f>IF(N956="zákl. přenesená",J956,0)</f>
        <v>0</v>
      </c>
      <c r="BH956" s="256">
        <f>IF(N956="sníž. přenesená",J956,0)</f>
        <v>0</v>
      </c>
      <c r="BI956" s="256">
        <f>IF(N956="nulová",J956,0)</f>
        <v>0</v>
      </c>
      <c r="BJ956" s="16" t="s">
        <v>86</v>
      </c>
      <c r="BK956" s="256">
        <f>ROUND(I956*H956,2)</f>
        <v>0</v>
      </c>
      <c r="BL956" s="16" t="s">
        <v>252</v>
      </c>
      <c r="BM956" s="255" t="s">
        <v>2696</v>
      </c>
    </row>
    <row r="957" spans="1:65" s="2" customFormat="1" ht="21.75" customHeight="1">
      <c r="A957" s="37"/>
      <c r="B957" s="38"/>
      <c r="C957" s="279" t="s">
        <v>1312</v>
      </c>
      <c r="D957" s="279" t="s">
        <v>243</v>
      </c>
      <c r="E957" s="280" t="s">
        <v>1291</v>
      </c>
      <c r="F957" s="281" t="s">
        <v>1292</v>
      </c>
      <c r="G957" s="282" t="s">
        <v>346</v>
      </c>
      <c r="H957" s="283">
        <v>16</v>
      </c>
      <c r="I957" s="284"/>
      <c r="J957" s="285">
        <f>ROUND(I957*H957,2)</f>
        <v>0</v>
      </c>
      <c r="K957" s="286"/>
      <c r="L957" s="287"/>
      <c r="M957" s="288" t="s">
        <v>1</v>
      </c>
      <c r="N957" s="289" t="s">
        <v>39</v>
      </c>
      <c r="O957" s="90"/>
      <c r="P957" s="253">
        <f>O957*H957</f>
        <v>0</v>
      </c>
      <c r="Q957" s="253">
        <v>0.00026</v>
      </c>
      <c r="R957" s="253">
        <f>Q957*H957</f>
        <v>0.00416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338</v>
      </c>
      <c r="AT957" s="255" t="s">
        <v>243</v>
      </c>
      <c r="AU957" s="255" t="s">
        <v>86</v>
      </c>
      <c r="AY957" s="16" t="s">
        <v>166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86</v>
      </c>
      <c r="BK957" s="256">
        <f>ROUND(I957*H957,2)</f>
        <v>0</v>
      </c>
      <c r="BL957" s="16" t="s">
        <v>252</v>
      </c>
      <c r="BM957" s="255" t="s">
        <v>2697</v>
      </c>
    </row>
    <row r="958" spans="1:51" s="14" customFormat="1" ht="12">
      <c r="A958" s="14"/>
      <c r="B958" s="268"/>
      <c r="C958" s="269"/>
      <c r="D958" s="259" t="s">
        <v>174</v>
      </c>
      <c r="E958" s="270" t="s">
        <v>1</v>
      </c>
      <c r="F958" s="271" t="s">
        <v>1294</v>
      </c>
      <c r="G958" s="269"/>
      <c r="H958" s="272">
        <v>16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8" t="s">
        <v>174</v>
      </c>
      <c r="AU958" s="278" t="s">
        <v>86</v>
      </c>
      <c r="AV958" s="14" t="s">
        <v>86</v>
      </c>
      <c r="AW958" s="14" t="s">
        <v>30</v>
      </c>
      <c r="AX958" s="14" t="s">
        <v>73</v>
      </c>
      <c r="AY958" s="278" t="s">
        <v>166</v>
      </c>
    </row>
    <row r="959" spans="1:65" s="2" customFormat="1" ht="21.75" customHeight="1">
      <c r="A959" s="37"/>
      <c r="B959" s="38"/>
      <c r="C959" s="279" t="s">
        <v>1316</v>
      </c>
      <c r="D959" s="279" t="s">
        <v>243</v>
      </c>
      <c r="E959" s="280" t="s">
        <v>1296</v>
      </c>
      <c r="F959" s="281" t="s">
        <v>1297</v>
      </c>
      <c r="G959" s="282" t="s">
        <v>346</v>
      </c>
      <c r="H959" s="283">
        <v>20</v>
      </c>
      <c r="I959" s="284"/>
      <c r="J959" s="285">
        <f>ROUND(I959*H959,2)</f>
        <v>0</v>
      </c>
      <c r="K959" s="286"/>
      <c r="L959" s="287"/>
      <c r="M959" s="288" t="s">
        <v>1</v>
      </c>
      <c r="N959" s="289" t="s">
        <v>39</v>
      </c>
      <c r="O959" s="90"/>
      <c r="P959" s="253">
        <f>O959*H959</f>
        <v>0</v>
      </c>
      <c r="Q959" s="253">
        <v>0.0007</v>
      </c>
      <c r="R959" s="253">
        <f>Q959*H959</f>
        <v>0.014</v>
      </c>
      <c r="S959" s="253">
        <v>0</v>
      </c>
      <c r="T959" s="254">
        <f>S959*H959</f>
        <v>0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55" t="s">
        <v>338</v>
      </c>
      <c r="AT959" s="255" t="s">
        <v>243</v>
      </c>
      <c r="AU959" s="255" t="s">
        <v>86</v>
      </c>
      <c r="AY959" s="16" t="s">
        <v>166</v>
      </c>
      <c r="BE959" s="256">
        <f>IF(N959="základní",J959,0)</f>
        <v>0</v>
      </c>
      <c r="BF959" s="256">
        <f>IF(N959="snížená",J959,0)</f>
        <v>0</v>
      </c>
      <c r="BG959" s="256">
        <f>IF(N959="zákl. přenesená",J959,0)</f>
        <v>0</v>
      </c>
      <c r="BH959" s="256">
        <f>IF(N959="sníž. přenesená",J959,0)</f>
        <v>0</v>
      </c>
      <c r="BI959" s="256">
        <f>IF(N959="nulová",J959,0)</f>
        <v>0</v>
      </c>
      <c r="BJ959" s="16" t="s">
        <v>86</v>
      </c>
      <c r="BK959" s="256">
        <f>ROUND(I959*H959,2)</f>
        <v>0</v>
      </c>
      <c r="BL959" s="16" t="s">
        <v>252</v>
      </c>
      <c r="BM959" s="255" t="s">
        <v>2698</v>
      </c>
    </row>
    <row r="960" spans="1:51" s="14" customFormat="1" ht="12">
      <c r="A960" s="14"/>
      <c r="B960" s="268"/>
      <c r="C960" s="269"/>
      <c r="D960" s="259" t="s">
        <v>174</v>
      </c>
      <c r="E960" s="270" t="s">
        <v>1</v>
      </c>
      <c r="F960" s="271" t="s">
        <v>2699</v>
      </c>
      <c r="G960" s="269"/>
      <c r="H960" s="272">
        <v>20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174</v>
      </c>
      <c r="AU960" s="278" t="s">
        <v>86</v>
      </c>
      <c r="AV960" s="14" t="s">
        <v>86</v>
      </c>
      <c r="AW960" s="14" t="s">
        <v>30</v>
      </c>
      <c r="AX960" s="14" t="s">
        <v>73</v>
      </c>
      <c r="AY960" s="278" t="s">
        <v>166</v>
      </c>
    </row>
    <row r="961" spans="1:65" s="2" customFormat="1" ht="16.5" customHeight="1">
      <c r="A961" s="37"/>
      <c r="B961" s="38"/>
      <c r="C961" s="279" t="s">
        <v>1320</v>
      </c>
      <c r="D961" s="279" t="s">
        <v>243</v>
      </c>
      <c r="E961" s="280" t="s">
        <v>1301</v>
      </c>
      <c r="F961" s="281" t="s">
        <v>1302</v>
      </c>
      <c r="G961" s="282" t="s">
        <v>346</v>
      </c>
      <c r="H961" s="283">
        <v>10</v>
      </c>
      <c r="I961" s="284"/>
      <c r="J961" s="285">
        <f>ROUND(I961*H961,2)</f>
        <v>0</v>
      </c>
      <c r="K961" s="286"/>
      <c r="L961" s="287"/>
      <c r="M961" s="288" t="s">
        <v>1</v>
      </c>
      <c r="N961" s="289" t="s">
        <v>39</v>
      </c>
      <c r="O961" s="90"/>
      <c r="P961" s="253">
        <f>O961*H961</f>
        <v>0</v>
      </c>
      <c r="Q961" s="253">
        <v>0.0002</v>
      </c>
      <c r="R961" s="253">
        <f>Q961*H961</f>
        <v>0.002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338</v>
      </c>
      <c r="AT961" s="255" t="s">
        <v>243</v>
      </c>
      <c r="AU961" s="255" t="s">
        <v>86</v>
      </c>
      <c r="AY961" s="16" t="s">
        <v>166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86</v>
      </c>
      <c r="BK961" s="256">
        <f>ROUND(I961*H961,2)</f>
        <v>0</v>
      </c>
      <c r="BL961" s="16" t="s">
        <v>252</v>
      </c>
      <c r="BM961" s="255" t="s">
        <v>2700</v>
      </c>
    </row>
    <row r="962" spans="1:65" s="2" customFormat="1" ht="21.75" customHeight="1">
      <c r="A962" s="37"/>
      <c r="B962" s="38"/>
      <c r="C962" s="243" t="s">
        <v>1324</v>
      </c>
      <c r="D962" s="243" t="s">
        <v>168</v>
      </c>
      <c r="E962" s="244" t="s">
        <v>1305</v>
      </c>
      <c r="F962" s="245" t="s">
        <v>1306</v>
      </c>
      <c r="G962" s="246" t="s">
        <v>346</v>
      </c>
      <c r="H962" s="247">
        <v>10</v>
      </c>
      <c r="I962" s="248"/>
      <c r="J962" s="249">
        <f>ROUND(I962*H962,2)</f>
        <v>0</v>
      </c>
      <c r="K962" s="250"/>
      <c r="L962" s="43"/>
      <c r="M962" s="251" t="s">
        <v>1</v>
      </c>
      <c r="N962" s="252" t="s">
        <v>39</v>
      </c>
      <c r="O962" s="90"/>
      <c r="P962" s="253">
        <f>O962*H962</f>
        <v>0</v>
      </c>
      <c r="Q962" s="253">
        <v>0</v>
      </c>
      <c r="R962" s="253">
        <f>Q962*H962</f>
        <v>0</v>
      </c>
      <c r="S962" s="253">
        <v>0</v>
      </c>
      <c r="T962" s="254">
        <f>S962*H962</f>
        <v>0</v>
      </c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R962" s="255" t="s">
        <v>252</v>
      </c>
      <c r="AT962" s="255" t="s">
        <v>168</v>
      </c>
      <c r="AU962" s="255" t="s">
        <v>86</v>
      </c>
      <c r="AY962" s="16" t="s">
        <v>166</v>
      </c>
      <c r="BE962" s="256">
        <f>IF(N962="základní",J962,0)</f>
        <v>0</v>
      </c>
      <c r="BF962" s="256">
        <f>IF(N962="snížená",J962,0)</f>
        <v>0</v>
      </c>
      <c r="BG962" s="256">
        <f>IF(N962="zákl. přenesená",J962,0)</f>
        <v>0</v>
      </c>
      <c r="BH962" s="256">
        <f>IF(N962="sníž. přenesená",J962,0)</f>
        <v>0</v>
      </c>
      <c r="BI962" s="256">
        <f>IF(N962="nulová",J962,0)</f>
        <v>0</v>
      </c>
      <c r="BJ962" s="16" t="s">
        <v>86</v>
      </c>
      <c r="BK962" s="256">
        <f>ROUND(I962*H962,2)</f>
        <v>0</v>
      </c>
      <c r="BL962" s="16" t="s">
        <v>252</v>
      </c>
      <c r="BM962" s="255" t="s">
        <v>2701</v>
      </c>
    </row>
    <row r="963" spans="1:65" s="2" customFormat="1" ht="16.5" customHeight="1">
      <c r="A963" s="37"/>
      <c r="B963" s="38"/>
      <c r="C963" s="279" t="s">
        <v>1328</v>
      </c>
      <c r="D963" s="279" t="s">
        <v>243</v>
      </c>
      <c r="E963" s="280" t="s">
        <v>1309</v>
      </c>
      <c r="F963" s="281" t="s">
        <v>1310</v>
      </c>
      <c r="G963" s="282" t="s">
        <v>346</v>
      </c>
      <c r="H963" s="283">
        <v>10</v>
      </c>
      <c r="I963" s="284"/>
      <c r="J963" s="285">
        <f>ROUND(I963*H963,2)</f>
        <v>0</v>
      </c>
      <c r="K963" s="286"/>
      <c r="L963" s="287"/>
      <c r="M963" s="288" t="s">
        <v>1</v>
      </c>
      <c r="N963" s="289" t="s">
        <v>39</v>
      </c>
      <c r="O963" s="90"/>
      <c r="P963" s="253">
        <f>O963*H963</f>
        <v>0</v>
      </c>
      <c r="Q963" s="253">
        <v>0.0042</v>
      </c>
      <c r="R963" s="253">
        <f>Q963*H963</f>
        <v>0.041999999999999996</v>
      </c>
      <c r="S963" s="253">
        <v>0</v>
      </c>
      <c r="T963" s="254">
        <f>S963*H963</f>
        <v>0</v>
      </c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R963" s="255" t="s">
        <v>338</v>
      </c>
      <c r="AT963" s="255" t="s">
        <v>243</v>
      </c>
      <c r="AU963" s="255" t="s">
        <v>86</v>
      </c>
      <c r="AY963" s="16" t="s">
        <v>166</v>
      </c>
      <c r="BE963" s="256">
        <f>IF(N963="základní",J963,0)</f>
        <v>0</v>
      </c>
      <c r="BF963" s="256">
        <f>IF(N963="snížená",J963,0)</f>
        <v>0</v>
      </c>
      <c r="BG963" s="256">
        <f>IF(N963="zákl. přenesená",J963,0)</f>
        <v>0</v>
      </c>
      <c r="BH963" s="256">
        <f>IF(N963="sníž. přenesená",J963,0)</f>
        <v>0</v>
      </c>
      <c r="BI963" s="256">
        <f>IF(N963="nulová",J963,0)</f>
        <v>0</v>
      </c>
      <c r="BJ963" s="16" t="s">
        <v>86</v>
      </c>
      <c r="BK963" s="256">
        <f>ROUND(I963*H963,2)</f>
        <v>0</v>
      </c>
      <c r="BL963" s="16" t="s">
        <v>252</v>
      </c>
      <c r="BM963" s="255" t="s">
        <v>2702</v>
      </c>
    </row>
    <row r="964" spans="1:65" s="2" customFormat="1" ht="16.5" customHeight="1">
      <c r="A964" s="37"/>
      <c r="B964" s="38"/>
      <c r="C964" s="279" t="s">
        <v>1334</v>
      </c>
      <c r="D964" s="279" t="s">
        <v>243</v>
      </c>
      <c r="E964" s="280" t="s">
        <v>1313</v>
      </c>
      <c r="F964" s="281" t="s">
        <v>1314</v>
      </c>
      <c r="G964" s="282" t="s">
        <v>346</v>
      </c>
      <c r="H964" s="283">
        <v>20</v>
      </c>
      <c r="I964" s="284"/>
      <c r="J964" s="285">
        <f>ROUND(I964*H964,2)</f>
        <v>0</v>
      </c>
      <c r="K964" s="286"/>
      <c r="L964" s="287"/>
      <c r="M964" s="288" t="s">
        <v>1</v>
      </c>
      <c r="N964" s="289" t="s">
        <v>39</v>
      </c>
      <c r="O964" s="90"/>
      <c r="P964" s="253">
        <f>O964*H964</f>
        <v>0</v>
      </c>
      <c r="Q964" s="253">
        <v>0.00032</v>
      </c>
      <c r="R964" s="253">
        <f>Q964*H964</f>
        <v>0.0064</v>
      </c>
      <c r="S964" s="253">
        <v>0</v>
      </c>
      <c r="T964" s="254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55" t="s">
        <v>338</v>
      </c>
      <c r="AT964" s="255" t="s">
        <v>243</v>
      </c>
      <c r="AU964" s="255" t="s">
        <v>86</v>
      </c>
      <c r="AY964" s="16" t="s">
        <v>166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6" t="s">
        <v>86</v>
      </c>
      <c r="BK964" s="256">
        <f>ROUND(I964*H964,2)</f>
        <v>0</v>
      </c>
      <c r="BL964" s="16" t="s">
        <v>252</v>
      </c>
      <c r="BM964" s="255" t="s">
        <v>2703</v>
      </c>
    </row>
    <row r="965" spans="1:51" s="14" customFormat="1" ht="12">
      <c r="A965" s="14"/>
      <c r="B965" s="268"/>
      <c r="C965" s="269"/>
      <c r="D965" s="259" t="s">
        <v>174</v>
      </c>
      <c r="E965" s="270" t="s">
        <v>1</v>
      </c>
      <c r="F965" s="271" t="s">
        <v>2699</v>
      </c>
      <c r="G965" s="269"/>
      <c r="H965" s="272">
        <v>20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174</v>
      </c>
      <c r="AU965" s="278" t="s">
        <v>86</v>
      </c>
      <c r="AV965" s="14" t="s">
        <v>86</v>
      </c>
      <c r="AW965" s="14" t="s">
        <v>30</v>
      </c>
      <c r="AX965" s="14" t="s">
        <v>73</v>
      </c>
      <c r="AY965" s="278" t="s">
        <v>166</v>
      </c>
    </row>
    <row r="966" spans="1:65" s="2" customFormat="1" ht="16.5" customHeight="1">
      <c r="A966" s="37"/>
      <c r="B966" s="38"/>
      <c r="C966" s="243" t="s">
        <v>1338</v>
      </c>
      <c r="D966" s="243" t="s">
        <v>168</v>
      </c>
      <c r="E966" s="244" t="s">
        <v>1317</v>
      </c>
      <c r="F966" s="245" t="s">
        <v>1318</v>
      </c>
      <c r="G966" s="246" t="s">
        <v>346</v>
      </c>
      <c r="H966" s="247">
        <v>10</v>
      </c>
      <c r="I966" s="248"/>
      <c r="J966" s="249">
        <f>ROUND(I966*H966,2)</f>
        <v>0</v>
      </c>
      <c r="K966" s="250"/>
      <c r="L966" s="43"/>
      <c r="M966" s="251" t="s">
        <v>1</v>
      </c>
      <c r="N966" s="252" t="s">
        <v>39</v>
      </c>
      <c r="O966" s="90"/>
      <c r="P966" s="253">
        <f>O966*H966</f>
        <v>0</v>
      </c>
      <c r="Q966" s="253">
        <v>0</v>
      </c>
      <c r="R966" s="253">
        <f>Q966*H966</f>
        <v>0</v>
      </c>
      <c r="S966" s="253">
        <v>0</v>
      </c>
      <c r="T966" s="254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55" t="s">
        <v>252</v>
      </c>
      <c r="AT966" s="255" t="s">
        <v>168</v>
      </c>
      <c r="AU966" s="255" t="s">
        <v>86</v>
      </c>
      <c r="AY966" s="16" t="s">
        <v>166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6" t="s">
        <v>86</v>
      </c>
      <c r="BK966" s="256">
        <f>ROUND(I966*H966,2)</f>
        <v>0</v>
      </c>
      <c r="BL966" s="16" t="s">
        <v>252</v>
      </c>
      <c r="BM966" s="255" t="s">
        <v>2704</v>
      </c>
    </row>
    <row r="967" spans="1:65" s="2" customFormat="1" ht="16.5" customHeight="1">
      <c r="A967" s="37"/>
      <c r="B967" s="38"/>
      <c r="C967" s="279" t="s">
        <v>1343</v>
      </c>
      <c r="D967" s="279" t="s">
        <v>243</v>
      </c>
      <c r="E967" s="280" t="s">
        <v>1321</v>
      </c>
      <c r="F967" s="281" t="s">
        <v>1322</v>
      </c>
      <c r="G967" s="282" t="s">
        <v>346</v>
      </c>
      <c r="H967" s="283">
        <v>10</v>
      </c>
      <c r="I967" s="284"/>
      <c r="J967" s="285">
        <f>ROUND(I967*H967,2)</f>
        <v>0</v>
      </c>
      <c r="K967" s="286"/>
      <c r="L967" s="287"/>
      <c r="M967" s="288" t="s">
        <v>1</v>
      </c>
      <c r="N967" s="289" t="s">
        <v>39</v>
      </c>
      <c r="O967" s="90"/>
      <c r="P967" s="253">
        <f>O967*H967</f>
        <v>0</v>
      </c>
      <c r="Q967" s="253">
        <v>1E-06</v>
      </c>
      <c r="R967" s="253">
        <f>Q967*H967</f>
        <v>9.999999999999999E-06</v>
      </c>
      <c r="S967" s="253">
        <v>0</v>
      </c>
      <c r="T967" s="254">
        <f>S967*H967</f>
        <v>0</v>
      </c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R967" s="255" t="s">
        <v>338</v>
      </c>
      <c r="AT967" s="255" t="s">
        <v>243</v>
      </c>
      <c r="AU967" s="255" t="s">
        <v>86</v>
      </c>
      <c r="AY967" s="16" t="s">
        <v>166</v>
      </c>
      <c r="BE967" s="256">
        <f>IF(N967="základní",J967,0)</f>
        <v>0</v>
      </c>
      <c r="BF967" s="256">
        <f>IF(N967="snížená",J967,0)</f>
        <v>0</v>
      </c>
      <c r="BG967" s="256">
        <f>IF(N967="zákl. přenesená",J967,0)</f>
        <v>0</v>
      </c>
      <c r="BH967" s="256">
        <f>IF(N967="sníž. přenesená",J967,0)</f>
        <v>0</v>
      </c>
      <c r="BI967" s="256">
        <f>IF(N967="nulová",J967,0)</f>
        <v>0</v>
      </c>
      <c r="BJ967" s="16" t="s">
        <v>86</v>
      </c>
      <c r="BK967" s="256">
        <f>ROUND(I967*H967,2)</f>
        <v>0</v>
      </c>
      <c r="BL967" s="16" t="s">
        <v>252</v>
      </c>
      <c r="BM967" s="255" t="s">
        <v>2705</v>
      </c>
    </row>
    <row r="968" spans="1:65" s="2" customFormat="1" ht="21.75" customHeight="1">
      <c r="A968" s="37"/>
      <c r="B968" s="38"/>
      <c r="C968" s="243" t="s">
        <v>1353</v>
      </c>
      <c r="D968" s="243" t="s">
        <v>168</v>
      </c>
      <c r="E968" s="244" t="s">
        <v>1325</v>
      </c>
      <c r="F968" s="245" t="s">
        <v>1326</v>
      </c>
      <c r="G968" s="246" t="s">
        <v>346</v>
      </c>
      <c r="H968" s="247">
        <v>1</v>
      </c>
      <c r="I968" s="248"/>
      <c r="J968" s="249">
        <f>ROUND(I968*H968,2)</f>
        <v>0</v>
      </c>
      <c r="K968" s="250"/>
      <c r="L968" s="43"/>
      <c r="M968" s="251" t="s">
        <v>1</v>
      </c>
      <c r="N968" s="252" t="s">
        <v>39</v>
      </c>
      <c r="O968" s="90"/>
      <c r="P968" s="253">
        <f>O968*H968</f>
        <v>0</v>
      </c>
      <c r="Q968" s="253">
        <v>0</v>
      </c>
      <c r="R968" s="253">
        <f>Q968*H968</f>
        <v>0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252</v>
      </c>
      <c r="AT968" s="255" t="s">
        <v>168</v>
      </c>
      <c r="AU968" s="255" t="s">
        <v>86</v>
      </c>
      <c r="AY968" s="16" t="s">
        <v>166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86</v>
      </c>
      <c r="BK968" s="256">
        <f>ROUND(I968*H968,2)</f>
        <v>0</v>
      </c>
      <c r="BL968" s="16" t="s">
        <v>252</v>
      </c>
      <c r="BM968" s="255" t="s">
        <v>2706</v>
      </c>
    </row>
    <row r="969" spans="1:65" s="2" customFormat="1" ht="21.75" customHeight="1">
      <c r="A969" s="37"/>
      <c r="B969" s="38"/>
      <c r="C969" s="243" t="s">
        <v>1357</v>
      </c>
      <c r="D969" s="243" t="s">
        <v>168</v>
      </c>
      <c r="E969" s="244" t="s">
        <v>1329</v>
      </c>
      <c r="F969" s="245" t="s">
        <v>1330</v>
      </c>
      <c r="G969" s="246" t="s">
        <v>223</v>
      </c>
      <c r="H969" s="247">
        <v>0.292</v>
      </c>
      <c r="I969" s="248"/>
      <c r="J969" s="249">
        <f>ROUND(I969*H969,2)</f>
        <v>0</v>
      </c>
      <c r="K969" s="250"/>
      <c r="L969" s="43"/>
      <c r="M969" s="251" t="s">
        <v>1</v>
      </c>
      <c r="N969" s="252" t="s">
        <v>39</v>
      </c>
      <c r="O969" s="90"/>
      <c r="P969" s="253">
        <f>O969*H969</f>
        <v>0</v>
      </c>
      <c r="Q969" s="253">
        <v>0</v>
      </c>
      <c r="R969" s="253">
        <f>Q969*H969</f>
        <v>0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252</v>
      </c>
      <c r="AT969" s="255" t="s">
        <v>168</v>
      </c>
      <c r="AU969" s="255" t="s">
        <v>86</v>
      </c>
      <c r="AY969" s="16" t="s">
        <v>166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86</v>
      </c>
      <c r="BK969" s="256">
        <f>ROUND(I969*H969,2)</f>
        <v>0</v>
      </c>
      <c r="BL969" s="16" t="s">
        <v>252</v>
      </c>
      <c r="BM969" s="255" t="s">
        <v>2707</v>
      </c>
    </row>
    <row r="970" spans="1:63" s="12" customFormat="1" ht="22.8" customHeight="1">
      <c r="A970" s="12"/>
      <c r="B970" s="227"/>
      <c r="C970" s="228"/>
      <c r="D970" s="229" t="s">
        <v>72</v>
      </c>
      <c r="E970" s="241" t="s">
        <v>1332</v>
      </c>
      <c r="F970" s="241" t="s">
        <v>1333</v>
      </c>
      <c r="G970" s="228"/>
      <c r="H970" s="228"/>
      <c r="I970" s="231"/>
      <c r="J970" s="242">
        <f>BK970</f>
        <v>0</v>
      </c>
      <c r="K970" s="228"/>
      <c r="L970" s="233"/>
      <c r="M970" s="234"/>
      <c r="N970" s="235"/>
      <c r="O970" s="235"/>
      <c r="P970" s="236">
        <f>SUM(P971:P977)</f>
        <v>0</v>
      </c>
      <c r="Q970" s="235"/>
      <c r="R970" s="236">
        <f>SUM(R971:R977)</f>
        <v>0</v>
      </c>
      <c r="S970" s="235"/>
      <c r="T970" s="237">
        <f>SUM(T971:T977)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238" t="s">
        <v>86</v>
      </c>
      <c r="AT970" s="239" t="s">
        <v>72</v>
      </c>
      <c r="AU970" s="239" t="s">
        <v>80</v>
      </c>
      <c r="AY970" s="238" t="s">
        <v>166</v>
      </c>
      <c r="BK970" s="240">
        <f>SUM(BK971:BK977)</f>
        <v>0</v>
      </c>
    </row>
    <row r="971" spans="1:65" s="2" customFormat="1" ht="21.75" customHeight="1">
      <c r="A971" s="37"/>
      <c r="B971" s="38"/>
      <c r="C971" s="243" t="s">
        <v>1362</v>
      </c>
      <c r="D971" s="243" t="s">
        <v>168</v>
      </c>
      <c r="E971" s="244" t="s">
        <v>1335</v>
      </c>
      <c r="F971" s="245" t="s">
        <v>1336</v>
      </c>
      <c r="G971" s="246" t="s">
        <v>346</v>
      </c>
      <c r="H971" s="247">
        <v>7</v>
      </c>
      <c r="I971" s="248"/>
      <c r="J971" s="249">
        <f>ROUND(I971*H971,2)</f>
        <v>0</v>
      </c>
      <c r="K971" s="250"/>
      <c r="L971" s="43"/>
      <c r="M971" s="251" t="s">
        <v>1</v>
      </c>
      <c r="N971" s="252" t="s">
        <v>39</v>
      </c>
      <c r="O971" s="90"/>
      <c r="P971" s="253">
        <f>O971*H971</f>
        <v>0</v>
      </c>
      <c r="Q971" s="253">
        <v>0</v>
      </c>
      <c r="R971" s="253">
        <f>Q971*H971</f>
        <v>0</v>
      </c>
      <c r="S971" s="253">
        <v>0</v>
      </c>
      <c r="T971" s="254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55" t="s">
        <v>252</v>
      </c>
      <c r="AT971" s="255" t="s">
        <v>168</v>
      </c>
      <c r="AU971" s="255" t="s">
        <v>86</v>
      </c>
      <c r="AY971" s="16" t="s">
        <v>166</v>
      </c>
      <c r="BE971" s="256">
        <f>IF(N971="základní",J971,0)</f>
        <v>0</v>
      </c>
      <c r="BF971" s="256">
        <f>IF(N971="snížená",J971,0)</f>
        <v>0</v>
      </c>
      <c r="BG971" s="256">
        <f>IF(N971="zákl. přenesená",J971,0)</f>
        <v>0</v>
      </c>
      <c r="BH971" s="256">
        <f>IF(N971="sníž. přenesená",J971,0)</f>
        <v>0</v>
      </c>
      <c r="BI971" s="256">
        <f>IF(N971="nulová",J971,0)</f>
        <v>0</v>
      </c>
      <c r="BJ971" s="16" t="s">
        <v>86</v>
      </c>
      <c r="BK971" s="256">
        <f>ROUND(I971*H971,2)</f>
        <v>0</v>
      </c>
      <c r="BL971" s="16" t="s">
        <v>252</v>
      </c>
      <c r="BM971" s="255" t="s">
        <v>2708</v>
      </c>
    </row>
    <row r="972" spans="1:65" s="2" customFormat="1" ht="21.75" customHeight="1">
      <c r="A972" s="37"/>
      <c r="B972" s="38"/>
      <c r="C972" s="243" t="s">
        <v>1368</v>
      </c>
      <c r="D972" s="243" t="s">
        <v>168</v>
      </c>
      <c r="E972" s="244" t="s">
        <v>1339</v>
      </c>
      <c r="F972" s="245" t="s">
        <v>1340</v>
      </c>
      <c r="G972" s="246" t="s">
        <v>346</v>
      </c>
      <c r="H972" s="247">
        <v>18</v>
      </c>
      <c r="I972" s="248"/>
      <c r="J972" s="249">
        <f>ROUND(I972*H972,2)</f>
        <v>0</v>
      </c>
      <c r="K972" s="250"/>
      <c r="L972" s="43"/>
      <c r="M972" s="251" t="s">
        <v>1</v>
      </c>
      <c r="N972" s="252" t="s">
        <v>39</v>
      </c>
      <c r="O972" s="90"/>
      <c r="P972" s="253">
        <f>O972*H972</f>
        <v>0</v>
      </c>
      <c r="Q972" s="253">
        <v>0</v>
      </c>
      <c r="R972" s="253">
        <f>Q972*H972</f>
        <v>0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252</v>
      </c>
      <c r="AT972" s="255" t="s">
        <v>168</v>
      </c>
      <c r="AU972" s="255" t="s">
        <v>86</v>
      </c>
      <c r="AY972" s="16" t="s">
        <v>166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86</v>
      </c>
      <c r="BK972" s="256">
        <f>ROUND(I972*H972,2)</f>
        <v>0</v>
      </c>
      <c r="BL972" s="16" t="s">
        <v>252</v>
      </c>
      <c r="BM972" s="255" t="s">
        <v>2709</v>
      </c>
    </row>
    <row r="973" spans="1:51" s="14" customFormat="1" ht="12">
      <c r="A973" s="14"/>
      <c r="B973" s="268"/>
      <c r="C973" s="269"/>
      <c r="D973" s="259" t="s">
        <v>174</v>
      </c>
      <c r="E973" s="270" t="s">
        <v>1</v>
      </c>
      <c r="F973" s="271" t="s">
        <v>2710</v>
      </c>
      <c r="G973" s="269"/>
      <c r="H973" s="272">
        <v>18</v>
      </c>
      <c r="I973" s="273"/>
      <c r="J973" s="269"/>
      <c r="K973" s="269"/>
      <c r="L973" s="274"/>
      <c r="M973" s="275"/>
      <c r="N973" s="276"/>
      <c r="O973" s="276"/>
      <c r="P973" s="276"/>
      <c r="Q973" s="276"/>
      <c r="R973" s="276"/>
      <c r="S973" s="276"/>
      <c r="T973" s="27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78" t="s">
        <v>174</v>
      </c>
      <c r="AU973" s="278" t="s">
        <v>86</v>
      </c>
      <c r="AV973" s="14" t="s">
        <v>86</v>
      </c>
      <c r="AW973" s="14" t="s">
        <v>30</v>
      </c>
      <c r="AX973" s="14" t="s">
        <v>73</v>
      </c>
      <c r="AY973" s="278" t="s">
        <v>166</v>
      </c>
    </row>
    <row r="974" spans="1:65" s="2" customFormat="1" ht="33" customHeight="1">
      <c r="A974" s="37"/>
      <c r="B974" s="38"/>
      <c r="C974" s="243" t="s">
        <v>1372</v>
      </c>
      <c r="D974" s="243" t="s">
        <v>168</v>
      </c>
      <c r="E974" s="244" t="s">
        <v>1344</v>
      </c>
      <c r="F974" s="245" t="s">
        <v>1345</v>
      </c>
      <c r="G974" s="246" t="s">
        <v>346</v>
      </c>
      <c r="H974" s="247">
        <v>28</v>
      </c>
      <c r="I974" s="248"/>
      <c r="J974" s="249">
        <f>ROUND(I974*H974,2)</f>
        <v>0</v>
      </c>
      <c r="K974" s="250"/>
      <c r="L974" s="43"/>
      <c r="M974" s="251" t="s">
        <v>1</v>
      </c>
      <c r="N974" s="252" t="s">
        <v>39</v>
      </c>
      <c r="O974" s="90"/>
      <c r="P974" s="253">
        <f>O974*H974</f>
        <v>0</v>
      </c>
      <c r="Q974" s="253">
        <v>0</v>
      </c>
      <c r="R974" s="253">
        <f>Q974*H974</f>
        <v>0</v>
      </c>
      <c r="S974" s="253">
        <v>0</v>
      </c>
      <c r="T974" s="254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55" t="s">
        <v>252</v>
      </c>
      <c r="AT974" s="255" t="s">
        <v>168</v>
      </c>
      <c r="AU974" s="255" t="s">
        <v>86</v>
      </c>
      <c r="AY974" s="16" t="s">
        <v>166</v>
      </c>
      <c r="BE974" s="256">
        <f>IF(N974="základní",J974,0)</f>
        <v>0</v>
      </c>
      <c r="BF974" s="256">
        <f>IF(N974="snížená",J974,0)</f>
        <v>0</v>
      </c>
      <c r="BG974" s="256">
        <f>IF(N974="zákl. přenesená",J974,0)</f>
        <v>0</v>
      </c>
      <c r="BH974" s="256">
        <f>IF(N974="sníž. přenesená",J974,0)</f>
        <v>0</v>
      </c>
      <c r="BI974" s="256">
        <f>IF(N974="nulová",J974,0)</f>
        <v>0</v>
      </c>
      <c r="BJ974" s="16" t="s">
        <v>86</v>
      </c>
      <c r="BK974" s="256">
        <f>ROUND(I974*H974,2)</f>
        <v>0</v>
      </c>
      <c r="BL974" s="16" t="s">
        <v>252</v>
      </c>
      <c r="BM974" s="255" t="s">
        <v>2711</v>
      </c>
    </row>
    <row r="975" spans="1:51" s="13" customFormat="1" ht="12">
      <c r="A975" s="13"/>
      <c r="B975" s="257"/>
      <c r="C975" s="258"/>
      <c r="D975" s="259" t="s">
        <v>174</v>
      </c>
      <c r="E975" s="260" t="s">
        <v>1</v>
      </c>
      <c r="F975" s="261" t="s">
        <v>1347</v>
      </c>
      <c r="G975" s="258"/>
      <c r="H975" s="260" t="s">
        <v>1</v>
      </c>
      <c r="I975" s="262"/>
      <c r="J975" s="258"/>
      <c r="K975" s="258"/>
      <c r="L975" s="263"/>
      <c r="M975" s="264"/>
      <c r="N975" s="265"/>
      <c r="O975" s="265"/>
      <c r="P975" s="265"/>
      <c r="Q975" s="265"/>
      <c r="R975" s="265"/>
      <c r="S975" s="265"/>
      <c r="T975" s="266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7" t="s">
        <v>174</v>
      </c>
      <c r="AU975" s="267" t="s">
        <v>86</v>
      </c>
      <c r="AV975" s="13" t="s">
        <v>80</v>
      </c>
      <c r="AW975" s="13" t="s">
        <v>30</v>
      </c>
      <c r="AX975" s="13" t="s">
        <v>73</v>
      </c>
      <c r="AY975" s="267" t="s">
        <v>166</v>
      </c>
    </row>
    <row r="976" spans="1:51" s="14" customFormat="1" ht="12">
      <c r="A976" s="14"/>
      <c r="B976" s="268"/>
      <c r="C976" s="269"/>
      <c r="D976" s="259" t="s">
        <v>174</v>
      </c>
      <c r="E976" s="270" t="s">
        <v>1</v>
      </c>
      <c r="F976" s="271" t="s">
        <v>2712</v>
      </c>
      <c r="G976" s="269"/>
      <c r="H976" s="272">
        <v>14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174</v>
      </c>
      <c r="AU976" s="278" t="s">
        <v>86</v>
      </c>
      <c r="AV976" s="14" t="s">
        <v>86</v>
      </c>
      <c r="AW976" s="14" t="s">
        <v>30</v>
      </c>
      <c r="AX976" s="14" t="s">
        <v>73</v>
      </c>
      <c r="AY976" s="278" t="s">
        <v>166</v>
      </c>
    </row>
    <row r="977" spans="1:51" s="14" customFormat="1" ht="12">
      <c r="A977" s="14"/>
      <c r="B977" s="268"/>
      <c r="C977" s="269"/>
      <c r="D977" s="259" t="s">
        <v>174</v>
      </c>
      <c r="E977" s="270" t="s">
        <v>1</v>
      </c>
      <c r="F977" s="271" t="s">
        <v>2713</v>
      </c>
      <c r="G977" s="269"/>
      <c r="H977" s="272">
        <v>14</v>
      </c>
      <c r="I977" s="273"/>
      <c r="J977" s="269"/>
      <c r="K977" s="269"/>
      <c r="L977" s="274"/>
      <c r="M977" s="275"/>
      <c r="N977" s="276"/>
      <c r="O977" s="276"/>
      <c r="P977" s="276"/>
      <c r="Q977" s="276"/>
      <c r="R977" s="276"/>
      <c r="S977" s="276"/>
      <c r="T977" s="27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8" t="s">
        <v>174</v>
      </c>
      <c r="AU977" s="278" t="s">
        <v>86</v>
      </c>
      <c r="AV977" s="14" t="s">
        <v>86</v>
      </c>
      <c r="AW977" s="14" t="s">
        <v>30</v>
      </c>
      <c r="AX977" s="14" t="s">
        <v>73</v>
      </c>
      <c r="AY977" s="278" t="s">
        <v>166</v>
      </c>
    </row>
    <row r="978" spans="1:63" s="12" customFormat="1" ht="22.8" customHeight="1">
      <c r="A978" s="12"/>
      <c r="B978" s="227"/>
      <c r="C978" s="228"/>
      <c r="D978" s="229" t="s">
        <v>72</v>
      </c>
      <c r="E978" s="241" t="s">
        <v>1351</v>
      </c>
      <c r="F978" s="241" t="s">
        <v>1352</v>
      </c>
      <c r="G978" s="228"/>
      <c r="H978" s="228"/>
      <c r="I978" s="231"/>
      <c r="J978" s="242">
        <f>BK978</f>
        <v>0</v>
      </c>
      <c r="K978" s="228"/>
      <c r="L978" s="233"/>
      <c r="M978" s="234"/>
      <c r="N978" s="235"/>
      <c r="O978" s="235"/>
      <c r="P978" s="236">
        <f>SUM(P979:P1077)</f>
        <v>0</v>
      </c>
      <c r="Q978" s="235"/>
      <c r="R978" s="236">
        <f>SUM(R979:R1077)</f>
        <v>7.511476250000001</v>
      </c>
      <c r="S978" s="235"/>
      <c r="T978" s="237">
        <f>SUM(T979:T1077)</f>
        <v>1.9408800000000002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R978" s="238" t="s">
        <v>86</v>
      </c>
      <c r="AT978" s="239" t="s">
        <v>72</v>
      </c>
      <c r="AU978" s="239" t="s">
        <v>80</v>
      </c>
      <c r="AY978" s="238" t="s">
        <v>166</v>
      </c>
      <c r="BK978" s="240">
        <f>SUM(BK979:BK1077)</f>
        <v>0</v>
      </c>
    </row>
    <row r="979" spans="1:65" s="2" customFormat="1" ht="16.5" customHeight="1">
      <c r="A979" s="37"/>
      <c r="B979" s="38"/>
      <c r="C979" s="243" t="s">
        <v>1377</v>
      </c>
      <c r="D979" s="243" t="s">
        <v>168</v>
      </c>
      <c r="E979" s="244" t="s">
        <v>1354</v>
      </c>
      <c r="F979" s="245" t="s">
        <v>1355</v>
      </c>
      <c r="G979" s="246" t="s">
        <v>346</v>
      </c>
      <c r="H979" s="247">
        <v>90</v>
      </c>
      <c r="I979" s="248"/>
      <c r="J979" s="249">
        <f>ROUND(I979*H979,2)</f>
        <v>0</v>
      </c>
      <c r="K979" s="250"/>
      <c r="L979" s="43"/>
      <c r="M979" s="251" t="s">
        <v>1</v>
      </c>
      <c r="N979" s="252" t="s">
        <v>39</v>
      </c>
      <c r="O979" s="90"/>
      <c r="P979" s="253">
        <f>O979*H979</f>
        <v>0</v>
      </c>
      <c r="Q979" s="253">
        <v>0</v>
      </c>
      <c r="R979" s="253">
        <f>Q979*H979</f>
        <v>0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172</v>
      </c>
      <c r="AT979" s="255" t="s">
        <v>168</v>
      </c>
      <c r="AU979" s="255" t="s">
        <v>86</v>
      </c>
      <c r="AY979" s="16" t="s">
        <v>166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86</v>
      </c>
      <c r="BK979" s="256">
        <f>ROUND(I979*H979,2)</f>
        <v>0</v>
      </c>
      <c r="BL979" s="16" t="s">
        <v>172</v>
      </c>
      <c r="BM979" s="255" t="s">
        <v>2714</v>
      </c>
    </row>
    <row r="980" spans="1:51" s="14" customFormat="1" ht="12">
      <c r="A980" s="14"/>
      <c r="B980" s="268"/>
      <c r="C980" s="269"/>
      <c r="D980" s="259" t="s">
        <v>174</v>
      </c>
      <c r="E980" s="270" t="s">
        <v>1</v>
      </c>
      <c r="F980" s="271" t="s">
        <v>2506</v>
      </c>
      <c r="G980" s="269"/>
      <c r="H980" s="272">
        <v>90</v>
      </c>
      <c r="I980" s="273"/>
      <c r="J980" s="269"/>
      <c r="K980" s="269"/>
      <c r="L980" s="274"/>
      <c r="M980" s="275"/>
      <c r="N980" s="276"/>
      <c r="O980" s="276"/>
      <c r="P980" s="276"/>
      <c r="Q980" s="276"/>
      <c r="R980" s="276"/>
      <c r="S980" s="276"/>
      <c r="T980" s="27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8" t="s">
        <v>174</v>
      </c>
      <c r="AU980" s="278" t="s">
        <v>86</v>
      </c>
      <c r="AV980" s="14" t="s">
        <v>86</v>
      </c>
      <c r="AW980" s="14" t="s">
        <v>30</v>
      </c>
      <c r="AX980" s="14" t="s">
        <v>73</v>
      </c>
      <c r="AY980" s="278" t="s">
        <v>166</v>
      </c>
    </row>
    <row r="981" spans="1:65" s="2" customFormat="1" ht="16.5" customHeight="1">
      <c r="A981" s="37"/>
      <c r="B981" s="38"/>
      <c r="C981" s="279" t="s">
        <v>1382</v>
      </c>
      <c r="D981" s="279" t="s">
        <v>243</v>
      </c>
      <c r="E981" s="280" t="s">
        <v>1358</v>
      </c>
      <c r="F981" s="281" t="s">
        <v>1359</v>
      </c>
      <c r="G981" s="282" t="s">
        <v>346</v>
      </c>
      <c r="H981" s="283">
        <v>30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39</v>
      </c>
      <c r="O981" s="90"/>
      <c r="P981" s="253">
        <f>O981*H981</f>
        <v>0</v>
      </c>
      <c r="Q981" s="253">
        <v>0.00078</v>
      </c>
      <c r="R981" s="253">
        <f>Q981*H981</f>
        <v>0.0234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212</v>
      </c>
      <c r="AT981" s="255" t="s">
        <v>243</v>
      </c>
      <c r="AU981" s="255" t="s">
        <v>86</v>
      </c>
      <c r="AY981" s="16" t="s">
        <v>166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86</v>
      </c>
      <c r="BK981" s="256">
        <f>ROUND(I981*H981,2)</f>
        <v>0</v>
      </c>
      <c r="BL981" s="16" t="s">
        <v>172</v>
      </c>
      <c r="BM981" s="255" t="s">
        <v>2715</v>
      </c>
    </row>
    <row r="982" spans="1:51" s="14" customFormat="1" ht="12">
      <c r="A982" s="14"/>
      <c r="B982" s="268"/>
      <c r="C982" s="269"/>
      <c r="D982" s="259" t="s">
        <v>174</v>
      </c>
      <c r="E982" s="270" t="s">
        <v>1</v>
      </c>
      <c r="F982" s="271" t="s">
        <v>2716</v>
      </c>
      <c r="G982" s="269"/>
      <c r="H982" s="272">
        <v>30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8" t="s">
        <v>174</v>
      </c>
      <c r="AU982" s="278" t="s">
        <v>86</v>
      </c>
      <c r="AV982" s="14" t="s">
        <v>86</v>
      </c>
      <c r="AW982" s="14" t="s">
        <v>30</v>
      </c>
      <c r="AX982" s="14" t="s">
        <v>73</v>
      </c>
      <c r="AY982" s="278" t="s">
        <v>166</v>
      </c>
    </row>
    <row r="983" spans="1:65" s="2" customFormat="1" ht="21.75" customHeight="1">
      <c r="A983" s="37"/>
      <c r="B983" s="38"/>
      <c r="C983" s="279" t="s">
        <v>1387</v>
      </c>
      <c r="D983" s="279" t="s">
        <v>243</v>
      </c>
      <c r="E983" s="280" t="s">
        <v>1363</v>
      </c>
      <c r="F983" s="281" t="s">
        <v>1364</v>
      </c>
      <c r="G983" s="282" t="s">
        <v>1365</v>
      </c>
      <c r="H983" s="283">
        <v>0.09</v>
      </c>
      <c r="I983" s="284"/>
      <c r="J983" s="285">
        <f>ROUND(I983*H983,2)</f>
        <v>0</v>
      </c>
      <c r="K983" s="286"/>
      <c r="L983" s="287"/>
      <c r="M983" s="288" t="s">
        <v>1</v>
      </c>
      <c r="N983" s="289" t="s">
        <v>39</v>
      </c>
      <c r="O983" s="90"/>
      <c r="P983" s="253">
        <f>O983*H983</f>
        <v>0</v>
      </c>
      <c r="Q983" s="253">
        <v>0.0173</v>
      </c>
      <c r="R983" s="253">
        <f>Q983*H983</f>
        <v>0.0015569999999999998</v>
      </c>
      <c r="S983" s="253">
        <v>0</v>
      </c>
      <c r="T983" s="254">
        <f>S983*H983</f>
        <v>0</v>
      </c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R983" s="255" t="s">
        <v>212</v>
      </c>
      <c r="AT983" s="255" t="s">
        <v>243</v>
      </c>
      <c r="AU983" s="255" t="s">
        <v>86</v>
      </c>
      <c r="AY983" s="16" t="s">
        <v>166</v>
      </c>
      <c r="BE983" s="256">
        <f>IF(N983="základní",J983,0)</f>
        <v>0</v>
      </c>
      <c r="BF983" s="256">
        <f>IF(N983="snížená",J983,0)</f>
        <v>0</v>
      </c>
      <c r="BG983" s="256">
        <f>IF(N983="zákl. přenesená",J983,0)</f>
        <v>0</v>
      </c>
      <c r="BH983" s="256">
        <f>IF(N983="sníž. přenesená",J983,0)</f>
        <v>0</v>
      </c>
      <c r="BI983" s="256">
        <f>IF(N983="nulová",J983,0)</f>
        <v>0</v>
      </c>
      <c r="BJ983" s="16" t="s">
        <v>86</v>
      </c>
      <c r="BK983" s="256">
        <f>ROUND(I983*H983,2)</f>
        <v>0</v>
      </c>
      <c r="BL983" s="16" t="s">
        <v>172</v>
      </c>
      <c r="BM983" s="255" t="s">
        <v>2717</v>
      </c>
    </row>
    <row r="984" spans="1:51" s="14" customFormat="1" ht="12">
      <c r="A984" s="14"/>
      <c r="B984" s="268"/>
      <c r="C984" s="269"/>
      <c r="D984" s="259" t="s">
        <v>174</v>
      </c>
      <c r="E984" s="270" t="s">
        <v>1</v>
      </c>
      <c r="F984" s="271" t="s">
        <v>2506</v>
      </c>
      <c r="G984" s="269"/>
      <c r="H984" s="272">
        <v>90</v>
      </c>
      <c r="I984" s="273"/>
      <c r="J984" s="269"/>
      <c r="K984" s="269"/>
      <c r="L984" s="274"/>
      <c r="M984" s="275"/>
      <c r="N984" s="276"/>
      <c r="O984" s="276"/>
      <c r="P984" s="276"/>
      <c r="Q984" s="276"/>
      <c r="R984" s="276"/>
      <c r="S984" s="276"/>
      <c r="T984" s="27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8" t="s">
        <v>174</v>
      </c>
      <c r="AU984" s="278" t="s">
        <v>86</v>
      </c>
      <c r="AV984" s="14" t="s">
        <v>86</v>
      </c>
      <c r="AW984" s="14" t="s">
        <v>30</v>
      </c>
      <c r="AX984" s="14" t="s">
        <v>73</v>
      </c>
      <c r="AY984" s="278" t="s">
        <v>166</v>
      </c>
    </row>
    <row r="985" spans="1:51" s="14" customFormat="1" ht="12">
      <c r="A985" s="14"/>
      <c r="B985" s="268"/>
      <c r="C985" s="269"/>
      <c r="D985" s="259" t="s">
        <v>174</v>
      </c>
      <c r="E985" s="269"/>
      <c r="F985" s="271" t="s">
        <v>2718</v>
      </c>
      <c r="G985" s="269"/>
      <c r="H985" s="272">
        <v>0.09</v>
      </c>
      <c r="I985" s="273"/>
      <c r="J985" s="269"/>
      <c r="K985" s="269"/>
      <c r="L985" s="274"/>
      <c r="M985" s="275"/>
      <c r="N985" s="276"/>
      <c r="O985" s="276"/>
      <c r="P985" s="276"/>
      <c r="Q985" s="276"/>
      <c r="R985" s="276"/>
      <c r="S985" s="276"/>
      <c r="T985" s="27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78" t="s">
        <v>174</v>
      </c>
      <c r="AU985" s="278" t="s">
        <v>86</v>
      </c>
      <c r="AV985" s="14" t="s">
        <v>86</v>
      </c>
      <c r="AW985" s="14" t="s">
        <v>4</v>
      </c>
      <c r="AX985" s="14" t="s">
        <v>80</v>
      </c>
      <c r="AY985" s="278" t="s">
        <v>166</v>
      </c>
    </row>
    <row r="986" spans="1:65" s="2" customFormat="1" ht="16.5" customHeight="1">
      <c r="A986" s="37"/>
      <c r="B986" s="38"/>
      <c r="C986" s="279" t="s">
        <v>1392</v>
      </c>
      <c r="D986" s="279" t="s">
        <v>243</v>
      </c>
      <c r="E986" s="280" t="s">
        <v>1369</v>
      </c>
      <c r="F986" s="281" t="s">
        <v>1370</v>
      </c>
      <c r="G986" s="282" t="s">
        <v>1365</v>
      </c>
      <c r="H986" s="283">
        <v>0.09</v>
      </c>
      <c r="I986" s="284"/>
      <c r="J986" s="285">
        <f>ROUND(I986*H986,2)</f>
        <v>0</v>
      </c>
      <c r="K986" s="286"/>
      <c r="L986" s="287"/>
      <c r="M986" s="288" t="s">
        <v>1</v>
      </c>
      <c r="N986" s="289" t="s">
        <v>39</v>
      </c>
      <c r="O986" s="90"/>
      <c r="P986" s="253">
        <f>O986*H986</f>
        <v>0</v>
      </c>
      <c r="Q986" s="253">
        <v>0.00627</v>
      </c>
      <c r="R986" s="253">
        <f>Q986*H986</f>
        <v>0.0005643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212</v>
      </c>
      <c r="AT986" s="255" t="s">
        <v>243</v>
      </c>
      <c r="AU986" s="255" t="s">
        <v>86</v>
      </c>
      <c r="AY986" s="16" t="s">
        <v>166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86</v>
      </c>
      <c r="BK986" s="256">
        <f>ROUND(I986*H986,2)</f>
        <v>0</v>
      </c>
      <c r="BL986" s="16" t="s">
        <v>172</v>
      </c>
      <c r="BM986" s="255" t="s">
        <v>2719</v>
      </c>
    </row>
    <row r="987" spans="1:51" s="14" customFormat="1" ht="12">
      <c r="A987" s="14"/>
      <c r="B987" s="268"/>
      <c r="C987" s="269"/>
      <c r="D987" s="259" t="s">
        <v>174</v>
      </c>
      <c r="E987" s="270" t="s">
        <v>1</v>
      </c>
      <c r="F987" s="271" t="s">
        <v>2506</v>
      </c>
      <c r="G987" s="269"/>
      <c r="H987" s="272">
        <v>90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174</v>
      </c>
      <c r="AU987" s="278" t="s">
        <v>86</v>
      </c>
      <c r="AV987" s="14" t="s">
        <v>86</v>
      </c>
      <c r="AW987" s="14" t="s">
        <v>30</v>
      </c>
      <c r="AX987" s="14" t="s">
        <v>73</v>
      </c>
      <c r="AY987" s="278" t="s">
        <v>166</v>
      </c>
    </row>
    <row r="988" spans="1:51" s="14" customFormat="1" ht="12">
      <c r="A988" s="14"/>
      <c r="B988" s="268"/>
      <c r="C988" s="269"/>
      <c r="D988" s="259" t="s">
        <v>174</v>
      </c>
      <c r="E988" s="269"/>
      <c r="F988" s="271" t="s">
        <v>2718</v>
      </c>
      <c r="G988" s="269"/>
      <c r="H988" s="272">
        <v>0.09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174</v>
      </c>
      <c r="AU988" s="278" t="s">
        <v>86</v>
      </c>
      <c r="AV988" s="14" t="s">
        <v>86</v>
      </c>
      <c r="AW988" s="14" t="s">
        <v>4</v>
      </c>
      <c r="AX988" s="14" t="s">
        <v>80</v>
      </c>
      <c r="AY988" s="278" t="s">
        <v>166</v>
      </c>
    </row>
    <row r="989" spans="1:65" s="2" customFormat="1" ht="21.75" customHeight="1">
      <c r="A989" s="37"/>
      <c r="B989" s="38"/>
      <c r="C989" s="243" t="s">
        <v>1398</v>
      </c>
      <c r="D989" s="243" t="s">
        <v>168</v>
      </c>
      <c r="E989" s="244" t="s">
        <v>1373</v>
      </c>
      <c r="F989" s="245" t="s">
        <v>1374</v>
      </c>
      <c r="G989" s="246" t="s">
        <v>290</v>
      </c>
      <c r="H989" s="247">
        <v>12</v>
      </c>
      <c r="I989" s="248"/>
      <c r="J989" s="249">
        <f>ROUND(I989*H989,2)</f>
        <v>0</v>
      </c>
      <c r="K989" s="250"/>
      <c r="L989" s="43"/>
      <c r="M989" s="251" t="s">
        <v>1</v>
      </c>
      <c r="N989" s="252" t="s">
        <v>39</v>
      </c>
      <c r="O989" s="90"/>
      <c r="P989" s="253">
        <f>O989*H989</f>
        <v>0</v>
      </c>
      <c r="Q989" s="253">
        <v>0</v>
      </c>
      <c r="R989" s="253">
        <f>Q989*H989</f>
        <v>0</v>
      </c>
      <c r="S989" s="253">
        <v>0.014</v>
      </c>
      <c r="T989" s="254">
        <f>S989*H989</f>
        <v>0.168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55" t="s">
        <v>252</v>
      </c>
      <c r="AT989" s="255" t="s">
        <v>168</v>
      </c>
      <c r="AU989" s="255" t="s">
        <v>86</v>
      </c>
      <c r="AY989" s="16" t="s">
        <v>166</v>
      </c>
      <c r="BE989" s="256">
        <f>IF(N989="základní",J989,0)</f>
        <v>0</v>
      </c>
      <c r="BF989" s="256">
        <f>IF(N989="snížená",J989,0)</f>
        <v>0</v>
      </c>
      <c r="BG989" s="256">
        <f>IF(N989="zákl. přenesená",J989,0)</f>
        <v>0</v>
      </c>
      <c r="BH989" s="256">
        <f>IF(N989="sníž. přenesená",J989,0)</f>
        <v>0</v>
      </c>
      <c r="BI989" s="256">
        <f>IF(N989="nulová",J989,0)</f>
        <v>0</v>
      </c>
      <c r="BJ989" s="16" t="s">
        <v>86</v>
      </c>
      <c r="BK989" s="256">
        <f>ROUND(I989*H989,2)</f>
        <v>0</v>
      </c>
      <c r="BL989" s="16" t="s">
        <v>252</v>
      </c>
      <c r="BM989" s="255" t="s">
        <v>2720</v>
      </c>
    </row>
    <row r="990" spans="1:51" s="14" customFormat="1" ht="12">
      <c r="A990" s="14"/>
      <c r="B990" s="268"/>
      <c r="C990" s="269"/>
      <c r="D990" s="259" t="s">
        <v>174</v>
      </c>
      <c r="E990" s="270" t="s">
        <v>1</v>
      </c>
      <c r="F990" s="271" t="s">
        <v>1376</v>
      </c>
      <c r="G990" s="269"/>
      <c r="H990" s="272">
        <v>12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174</v>
      </c>
      <c r="AU990" s="278" t="s">
        <v>86</v>
      </c>
      <c r="AV990" s="14" t="s">
        <v>86</v>
      </c>
      <c r="AW990" s="14" t="s">
        <v>30</v>
      </c>
      <c r="AX990" s="14" t="s">
        <v>73</v>
      </c>
      <c r="AY990" s="278" t="s">
        <v>166</v>
      </c>
    </row>
    <row r="991" spans="1:65" s="2" customFormat="1" ht="21.75" customHeight="1">
      <c r="A991" s="37"/>
      <c r="B991" s="38"/>
      <c r="C991" s="243" t="s">
        <v>1406</v>
      </c>
      <c r="D991" s="243" t="s">
        <v>168</v>
      </c>
      <c r="E991" s="244" t="s">
        <v>1378</v>
      </c>
      <c r="F991" s="245" t="s">
        <v>1379</v>
      </c>
      <c r="G991" s="246" t="s">
        <v>290</v>
      </c>
      <c r="H991" s="247">
        <v>350</v>
      </c>
      <c r="I991" s="248"/>
      <c r="J991" s="249">
        <f>ROUND(I991*H991,2)</f>
        <v>0</v>
      </c>
      <c r="K991" s="250"/>
      <c r="L991" s="43"/>
      <c r="M991" s="251" t="s">
        <v>1</v>
      </c>
      <c r="N991" s="252" t="s">
        <v>39</v>
      </c>
      <c r="O991" s="90"/>
      <c r="P991" s="253">
        <f>O991*H991</f>
        <v>0</v>
      </c>
      <c r="Q991" s="253">
        <v>0.00732</v>
      </c>
      <c r="R991" s="253">
        <f>Q991*H991</f>
        <v>2.562</v>
      </c>
      <c r="S991" s="253">
        <v>0</v>
      </c>
      <c r="T991" s="254">
        <f>S991*H991</f>
        <v>0</v>
      </c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R991" s="255" t="s">
        <v>252</v>
      </c>
      <c r="AT991" s="255" t="s">
        <v>168</v>
      </c>
      <c r="AU991" s="255" t="s">
        <v>86</v>
      </c>
      <c r="AY991" s="16" t="s">
        <v>166</v>
      </c>
      <c r="BE991" s="256">
        <f>IF(N991="základní",J991,0)</f>
        <v>0</v>
      </c>
      <c r="BF991" s="256">
        <f>IF(N991="snížená",J991,0)</f>
        <v>0</v>
      </c>
      <c r="BG991" s="256">
        <f>IF(N991="zákl. přenesená",J991,0)</f>
        <v>0</v>
      </c>
      <c r="BH991" s="256">
        <f>IF(N991="sníž. přenesená",J991,0)</f>
        <v>0</v>
      </c>
      <c r="BI991" s="256">
        <f>IF(N991="nulová",J991,0)</f>
        <v>0</v>
      </c>
      <c r="BJ991" s="16" t="s">
        <v>86</v>
      </c>
      <c r="BK991" s="256">
        <f>ROUND(I991*H991,2)</f>
        <v>0</v>
      </c>
      <c r="BL991" s="16" t="s">
        <v>252</v>
      </c>
      <c r="BM991" s="255" t="s">
        <v>2721</v>
      </c>
    </row>
    <row r="992" spans="1:51" s="14" customFormat="1" ht="12">
      <c r="A992" s="14"/>
      <c r="B992" s="268"/>
      <c r="C992" s="269"/>
      <c r="D992" s="259" t="s">
        <v>174</v>
      </c>
      <c r="E992" s="270" t="s">
        <v>1</v>
      </c>
      <c r="F992" s="271" t="s">
        <v>2722</v>
      </c>
      <c r="G992" s="269"/>
      <c r="H992" s="272">
        <v>350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174</v>
      </c>
      <c r="AU992" s="278" t="s">
        <v>86</v>
      </c>
      <c r="AV992" s="14" t="s">
        <v>86</v>
      </c>
      <c r="AW992" s="14" t="s">
        <v>30</v>
      </c>
      <c r="AX992" s="14" t="s">
        <v>73</v>
      </c>
      <c r="AY992" s="278" t="s">
        <v>166</v>
      </c>
    </row>
    <row r="993" spans="1:65" s="2" customFormat="1" ht="21.75" customHeight="1">
      <c r="A993" s="37"/>
      <c r="B993" s="38"/>
      <c r="C993" s="243" t="s">
        <v>1410</v>
      </c>
      <c r="D993" s="243" t="s">
        <v>168</v>
      </c>
      <c r="E993" s="244" t="s">
        <v>1383</v>
      </c>
      <c r="F993" s="245" t="s">
        <v>1384</v>
      </c>
      <c r="G993" s="246" t="s">
        <v>290</v>
      </c>
      <c r="H993" s="247">
        <v>12</v>
      </c>
      <c r="I993" s="248"/>
      <c r="J993" s="249">
        <f>ROUND(I993*H993,2)</f>
        <v>0</v>
      </c>
      <c r="K993" s="250"/>
      <c r="L993" s="43"/>
      <c r="M993" s="251" t="s">
        <v>1</v>
      </c>
      <c r="N993" s="252" t="s">
        <v>39</v>
      </c>
      <c r="O993" s="90"/>
      <c r="P993" s="253">
        <f>O993*H993</f>
        <v>0</v>
      </c>
      <c r="Q993" s="253">
        <v>0.01363</v>
      </c>
      <c r="R993" s="253">
        <f>Q993*H993</f>
        <v>0.16355999999999998</v>
      </c>
      <c r="S993" s="253">
        <v>0</v>
      </c>
      <c r="T993" s="254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55" t="s">
        <v>252</v>
      </c>
      <c r="AT993" s="255" t="s">
        <v>168</v>
      </c>
      <c r="AU993" s="255" t="s">
        <v>86</v>
      </c>
      <c r="AY993" s="16" t="s">
        <v>166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6" t="s">
        <v>86</v>
      </c>
      <c r="BK993" s="256">
        <f>ROUND(I993*H993,2)</f>
        <v>0</v>
      </c>
      <c r="BL993" s="16" t="s">
        <v>252</v>
      </c>
      <c r="BM993" s="255" t="s">
        <v>2723</v>
      </c>
    </row>
    <row r="994" spans="1:51" s="14" customFormat="1" ht="12">
      <c r="A994" s="14"/>
      <c r="B994" s="268"/>
      <c r="C994" s="269"/>
      <c r="D994" s="259" t="s">
        <v>174</v>
      </c>
      <c r="E994" s="270" t="s">
        <v>1</v>
      </c>
      <c r="F994" s="271" t="s">
        <v>2724</v>
      </c>
      <c r="G994" s="269"/>
      <c r="H994" s="272">
        <v>12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174</v>
      </c>
      <c r="AU994" s="278" t="s">
        <v>86</v>
      </c>
      <c r="AV994" s="14" t="s">
        <v>86</v>
      </c>
      <c r="AW994" s="14" t="s">
        <v>30</v>
      </c>
      <c r="AX994" s="14" t="s">
        <v>73</v>
      </c>
      <c r="AY994" s="278" t="s">
        <v>166</v>
      </c>
    </row>
    <row r="995" spans="1:65" s="2" customFormat="1" ht="21.75" customHeight="1">
      <c r="A995" s="37"/>
      <c r="B995" s="38"/>
      <c r="C995" s="243" t="s">
        <v>1416</v>
      </c>
      <c r="D995" s="243" t="s">
        <v>168</v>
      </c>
      <c r="E995" s="244" t="s">
        <v>1388</v>
      </c>
      <c r="F995" s="245" t="s">
        <v>1389</v>
      </c>
      <c r="G995" s="246" t="s">
        <v>171</v>
      </c>
      <c r="H995" s="247">
        <v>9.6</v>
      </c>
      <c r="I995" s="248"/>
      <c r="J995" s="249">
        <f>ROUND(I995*H995,2)</f>
        <v>0</v>
      </c>
      <c r="K995" s="250"/>
      <c r="L995" s="43"/>
      <c r="M995" s="251" t="s">
        <v>1</v>
      </c>
      <c r="N995" s="252" t="s">
        <v>39</v>
      </c>
      <c r="O995" s="90"/>
      <c r="P995" s="253">
        <f>O995*H995</f>
        <v>0</v>
      </c>
      <c r="Q995" s="253">
        <v>0.00996</v>
      </c>
      <c r="R995" s="253">
        <f>Q995*H995</f>
        <v>0.09561599999999999</v>
      </c>
      <c r="S995" s="253">
        <v>0</v>
      </c>
      <c r="T995" s="254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255" t="s">
        <v>252</v>
      </c>
      <c r="AT995" s="255" t="s">
        <v>168</v>
      </c>
      <c r="AU995" s="255" t="s">
        <v>86</v>
      </c>
      <c r="AY995" s="16" t="s">
        <v>166</v>
      </c>
      <c r="BE995" s="256">
        <f>IF(N995="základní",J995,0)</f>
        <v>0</v>
      </c>
      <c r="BF995" s="256">
        <f>IF(N995="snížená",J995,0)</f>
        <v>0</v>
      </c>
      <c r="BG995" s="256">
        <f>IF(N995="zákl. přenesená",J995,0)</f>
        <v>0</v>
      </c>
      <c r="BH995" s="256">
        <f>IF(N995="sníž. přenesená",J995,0)</f>
        <v>0</v>
      </c>
      <c r="BI995" s="256">
        <f>IF(N995="nulová",J995,0)</f>
        <v>0</v>
      </c>
      <c r="BJ995" s="16" t="s">
        <v>86</v>
      </c>
      <c r="BK995" s="256">
        <f>ROUND(I995*H995,2)</f>
        <v>0</v>
      </c>
      <c r="BL995" s="16" t="s">
        <v>252</v>
      </c>
      <c r="BM995" s="255" t="s">
        <v>2725</v>
      </c>
    </row>
    <row r="996" spans="1:51" s="14" customFormat="1" ht="12">
      <c r="A996" s="14"/>
      <c r="B996" s="268"/>
      <c r="C996" s="269"/>
      <c r="D996" s="259" t="s">
        <v>174</v>
      </c>
      <c r="E996" s="270" t="s">
        <v>1</v>
      </c>
      <c r="F996" s="271" t="s">
        <v>2726</v>
      </c>
      <c r="G996" s="269"/>
      <c r="H996" s="272">
        <v>9.6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174</v>
      </c>
      <c r="AU996" s="278" t="s">
        <v>86</v>
      </c>
      <c r="AV996" s="14" t="s">
        <v>86</v>
      </c>
      <c r="AW996" s="14" t="s">
        <v>30</v>
      </c>
      <c r="AX996" s="14" t="s">
        <v>73</v>
      </c>
      <c r="AY996" s="278" t="s">
        <v>166</v>
      </c>
    </row>
    <row r="997" spans="1:65" s="2" customFormat="1" ht="21.75" customHeight="1">
      <c r="A997" s="37"/>
      <c r="B997" s="38"/>
      <c r="C997" s="243" t="s">
        <v>1421</v>
      </c>
      <c r="D997" s="243" t="s">
        <v>168</v>
      </c>
      <c r="E997" s="244" t="s">
        <v>1393</v>
      </c>
      <c r="F997" s="245" t="s">
        <v>1394</v>
      </c>
      <c r="G997" s="246" t="s">
        <v>171</v>
      </c>
      <c r="H997" s="247">
        <v>336.25</v>
      </c>
      <c r="I997" s="248"/>
      <c r="J997" s="249">
        <f>ROUND(I997*H997,2)</f>
        <v>0</v>
      </c>
      <c r="K997" s="250"/>
      <c r="L997" s="43"/>
      <c r="M997" s="251" t="s">
        <v>1</v>
      </c>
      <c r="N997" s="252" t="s">
        <v>39</v>
      </c>
      <c r="O997" s="90"/>
      <c r="P997" s="253">
        <f>O997*H997</f>
        <v>0</v>
      </c>
      <c r="Q997" s="253">
        <v>0</v>
      </c>
      <c r="R997" s="253">
        <f>Q997*H997</f>
        <v>0</v>
      </c>
      <c r="S997" s="253">
        <v>0</v>
      </c>
      <c r="T997" s="254">
        <f>S997*H997</f>
        <v>0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55" t="s">
        <v>252</v>
      </c>
      <c r="AT997" s="255" t="s">
        <v>168</v>
      </c>
      <c r="AU997" s="255" t="s">
        <v>86</v>
      </c>
      <c r="AY997" s="16" t="s">
        <v>166</v>
      </c>
      <c r="BE997" s="256">
        <f>IF(N997="základní",J997,0)</f>
        <v>0</v>
      </c>
      <c r="BF997" s="256">
        <f>IF(N997="snížená",J997,0)</f>
        <v>0</v>
      </c>
      <c r="BG997" s="256">
        <f>IF(N997="zákl. přenesená",J997,0)</f>
        <v>0</v>
      </c>
      <c r="BH997" s="256">
        <f>IF(N997="sníž. přenesená",J997,0)</f>
        <v>0</v>
      </c>
      <c r="BI997" s="256">
        <f>IF(N997="nulová",J997,0)</f>
        <v>0</v>
      </c>
      <c r="BJ997" s="16" t="s">
        <v>86</v>
      </c>
      <c r="BK997" s="256">
        <f>ROUND(I997*H997,2)</f>
        <v>0</v>
      </c>
      <c r="BL997" s="16" t="s">
        <v>252</v>
      </c>
      <c r="BM997" s="255" t="s">
        <v>2727</v>
      </c>
    </row>
    <row r="998" spans="1:51" s="13" customFormat="1" ht="12">
      <c r="A998" s="13"/>
      <c r="B998" s="257"/>
      <c r="C998" s="258"/>
      <c r="D998" s="259" t="s">
        <v>174</v>
      </c>
      <c r="E998" s="260" t="s">
        <v>1</v>
      </c>
      <c r="F998" s="261" t="s">
        <v>1192</v>
      </c>
      <c r="G998" s="258"/>
      <c r="H998" s="260" t="s">
        <v>1</v>
      </c>
      <c r="I998" s="262"/>
      <c r="J998" s="258"/>
      <c r="K998" s="258"/>
      <c r="L998" s="263"/>
      <c r="M998" s="264"/>
      <c r="N998" s="265"/>
      <c r="O998" s="265"/>
      <c r="P998" s="265"/>
      <c r="Q998" s="265"/>
      <c r="R998" s="265"/>
      <c r="S998" s="265"/>
      <c r="T998" s="266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7" t="s">
        <v>174</v>
      </c>
      <c r="AU998" s="267" t="s">
        <v>86</v>
      </c>
      <c r="AV998" s="13" t="s">
        <v>80</v>
      </c>
      <c r="AW998" s="13" t="s">
        <v>30</v>
      </c>
      <c r="AX998" s="13" t="s">
        <v>73</v>
      </c>
      <c r="AY998" s="267" t="s">
        <v>166</v>
      </c>
    </row>
    <row r="999" spans="1:51" s="14" customFormat="1" ht="12">
      <c r="A999" s="14"/>
      <c r="B999" s="268"/>
      <c r="C999" s="269"/>
      <c r="D999" s="259" t="s">
        <v>174</v>
      </c>
      <c r="E999" s="270" t="s">
        <v>1</v>
      </c>
      <c r="F999" s="271" t="s">
        <v>1217</v>
      </c>
      <c r="G999" s="269"/>
      <c r="H999" s="272">
        <v>15.75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174</v>
      </c>
      <c r="AU999" s="278" t="s">
        <v>86</v>
      </c>
      <c r="AV999" s="14" t="s">
        <v>86</v>
      </c>
      <c r="AW999" s="14" t="s">
        <v>30</v>
      </c>
      <c r="AX999" s="14" t="s">
        <v>73</v>
      </c>
      <c r="AY999" s="278" t="s">
        <v>166</v>
      </c>
    </row>
    <row r="1000" spans="1:51" s="14" customFormat="1" ht="12">
      <c r="A1000" s="14"/>
      <c r="B1000" s="268"/>
      <c r="C1000" s="269"/>
      <c r="D1000" s="259" t="s">
        <v>174</v>
      </c>
      <c r="E1000" s="270" t="s">
        <v>1</v>
      </c>
      <c r="F1000" s="271" t="s">
        <v>2728</v>
      </c>
      <c r="G1000" s="269"/>
      <c r="H1000" s="272">
        <v>280</v>
      </c>
      <c r="I1000" s="273"/>
      <c r="J1000" s="269"/>
      <c r="K1000" s="269"/>
      <c r="L1000" s="274"/>
      <c r="M1000" s="275"/>
      <c r="N1000" s="276"/>
      <c r="O1000" s="276"/>
      <c r="P1000" s="276"/>
      <c r="Q1000" s="276"/>
      <c r="R1000" s="276"/>
      <c r="S1000" s="276"/>
      <c r="T1000" s="27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8" t="s">
        <v>174</v>
      </c>
      <c r="AU1000" s="278" t="s">
        <v>86</v>
      </c>
      <c r="AV1000" s="14" t="s">
        <v>86</v>
      </c>
      <c r="AW1000" s="14" t="s">
        <v>30</v>
      </c>
      <c r="AX1000" s="14" t="s">
        <v>73</v>
      </c>
      <c r="AY1000" s="278" t="s">
        <v>166</v>
      </c>
    </row>
    <row r="1001" spans="1:51" s="14" customFormat="1" ht="12">
      <c r="A1001" s="14"/>
      <c r="B1001" s="268"/>
      <c r="C1001" s="269"/>
      <c r="D1001" s="259" t="s">
        <v>174</v>
      </c>
      <c r="E1001" s="270" t="s">
        <v>1</v>
      </c>
      <c r="F1001" s="271" t="s">
        <v>1397</v>
      </c>
      <c r="G1001" s="269"/>
      <c r="H1001" s="272">
        <v>40.5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174</v>
      </c>
      <c r="AU1001" s="278" t="s">
        <v>86</v>
      </c>
      <c r="AV1001" s="14" t="s">
        <v>86</v>
      </c>
      <c r="AW1001" s="14" t="s">
        <v>30</v>
      </c>
      <c r="AX1001" s="14" t="s">
        <v>73</v>
      </c>
      <c r="AY1001" s="278" t="s">
        <v>166</v>
      </c>
    </row>
    <row r="1002" spans="1:65" s="2" customFormat="1" ht="16.5" customHeight="1">
      <c r="A1002" s="37"/>
      <c r="B1002" s="38"/>
      <c r="C1002" s="279" t="s">
        <v>1425</v>
      </c>
      <c r="D1002" s="279" t="s">
        <v>243</v>
      </c>
      <c r="E1002" s="280" t="s">
        <v>1399</v>
      </c>
      <c r="F1002" s="281" t="s">
        <v>1400</v>
      </c>
      <c r="G1002" s="282" t="s">
        <v>179</v>
      </c>
      <c r="H1002" s="283">
        <v>5.326</v>
      </c>
      <c r="I1002" s="284"/>
      <c r="J1002" s="285">
        <f>ROUND(I1002*H1002,2)</f>
        <v>0</v>
      </c>
      <c r="K1002" s="286"/>
      <c r="L1002" s="287"/>
      <c r="M1002" s="288" t="s">
        <v>1</v>
      </c>
      <c r="N1002" s="289" t="s">
        <v>39</v>
      </c>
      <c r="O1002" s="90"/>
      <c r="P1002" s="253">
        <f>O1002*H1002</f>
        <v>0</v>
      </c>
      <c r="Q1002" s="253">
        <v>0.55</v>
      </c>
      <c r="R1002" s="253">
        <f>Q1002*H1002</f>
        <v>2.9293</v>
      </c>
      <c r="S1002" s="253">
        <v>0</v>
      </c>
      <c r="T1002" s="254">
        <f>S1002*H1002</f>
        <v>0</v>
      </c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R1002" s="255" t="s">
        <v>338</v>
      </c>
      <c r="AT1002" s="255" t="s">
        <v>243</v>
      </c>
      <c r="AU1002" s="255" t="s">
        <v>86</v>
      </c>
      <c r="AY1002" s="16" t="s">
        <v>166</v>
      </c>
      <c r="BE1002" s="256">
        <f>IF(N1002="základní",J1002,0)</f>
        <v>0</v>
      </c>
      <c r="BF1002" s="256">
        <f>IF(N1002="snížená",J1002,0)</f>
        <v>0</v>
      </c>
      <c r="BG1002" s="256">
        <f>IF(N1002="zákl. přenesená",J1002,0)</f>
        <v>0</v>
      </c>
      <c r="BH1002" s="256">
        <f>IF(N1002="sníž. přenesená",J1002,0)</f>
        <v>0</v>
      </c>
      <c r="BI1002" s="256">
        <f>IF(N1002="nulová",J1002,0)</f>
        <v>0</v>
      </c>
      <c r="BJ1002" s="16" t="s">
        <v>86</v>
      </c>
      <c r="BK1002" s="256">
        <f>ROUND(I1002*H1002,2)</f>
        <v>0</v>
      </c>
      <c r="BL1002" s="16" t="s">
        <v>252</v>
      </c>
      <c r="BM1002" s="255" t="s">
        <v>2729</v>
      </c>
    </row>
    <row r="1003" spans="1:51" s="13" customFormat="1" ht="12">
      <c r="A1003" s="13"/>
      <c r="B1003" s="257"/>
      <c r="C1003" s="258"/>
      <c r="D1003" s="259" t="s">
        <v>174</v>
      </c>
      <c r="E1003" s="260" t="s">
        <v>1</v>
      </c>
      <c r="F1003" s="261" t="s">
        <v>1192</v>
      </c>
      <c r="G1003" s="258"/>
      <c r="H1003" s="260" t="s">
        <v>1</v>
      </c>
      <c r="I1003" s="262"/>
      <c r="J1003" s="258"/>
      <c r="K1003" s="258"/>
      <c r="L1003" s="263"/>
      <c r="M1003" s="264"/>
      <c r="N1003" s="265"/>
      <c r="O1003" s="265"/>
      <c r="P1003" s="265"/>
      <c r="Q1003" s="265"/>
      <c r="R1003" s="265"/>
      <c r="S1003" s="265"/>
      <c r="T1003" s="26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7" t="s">
        <v>174</v>
      </c>
      <c r="AU1003" s="267" t="s">
        <v>86</v>
      </c>
      <c r="AV1003" s="13" t="s">
        <v>80</v>
      </c>
      <c r="AW1003" s="13" t="s">
        <v>30</v>
      </c>
      <c r="AX1003" s="13" t="s">
        <v>73</v>
      </c>
      <c r="AY1003" s="267" t="s">
        <v>166</v>
      </c>
    </row>
    <row r="1004" spans="1:51" s="14" customFormat="1" ht="12">
      <c r="A1004" s="14"/>
      <c r="B1004" s="268"/>
      <c r="C1004" s="269"/>
      <c r="D1004" s="259" t="s">
        <v>174</v>
      </c>
      <c r="E1004" s="270" t="s">
        <v>1</v>
      </c>
      <c r="F1004" s="271" t="s">
        <v>1402</v>
      </c>
      <c r="G1004" s="269"/>
      <c r="H1004" s="272">
        <v>0.227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174</v>
      </c>
      <c r="AU1004" s="278" t="s">
        <v>86</v>
      </c>
      <c r="AV1004" s="14" t="s">
        <v>86</v>
      </c>
      <c r="AW1004" s="14" t="s">
        <v>30</v>
      </c>
      <c r="AX1004" s="14" t="s">
        <v>73</v>
      </c>
      <c r="AY1004" s="278" t="s">
        <v>166</v>
      </c>
    </row>
    <row r="1005" spans="1:51" s="14" customFormat="1" ht="12">
      <c r="A1005" s="14"/>
      <c r="B1005" s="268"/>
      <c r="C1005" s="269"/>
      <c r="D1005" s="259" t="s">
        <v>174</v>
      </c>
      <c r="E1005" s="270" t="s">
        <v>1</v>
      </c>
      <c r="F1005" s="271" t="s">
        <v>2730</v>
      </c>
      <c r="G1005" s="269"/>
      <c r="H1005" s="272">
        <v>4.032</v>
      </c>
      <c r="I1005" s="273"/>
      <c r="J1005" s="269"/>
      <c r="K1005" s="269"/>
      <c r="L1005" s="274"/>
      <c r="M1005" s="275"/>
      <c r="N1005" s="276"/>
      <c r="O1005" s="276"/>
      <c r="P1005" s="276"/>
      <c r="Q1005" s="276"/>
      <c r="R1005" s="276"/>
      <c r="S1005" s="276"/>
      <c r="T1005" s="27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8" t="s">
        <v>174</v>
      </c>
      <c r="AU1005" s="278" t="s">
        <v>86</v>
      </c>
      <c r="AV1005" s="14" t="s">
        <v>86</v>
      </c>
      <c r="AW1005" s="14" t="s">
        <v>30</v>
      </c>
      <c r="AX1005" s="14" t="s">
        <v>73</v>
      </c>
      <c r="AY1005" s="278" t="s">
        <v>166</v>
      </c>
    </row>
    <row r="1006" spans="1:51" s="14" customFormat="1" ht="12">
      <c r="A1006" s="14"/>
      <c r="B1006" s="268"/>
      <c r="C1006" s="269"/>
      <c r="D1006" s="259" t="s">
        <v>174</v>
      </c>
      <c r="E1006" s="270" t="s">
        <v>1</v>
      </c>
      <c r="F1006" s="271" t="s">
        <v>1404</v>
      </c>
      <c r="G1006" s="269"/>
      <c r="H1006" s="272">
        <v>0.583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174</v>
      </c>
      <c r="AU1006" s="278" t="s">
        <v>86</v>
      </c>
      <c r="AV1006" s="14" t="s">
        <v>86</v>
      </c>
      <c r="AW1006" s="14" t="s">
        <v>30</v>
      </c>
      <c r="AX1006" s="14" t="s">
        <v>73</v>
      </c>
      <c r="AY1006" s="278" t="s">
        <v>166</v>
      </c>
    </row>
    <row r="1007" spans="1:51" s="14" customFormat="1" ht="12">
      <c r="A1007" s="14"/>
      <c r="B1007" s="268"/>
      <c r="C1007" s="269"/>
      <c r="D1007" s="259" t="s">
        <v>174</v>
      </c>
      <c r="E1007" s="269"/>
      <c r="F1007" s="271" t="s">
        <v>2731</v>
      </c>
      <c r="G1007" s="269"/>
      <c r="H1007" s="272">
        <v>5.326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174</v>
      </c>
      <c r="AU1007" s="278" t="s">
        <v>86</v>
      </c>
      <c r="AV1007" s="14" t="s">
        <v>86</v>
      </c>
      <c r="AW1007" s="14" t="s">
        <v>4</v>
      </c>
      <c r="AX1007" s="14" t="s">
        <v>80</v>
      </c>
      <c r="AY1007" s="278" t="s">
        <v>166</v>
      </c>
    </row>
    <row r="1008" spans="1:65" s="2" customFormat="1" ht="21.75" customHeight="1">
      <c r="A1008" s="37"/>
      <c r="B1008" s="38"/>
      <c r="C1008" s="243" t="s">
        <v>1430</v>
      </c>
      <c r="D1008" s="243" t="s">
        <v>168</v>
      </c>
      <c r="E1008" s="244" t="s">
        <v>1407</v>
      </c>
      <c r="F1008" s="245" t="s">
        <v>1408</v>
      </c>
      <c r="G1008" s="246" t="s">
        <v>171</v>
      </c>
      <c r="H1008" s="247">
        <v>336.25</v>
      </c>
      <c r="I1008" s="248"/>
      <c r="J1008" s="249">
        <f>ROUND(I1008*H1008,2)</f>
        <v>0</v>
      </c>
      <c r="K1008" s="250"/>
      <c r="L1008" s="43"/>
      <c r="M1008" s="251" t="s">
        <v>1</v>
      </c>
      <c r="N1008" s="252" t="s">
        <v>39</v>
      </c>
      <c r="O1008" s="90"/>
      <c r="P1008" s="253">
        <f>O1008*H1008</f>
        <v>0</v>
      </c>
      <c r="Q1008" s="253">
        <v>0</v>
      </c>
      <c r="R1008" s="253">
        <f>Q1008*H1008</f>
        <v>0</v>
      </c>
      <c r="S1008" s="253">
        <v>0.005</v>
      </c>
      <c r="T1008" s="254">
        <f>S1008*H1008</f>
        <v>1.6812500000000001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255" t="s">
        <v>252</v>
      </c>
      <c r="AT1008" s="255" t="s">
        <v>168</v>
      </c>
      <c r="AU1008" s="255" t="s">
        <v>86</v>
      </c>
      <c r="AY1008" s="16" t="s">
        <v>166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6" t="s">
        <v>86</v>
      </c>
      <c r="BK1008" s="256">
        <f>ROUND(I1008*H1008,2)</f>
        <v>0</v>
      </c>
      <c r="BL1008" s="16" t="s">
        <v>252</v>
      </c>
      <c r="BM1008" s="255" t="s">
        <v>2732</v>
      </c>
    </row>
    <row r="1009" spans="1:51" s="13" customFormat="1" ht="12">
      <c r="A1009" s="13"/>
      <c r="B1009" s="257"/>
      <c r="C1009" s="258"/>
      <c r="D1009" s="259" t="s">
        <v>174</v>
      </c>
      <c r="E1009" s="260" t="s">
        <v>1</v>
      </c>
      <c r="F1009" s="261" t="s">
        <v>1192</v>
      </c>
      <c r="G1009" s="258"/>
      <c r="H1009" s="260" t="s">
        <v>1</v>
      </c>
      <c r="I1009" s="262"/>
      <c r="J1009" s="258"/>
      <c r="K1009" s="258"/>
      <c r="L1009" s="263"/>
      <c r="M1009" s="264"/>
      <c r="N1009" s="265"/>
      <c r="O1009" s="265"/>
      <c r="P1009" s="265"/>
      <c r="Q1009" s="265"/>
      <c r="R1009" s="265"/>
      <c r="S1009" s="265"/>
      <c r="T1009" s="266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7" t="s">
        <v>174</v>
      </c>
      <c r="AU1009" s="267" t="s">
        <v>86</v>
      </c>
      <c r="AV1009" s="13" t="s">
        <v>80</v>
      </c>
      <c r="AW1009" s="13" t="s">
        <v>30</v>
      </c>
      <c r="AX1009" s="13" t="s">
        <v>73</v>
      </c>
      <c r="AY1009" s="267" t="s">
        <v>166</v>
      </c>
    </row>
    <row r="1010" spans="1:51" s="14" customFormat="1" ht="12">
      <c r="A1010" s="14"/>
      <c r="B1010" s="268"/>
      <c r="C1010" s="269"/>
      <c r="D1010" s="259" t="s">
        <v>174</v>
      </c>
      <c r="E1010" s="270" t="s">
        <v>1</v>
      </c>
      <c r="F1010" s="271" t="s">
        <v>1217</v>
      </c>
      <c r="G1010" s="269"/>
      <c r="H1010" s="272">
        <v>15.75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174</v>
      </c>
      <c r="AU1010" s="278" t="s">
        <v>86</v>
      </c>
      <c r="AV1010" s="14" t="s">
        <v>86</v>
      </c>
      <c r="AW1010" s="14" t="s">
        <v>30</v>
      </c>
      <c r="AX1010" s="14" t="s">
        <v>73</v>
      </c>
      <c r="AY1010" s="278" t="s">
        <v>166</v>
      </c>
    </row>
    <row r="1011" spans="1:51" s="14" customFormat="1" ht="12">
      <c r="A1011" s="14"/>
      <c r="B1011" s="268"/>
      <c r="C1011" s="269"/>
      <c r="D1011" s="259" t="s">
        <v>174</v>
      </c>
      <c r="E1011" s="270" t="s">
        <v>1</v>
      </c>
      <c r="F1011" s="271" t="s">
        <v>2728</v>
      </c>
      <c r="G1011" s="269"/>
      <c r="H1011" s="272">
        <v>280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174</v>
      </c>
      <c r="AU1011" s="278" t="s">
        <v>86</v>
      </c>
      <c r="AV1011" s="14" t="s">
        <v>86</v>
      </c>
      <c r="AW1011" s="14" t="s">
        <v>30</v>
      </c>
      <c r="AX1011" s="14" t="s">
        <v>73</v>
      </c>
      <c r="AY1011" s="278" t="s">
        <v>166</v>
      </c>
    </row>
    <row r="1012" spans="1:51" s="14" customFormat="1" ht="12">
      <c r="A1012" s="14"/>
      <c r="B1012" s="268"/>
      <c r="C1012" s="269"/>
      <c r="D1012" s="259" t="s">
        <v>174</v>
      </c>
      <c r="E1012" s="270" t="s">
        <v>1</v>
      </c>
      <c r="F1012" s="271" t="s">
        <v>1397</v>
      </c>
      <c r="G1012" s="269"/>
      <c r="H1012" s="272">
        <v>40.5</v>
      </c>
      <c r="I1012" s="273"/>
      <c r="J1012" s="269"/>
      <c r="K1012" s="269"/>
      <c r="L1012" s="274"/>
      <c r="M1012" s="275"/>
      <c r="N1012" s="276"/>
      <c r="O1012" s="276"/>
      <c r="P1012" s="276"/>
      <c r="Q1012" s="276"/>
      <c r="R1012" s="276"/>
      <c r="S1012" s="276"/>
      <c r="T1012" s="277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8" t="s">
        <v>174</v>
      </c>
      <c r="AU1012" s="278" t="s">
        <v>86</v>
      </c>
      <c r="AV1012" s="14" t="s">
        <v>86</v>
      </c>
      <c r="AW1012" s="14" t="s">
        <v>30</v>
      </c>
      <c r="AX1012" s="14" t="s">
        <v>73</v>
      </c>
      <c r="AY1012" s="278" t="s">
        <v>166</v>
      </c>
    </row>
    <row r="1013" spans="1:65" s="2" customFormat="1" ht="21.75" customHeight="1">
      <c r="A1013" s="37"/>
      <c r="B1013" s="38"/>
      <c r="C1013" s="243" t="s">
        <v>1435</v>
      </c>
      <c r="D1013" s="243" t="s">
        <v>168</v>
      </c>
      <c r="E1013" s="244" t="s">
        <v>1411</v>
      </c>
      <c r="F1013" s="245" t="s">
        <v>1412</v>
      </c>
      <c r="G1013" s="246" t="s">
        <v>179</v>
      </c>
      <c r="H1013" s="247">
        <v>5.47</v>
      </c>
      <c r="I1013" s="248"/>
      <c r="J1013" s="249">
        <f>ROUND(I1013*H1013,2)</f>
        <v>0</v>
      </c>
      <c r="K1013" s="250"/>
      <c r="L1013" s="43"/>
      <c r="M1013" s="251" t="s">
        <v>1</v>
      </c>
      <c r="N1013" s="252" t="s">
        <v>39</v>
      </c>
      <c r="O1013" s="90"/>
      <c r="P1013" s="253">
        <f>O1013*H1013</f>
        <v>0</v>
      </c>
      <c r="Q1013" s="253">
        <v>0.02337</v>
      </c>
      <c r="R1013" s="253">
        <f>Q1013*H1013</f>
        <v>0.12783389999999997</v>
      </c>
      <c r="S1013" s="253">
        <v>0</v>
      </c>
      <c r="T1013" s="254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255" t="s">
        <v>252</v>
      </c>
      <c r="AT1013" s="255" t="s">
        <v>168</v>
      </c>
      <c r="AU1013" s="255" t="s">
        <v>86</v>
      </c>
      <c r="AY1013" s="16" t="s">
        <v>166</v>
      </c>
      <c r="BE1013" s="256">
        <f>IF(N1013="základní",J1013,0)</f>
        <v>0</v>
      </c>
      <c r="BF1013" s="256">
        <f>IF(N1013="snížená",J1013,0)</f>
        <v>0</v>
      </c>
      <c r="BG1013" s="256">
        <f>IF(N1013="zákl. přenesená",J1013,0)</f>
        <v>0</v>
      </c>
      <c r="BH1013" s="256">
        <f>IF(N1013="sníž. přenesená",J1013,0)</f>
        <v>0</v>
      </c>
      <c r="BI1013" s="256">
        <f>IF(N1013="nulová",J1013,0)</f>
        <v>0</v>
      </c>
      <c r="BJ1013" s="16" t="s">
        <v>86</v>
      </c>
      <c r="BK1013" s="256">
        <f>ROUND(I1013*H1013,2)</f>
        <v>0</v>
      </c>
      <c r="BL1013" s="16" t="s">
        <v>252</v>
      </c>
      <c r="BM1013" s="255" t="s">
        <v>2733</v>
      </c>
    </row>
    <row r="1014" spans="1:51" s="14" customFormat="1" ht="12">
      <c r="A1014" s="14"/>
      <c r="B1014" s="268"/>
      <c r="C1014" s="269"/>
      <c r="D1014" s="259" t="s">
        <v>174</v>
      </c>
      <c r="E1014" s="270" t="s">
        <v>1</v>
      </c>
      <c r="F1014" s="271" t="s">
        <v>2734</v>
      </c>
      <c r="G1014" s="269"/>
      <c r="H1014" s="272">
        <v>5.326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174</v>
      </c>
      <c r="AU1014" s="278" t="s">
        <v>86</v>
      </c>
      <c r="AV1014" s="14" t="s">
        <v>86</v>
      </c>
      <c r="AW1014" s="14" t="s">
        <v>30</v>
      </c>
      <c r="AX1014" s="14" t="s">
        <v>73</v>
      </c>
      <c r="AY1014" s="278" t="s">
        <v>166</v>
      </c>
    </row>
    <row r="1015" spans="1:51" s="14" customFormat="1" ht="12">
      <c r="A1015" s="14"/>
      <c r="B1015" s="268"/>
      <c r="C1015" s="269"/>
      <c r="D1015" s="259" t="s">
        <v>174</v>
      </c>
      <c r="E1015" s="270" t="s">
        <v>1</v>
      </c>
      <c r="F1015" s="271" t="s">
        <v>2735</v>
      </c>
      <c r="G1015" s="269"/>
      <c r="H1015" s="272">
        <v>0.144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174</v>
      </c>
      <c r="AU1015" s="278" t="s">
        <v>86</v>
      </c>
      <c r="AV1015" s="14" t="s">
        <v>86</v>
      </c>
      <c r="AW1015" s="14" t="s">
        <v>30</v>
      </c>
      <c r="AX1015" s="14" t="s">
        <v>73</v>
      </c>
      <c r="AY1015" s="278" t="s">
        <v>166</v>
      </c>
    </row>
    <row r="1016" spans="1:65" s="2" customFormat="1" ht="33" customHeight="1">
      <c r="A1016" s="37"/>
      <c r="B1016" s="38"/>
      <c r="C1016" s="243" t="s">
        <v>1442</v>
      </c>
      <c r="D1016" s="243" t="s">
        <v>168</v>
      </c>
      <c r="E1016" s="244" t="s">
        <v>1417</v>
      </c>
      <c r="F1016" s="245" t="s">
        <v>1418</v>
      </c>
      <c r="G1016" s="246" t="s">
        <v>171</v>
      </c>
      <c r="H1016" s="247">
        <v>6.545</v>
      </c>
      <c r="I1016" s="248"/>
      <c r="J1016" s="249">
        <f>ROUND(I1016*H1016,2)</f>
        <v>0</v>
      </c>
      <c r="K1016" s="250"/>
      <c r="L1016" s="43"/>
      <c r="M1016" s="251" t="s">
        <v>1</v>
      </c>
      <c r="N1016" s="252" t="s">
        <v>39</v>
      </c>
      <c r="O1016" s="90"/>
      <c r="P1016" s="253">
        <f>O1016*H1016</f>
        <v>0</v>
      </c>
      <c r="Q1016" s="253">
        <v>0.00942</v>
      </c>
      <c r="R1016" s="253">
        <f>Q1016*H1016</f>
        <v>0.0616539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252</v>
      </c>
      <c r="AT1016" s="255" t="s">
        <v>168</v>
      </c>
      <c r="AU1016" s="255" t="s">
        <v>86</v>
      </c>
      <c r="AY1016" s="16" t="s">
        <v>166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86</v>
      </c>
      <c r="BK1016" s="256">
        <f>ROUND(I1016*H1016,2)</f>
        <v>0</v>
      </c>
      <c r="BL1016" s="16" t="s">
        <v>252</v>
      </c>
      <c r="BM1016" s="255" t="s">
        <v>2736</v>
      </c>
    </row>
    <row r="1017" spans="1:51" s="14" customFormat="1" ht="12">
      <c r="A1017" s="14"/>
      <c r="B1017" s="268"/>
      <c r="C1017" s="269"/>
      <c r="D1017" s="259" t="s">
        <v>174</v>
      </c>
      <c r="E1017" s="270" t="s">
        <v>1</v>
      </c>
      <c r="F1017" s="271" t="s">
        <v>2737</v>
      </c>
      <c r="G1017" s="269"/>
      <c r="H1017" s="272">
        <v>6.545</v>
      </c>
      <c r="I1017" s="273"/>
      <c r="J1017" s="269"/>
      <c r="K1017" s="269"/>
      <c r="L1017" s="274"/>
      <c r="M1017" s="275"/>
      <c r="N1017" s="276"/>
      <c r="O1017" s="276"/>
      <c r="P1017" s="276"/>
      <c r="Q1017" s="276"/>
      <c r="R1017" s="276"/>
      <c r="S1017" s="276"/>
      <c r="T1017" s="27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78" t="s">
        <v>174</v>
      </c>
      <c r="AU1017" s="278" t="s">
        <v>86</v>
      </c>
      <c r="AV1017" s="14" t="s">
        <v>86</v>
      </c>
      <c r="AW1017" s="14" t="s">
        <v>30</v>
      </c>
      <c r="AX1017" s="14" t="s">
        <v>73</v>
      </c>
      <c r="AY1017" s="278" t="s">
        <v>166</v>
      </c>
    </row>
    <row r="1018" spans="1:65" s="2" customFormat="1" ht="21.75" customHeight="1">
      <c r="A1018" s="37"/>
      <c r="B1018" s="38"/>
      <c r="C1018" s="243" t="s">
        <v>1447</v>
      </c>
      <c r="D1018" s="243" t="s">
        <v>168</v>
      </c>
      <c r="E1018" s="244" t="s">
        <v>1422</v>
      </c>
      <c r="F1018" s="245" t="s">
        <v>1423</v>
      </c>
      <c r="G1018" s="246" t="s">
        <v>171</v>
      </c>
      <c r="H1018" s="247">
        <v>6.545</v>
      </c>
      <c r="I1018" s="248"/>
      <c r="J1018" s="249">
        <f>ROUND(I1018*H1018,2)</f>
        <v>0</v>
      </c>
      <c r="K1018" s="250"/>
      <c r="L1018" s="43"/>
      <c r="M1018" s="251" t="s">
        <v>1</v>
      </c>
      <c r="N1018" s="252" t="s">
        <v>39</v>
      </c>
      <c r="O1018" s="90"/>
      <c r="P1018" s="253">
        <f>O1018*H1018</f>
        <v>0</v>
      </c>
      <c r="Q1018" s="253">
        <v>0.00942</v>
      </c>
      <c r="R1018" s="253">
        <f>Q1018*H1018</f>
        <v>0.0616539</v>
      </c>
      <c r="S1018" s="253">
        <v>0</v>
      </c>
      <c r="T1018" s="254">
        <f>S1018*H1018</f>
        <v>0</v>
      </c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R1018" s="255" t="s">
        <v>252</v>
      </c>
      <c r="AT1018" s="255" t="s">
        <v>168</v>
      </c>
      <c r="AU1018" s="255" t="s">
        <v>86</v>
      </c>
      <c r="AY1018" s="16" t="s">
        <v>166</v>
      </c>
      <c r="BE1018" s="256">
        <f>IF(N1018="základní",J1018,0)</f>
        <v>0</v>
      </c>
      <c r="BF1018" s="256">
        <f>IF(N1018="snížená",J1018,0)</f>
        <v>0</v>
      </c>
      <c r="BG1018" s="256">
        <f>IF(N1018="zákl. přenesená",J1018,0)</f>
        <v>0</v>
      </c>
      <c r="BH1018" s="256">
        <f>IF(N1018="sníž. přenesená",J1018,0)</f>
        <v>0</v>
      </c>
      <c r="BI1018" s="256">
        <f>IF(N1018="nulová",J1018,0)</f>
        <v>0</v>
      </c>
      <c r="BJ1018" s="16" t="s">
        <v>86</v>
      </c>
      <c r="BK1018" s="256">
        <f>ROUND(I1018*H1018,2)</f>
        <v>0</v>
      </c>
      <c r="BL1018" s="16" t="s">
        <v>252</v>
      </c>
      <c r="BM1018" s="255" t="s">
        <v>2738</v>
      </c>
    </row>
    <row r="1019" spans="1:51" s="14" customFormat="1" ht="12">
      <c r="A1019" s="14"/>
      <c r="B1019" s="268"/>
      <c r="C1019" s="269"/>
      <c r="D1019" s="259" t="s">
        <v>174</v>
      </c>
      <c r="E1019" s="270" t="s">
        <v>1</v>
      </c>
      <c r="F1019" s="271" t="s">
        <v>2737</v>
      </c>
      <c r="G1019" s="269"/>
      <c r="H1019" s="272">
        <v>6.545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174</v>
      </c>
      <c r="AU1019" s="278" t="s">
        <v>86</v>
      </c>
      <c r="AV1019" s="14" t="s">
        <v>86</v>
      </c>
      <c r="AW1019" s="14" t="s">
        <v>30</v>
      </c>
      <c r="AX1019" s="14" t="s">
        <v>73</v>
      </c>
      <c r="AY1019" s="278" t="s">
        <v>166</v>
      </c>
    </row>
    <row r="1020" spans="1:65" s="2" customFormat="1" ht="21.75" customHeight="1">
      <c r="A1020" s="37"/>
      <c r="B1020" s="38"/>
      <c r="C1020" s="243" t="s">
        <v>1452</v>
      </c>
      <c r="D1020" s="243" t="s">
        <v>168</v>
      </c>
      <c r="E1020" s="244" t="s">
        <v>1426</v>
      </c>
      <c r="F1020" s="245" t="s">
        <v>1427</v>
      </c>
      <c r="G1020" s="246" t="s">
        <v>171</v>
      </c>
      <c r="H1020" s="247">
        <v>11.6</v>
      </c>
      <c r="I1020" s="248"/>
      <c r="J1020" s="249">
        <f>ROUND(I1020*H1020,2)</f>
        <v>0</v>
      </c>
      <c r="K1020" s="250"/>
      <c r="L1020" s="43"/>
      <c r="M1020" s="251" t="s">
        <v>1</v>
      </c>
      <c r="N1020" s="252" t="s">
        <v>39</v>
      </c>
      <c r="O1020" s="90"/>
      <c r="P1020" s="253">
        <f>O1020*H1020</f>
        <v>0</v>
      </c>
      <c r="Q1020" s="253">
        <v>0.00942</v>
      </c>
      <c r="R1020" s="253">
        <f>Q1020*H1020</f>
        <v>0.109272</v>
      </c>
      <c r="S1020" s="253">
        <v>0</v>
      </c>
      <c r="T1020" s="254">
        <f>S1020*H1020</f>
        <v>0</v>
      </c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R1020" s="255" t="s">
        <v>252</v>
      </c>
      <c r="AT1020" s="255" t="s">
        <v>168</v>
      </c>
      <c r="AU1020" s="255" t="s">
        <v>86</v>
      </c>
      <c r="AY1020" s="16" t="s">
        <v>166</v>
      </c>
      <c r="BE1020" s="256">
        <f>IF(N1020="základní",J1020,0)</f>
        <v>0</v>
      </c>
      <c r="BF1020" s="256">
        <f>IF(N1020="snížená",J1020,0)</f>
        <v>0</v>
      </c>
      <c r="BG1020" s="256">
        <f>IF(N1020="zákl. přenesená",J1020,0)</f>
        <v>0</v>
      </c>
      <c r="BH1020" s="256">
        <f>IF(N1020="sníž. přenesená",J1020,0)</f>
        <v>0</v>
      </c>
      <c r="BI1020" s="256">
        <f>IF(N1020="nulová",J1020,0)</f>
        <v>0</v>
      </c>
      <c r="BJ1020" s="16" t="s">
        <v>86</v>
      </c>
      <c r="BK1020" s="256">
        <f>ROUND(I1020*H1020,2)</f>
        <v>0</v>
      </c>
      <c r="BL1020" s="16" t="s">
        <v>252</v>
      </c>
      <c r="BM1020" s="255" t="s">
        <v>2739</v>
      </c>
    </row>
    <row r="1021" spans="1:51" s="14" customFormat="1" ht="12">
      <c r="A1021" s="14"/>
      <c r="B1021" s="268"/>
      <c r="C1021" s="269"/>
      <c r="D1021" s="259" t="s">
        <v>174</v>
      </c>
      <c r="E1021" s="270" t="s">
        <v>1</v>
      </c>
      <c r="F1021" s="271" t="s">
        <v>2726</v>
      </c>
      <c r="G1021" s="269"/>
      <c r="H1021" s="272">
        <v>9.6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174</v>
      </c>
      <c r="AU1021" s="278" t="s">
        <v>86</v>
      </c>
      <c r="AV1021" s="14" t="s">
        <v>86</v>
      </c>
      <c r="AW1021" s="14" t="s">
        <v>30</v>
      </c>
      <c r="AX1021" s="14" t="s">
        <v>73</v>
      </c>
      <c r="AY1021" s="278" t="s">
        <v>166</v>
      </c>
    </row>
    <row r="1022" spans="1:51" s="14" customFormat="1" ht="12">
      <c r="A1022" s="14"/>
      <c r="B1022" s="268"/>
      <c r="C1022" s="269"/>
      <c r="D1022" s="259" t="s">
        <v>174</v>
      </c>
      <c r="E1022" s="270" t="s">
        <v>1</v>
      </c>
      <c r="F1022" s="271" t="s">
        <v>2740</v>
      </c>
      <c r="G1022" s="269"/>
      <c r="H1022" s="272">
        <v>2</v>
      </c>
      <c r="I1022" s="273"/>
      <c r="J1022" s="269"/>
      <c r="K1022" s="269"/>
      <c r="L1022" s="274"/>
      <c r="M1022" s="275"/>
      <c r="N1022" s="276"/>
      <c r="O1022" s="276"/>
      <c r="P1022" s="276"/>
      <c r="Q1022" s="276"/>
      <c r="R1022" s="276"/>
      <c r="S1022" s="276"/>
      <c r="T1022" s="27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8" t="s">
        <v>174</v>
      </c>
      <c r="AU1022" s="278" t="s">
        <v>86</v>
      </c>
      <c r="AV1022" s="14" t="s">
        <v>86</v>
      </c>
      <c r="AW1022" s="14" t="s">
        <v>30</v>
      </c>
      <c r="AX1022" s="14" t="s">
        <v>73</v>
      </c>
      <c r="AY1022" s="278" t="s">
        <v>166</v>
      </c>
    </row>
    <row r="1023" spans="1:65" s="2" customFormat="1" ht="21.75" customHeight="1">
      <c r="A1023" s="37"/>
      <c r="B1023" s="38"/>
      <c r="C1023" s="243" t="s">
        <v>1456</v>
      </c>
      <c r="D1023" s="243" t="s">
        <v>168</v>
      </c>
      <c r="E1023" s="244" t="s">
        <v>1431</v>
      </c>
      <c r="F1023" s="245" t="s">
        <v>1432</v>
      </c>
      <c r="G1023" s="246" t="s">
        <v>346</v>
      </c>
      <c r="H1023" s="247">
        <v>5</v>
      </c>
      <c r="I1023" s="248"/>
      <c r="J1023" s="249">
        <f>ROUND(I1023*H1023,2)</f>
        <v>0</v>
      </c>
      <c r="K1023" s="250"/>
      <c r="L1023" s="43"/>
      <c r="M1023" s="251" t="s">
        <v>1</v>
      </c>
      <c r="N1023" s="252" t="s">
        <v>39</v>
      </c>
      <c r="O1023" s="90"/>
      <c r="P1023" s="253">
        <f>O1023*H1023</f>
        <v>0</v>
      </c>
      <c r="Q1023" s="253">
        <v>0.00942</v>
      </c>
      <c r="R1023" s="253">
        <f>Q1023*H1023</f>
        <v>0.047099999999999996</v>
      </c>
      <c r="S1023" s="253">
        <v>0</v>
      </c>
      <c r="T1023" s="254">
        <f>S1023*H1023</f>
        <v>0</v>
      </c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R1023" s="255" t="s">
        <v>252</v>
      </c>
      <c r="AT1023" s="255" t="s">
        <v>168</v>
      </c>
      <c r="AU1023" s="255" t="s">
        <v>86</v>
      </c>
      <c r="AY1023" s="16" t="s">
        <v>166</v>
      </c>
      <c r="BE1023" s="256">
        <f>IF(N1023="základní",J1023,0)</f>
        <v>0</v>
      </c>
      <c r="BF1023" s="256">
        <f>IF(N1023="snížená",J1023,0)</f>
        <v>0</v>
      </c>
      <c r="BG1023" s="256">
        <f>IF(N1023="zákl. přenesená",J1023,0)</f>
        <v>0</v>
      </c>
      <c r="BH1023" s="256">
        <f>IF(N1023="sníž. přenesená",J1023,0)</f>
        <v>0</v>
      </c>
      <c r="BI1023" s="256">
        <f>IF(N1023="nulová",J1023,0)</f>
        <v>0</v>
      </c>
      <c r="BJ1023" s="16" t="s">
        <v>86</v>
      </c>
      <c r="BK1023" s="256">
        <f>ROUND(I1023*H1023,2)</f>
        <v>0</v>
      </c>
      <c r="BL1023" s="16" t="s">
        <v>252</v>
      </c>
      <c r="BM1023" s="255" t="s">
        <v>2741</v>
      </c>
    </row>
    <row r="1024" spans="1:51" s="14" customFormat="1" ht="12">
      <c r="A1024" s="14"/>
      <c r="B1024" s="268"/>
      <c r="C1024" s="269"/>
      <c r="D1024" s="259" t="s">
        <v>174</v>
      </c>
      <c r="E1024" s="270" t="s">
        <v>1</v>
      </c>
      <c r="F1024" s="271" t="s">
        <v>2742</v>
      </c>
      <c r="G1024" s="269"/>
      <c r="H1024" s="272">
        <v>5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174</v>
      </c>
      <c r="AU1024" s="278" t="s">
        <v>86</v>
      </c>
      <c r="AV1024" s="14" t="s">
        <v>86</v>
      </c>
      <c r="AW1024" s="14" t="s">
        <v>30</v>
      </c>
      <c r="AX1024" s="14" t="s">
        <v>73</v>
      </c>
      <c r="AY1024" s="278" t="s">
        <v>166</v>
      </c>
    </row>
    <row r="1025" spans="1:65" s="2" customFormat="1" ht="16.5" customHeight="1">
      <c r="A1025" s="37"/>
      <c r="B1025" s="38"/>
      <c r="C1025" s="243" t="s">
        <v>1462</v>
      </c>
      <c r="D1025" s="243" t="s">
        <v>168</v>
      </c>
      <c r="E1025" s="244" t="s">
        <v>1436</v>
      </c>
      <c r="F1025" s="245" t="s">
        <v>1437</v>
      </c>
      <c r="G1025" s="246" t="s">
        <v>290</v>
      </c>
      <c r="H1025" s="247">
        <v>214.3</v>
      </c>
      <c r="I1025" s="248"/>
      <c r="J1025" s="249">
        <f>ROUND(I1025*H1025,2)</f>
        <v>0</v>
      </c>
      <c r="K1025" s="250"/>
      <c r="L1025" s="43"/>
      <c r="M1025" s="251" t="s">
        <v>1</v>
      </c>
      <c r="N1025" s="252" t="s">
        <v>39</v>
      </c>
      <c r="O1025" s="90"/>
      <c r="P1025" s="253">
        <f>O1025*H1025</f>
        <v>0</v>
      </c>
      <c r="Q1025" s="253">
        <v>2E-05</v>
      </c>
      <c r="R1025" s="253">
        <f>Q1025*H1025</f>
        <v>0.004286000000000001</v>
      </c>
      <c r="S1025" s="253">
        <v>0</v>
      </c>
      <c r="T1025" s="254">
        <f>S1025*H1025</f>
        <v>0</v>
      </c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R1025" s="255" t="s">
        <v>252</v>
      </c>
      <c r="AT1025" s="255" t="s">
        <v>168</v>
      </c>
      <c r="AU1025" s="255" t="s">
        <v>86</v>
      </c>
      <c r="AY1025" s="16" t="s">
        <v>166</v>
      </c>
      <c r="BE1025" s="256">
        <f>IF(N1025="základní",J1025,0)</f>
        <v>0</v>
      </c>
      <c r="BF1025" s="256">
        <f>IF(N1025="snížená",J1025,0)</f>
        <v>0</v>
      </c>
      <c r="BG1025" s="256">
        <f>IF(N1025="zákl. přenesená",J1025,0)</f>
        <v>0</v>
      </c>
      <c r="BH1025" s="256">
        <f>IF(N1025="sníž. přenesená",J1025,0)</f>
        <v>0</v>
      </c>
      <c r="BI1025" s="256">
        <f>IF(N1025="nulová",J1025,0)</f>
        <v>0</v>
      </c>
      <c r="BJ1025" s="16" t="s">
        <v>86</v>
      </c>
      <c r="BK1025" s="256">
        <f>ROUND(I1025*H1025,2)</f>
        <v>0</v>
      </c>
      <c r="BL1025" s="16" t="s">
        <v>252</v>
      </c>
      <c r="BM1025" s="255" t="s">
        <v>2743</v>
      </c>
    </row>
    <row r="1026" spans="1:51" s="14" customFormat="1" ht="12">
      <c r="A1026" s="14"/>
      <c r="B1026" s="268"/>
      <c r="C1026" s="269"/>
      <c r="D1026" s="259" t="s">
        <v>174</v>
      </c>
      <c r="E1026" s="270" t="s">
        <v>1</v>
      </c>
      <c r="F1026" s="271" t="s">
        <v>2744</v>
      </c>
      <c r="G1026" s="269"/>
      <c r="H1026" s="272">
        <v>140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174</v>
      </c>
      <c r="AU1026" s="278" t="s">
        <v>86</v>
      </c>
      <c r="AV1026" s="14" t="s">
        <v>86</v>
      </c>
      <c r="AW1026" s="14" t="s">
        <v>30</v>
      </c>
      <c r="AX1026" s="14" t="s">
        <v>73</v>
      </c>
      <c r="AY1026" s="278" t="s">
        <v>166</v>
      </c>
    </row>
    <row r="1027" spans="1:51" s="14" customFormat="1" ht="12">
      <c r="A1027" s="14"/>
      <c r="B1027" s="268"/>
      <c r="C1027" s="269"/>
      <c r="D1027" s="259" t="s">
        <v>174</v>
      </c>
      <c r="E1027" s="270" t="s">
        <v>1</v>
      </c>
      <c r="F1027" s="271" t="s">
        <v>1440</v>
      </c>
      <c r="G1027" s="269"/>
      <c r="H1027" s="272">
        <v>38.3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8" t="s">
        <v>174</v>
      </c>
      <c r="AU1027" s="278" t="s">
        <v>86</v>
      </c>
      <c r="AV1027" s="14" t="s">
        <v>86</v>
      </c>
      <c r="AW1027" s="14" t="s">
        <v>30</v>
      </c>
      <c r="AX1027" s="14" t="s">
        <v>73</v>
      </c>
      <c r="AY1027" s="278" t="s">
        <v>166</v>
      </c>
    </row>
    <row r="1028" spans="1:51" s="14" customFormat="1" ht="12">
      <c r="A1028" s="14"/>
      <c r="B1028" s="268"/>
      <c r="C1028" s="269"/>
      <c r="D1028" s="259" t="s">
        <v>174</v>
      </c>
      <c r="E1028" s="270" t="s">
        <v>1</v>
      </c>
      <c r="F1028" s="271" t="s">
        <v>2745</v>
      </c>
      <c r="G1028" s="269"/>
      <c r="H1028" s="272">
        <v>36</v>
      </c>
      <c r="I1028" s="273"/>
      <c r="J1028" s="269"/>
      <c r="K1028" s="269"/>
      <c r="L1028" s="274"/>
      <c r="M1028" s="275"/>
      <c r="N1028" s="276"/>
      <c r="O1028" s="276"/>
      <c r="P1028" s="276"/>
      <c r="Q1028" s="276"/>
      <c r="R1028" s="276"/>
      <c r="S1028" s="276"/>
      <c r="T1028" s="27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8" t="s">
        <v>174</v>
      </c>
      <c r="AU1028" s="278" t="s">
        <v>86</v>
      </c>
      <c r="AV1028" s="14" t="s">
        <v>86</v>
      </c>
      <c r="AW1028" s="14" t="s">
        <v>30</v>
      </c>
      <c r="AX1028" s="14" t="s">
        <v>73</v>
      </c>
      <c r="AY1028" s="278" t="s">
        <v>166</v>
      </c>
    </row>
    <row r="1029" spans="1:65" s="2" customFormat="1" ht="21.75" customHeight="1">
      <c r="A1029" s="37"/>
      <c r="B1029" s="38"/>
      <c r="C1029" s="279" t="s">
        <v>1467</v>
      </c>
      <c r="D1029" s="279" t="s">
        <v>243</v>
      </c>
      <c r="E1029" s="280" t="s">
        <v>1443</v>
      </c>
      <c r="F1029" s="281" t="s">
        <v>1444</v>
      </c>
      <c r="G1029" s="282" t="s">
        <v>290</v>
      </c>
      <c r="H1029" s="283">
        <v>39.6</v>
      </c>
      <c r="I1029" s="284"/>
      <c r="J1029" s="285">
        <f>ROUND(I1029*H1029,2)</f>
        <v>0</v>
      </c>
      <c r="K1029" s="286"/>
      <c r="L1029" s="287"/>
      <c r="M1029" s="288" t="s">
        <v>1</v>
      </c>
      <c r="N1029" s="289" t="s">
        <v>39</v>
      </c>
      <c r="O1029" s="90"/>
      <c r="P1029" s="253">
        <f>O1029*H1029</f>
        <v>0</v>
      </c>
      <c r="Q1029" s="253">
        <v>0.00106</v>
      </c>
      <c r="R1029" s="253">
        <f>Q1029*H1029</f>
        <v>0.041976</v>
      </c>
      <c r="S1029" s="253">
        <v>0</v>
      </c>
      <c r="T1029" s="254">
        <f>S1029*H1029</f>
        <v>0</v>
      </c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R1029" s="255" t="s">
        <v>338</v>
      </c>
      <c r="AT1029" s="255" t="s">
        <v>243</v>
      </c>
      <c r="AU1029" s="255" t="s">
        <v>86</v>
      </c>
      <c r="AY1029" s="16" t="s">
        <v>166</v>
      </c>
      <c r="BE1029" s="256">
        <f>IF(N1029="základní",J1029,0)</f>
        <v>0</v>
      </c>
      <c r="BF1029" s="256">
        <f>IF(N1029="snížená",J1029,0)</f>
        <v>0</v>
      </c>
      <c r="BG1029" s="256">
        <f>IF(N1029="zákl. přenesená",J1029,0)</f>
        <v>0</v>
      </c>
      <c r="BH1029" s="256">
        <f>IF(N1029="sníž. přenesená",J1029,0)</f>
        <v>0</v>
      </c>
      <c r="BI1029" s="256">
        <f>IF(N1029="nulová",J1029,0)</f>
        <v>0</v>
      </c>
      <c r="BJ1029" s="16" t="s">
        <v>86</v>
      </c>
      <c r="BK1029" s="256">
        <f>ROUND(I1029*H1029,2)</f>
        <v>0</v>
      </c>
      <c r="BL1029" s="16" t="s">
        <v>252</v>
      </c>
      <c r="BM1029" s="255" t="s">
        <v>2746</v>
      </c>
    </row>
    <row r="1030" spans="1:51" s="14" customFormat="1" ht="12">
      <c r="A1030" s="14"/>
      <c r="B1030" s="268"/>
      <c r="C1030" s="269"/>
      <c r="D1030" s="259" t="s">
        <v>174</v>
      </c>
      <c r="E1030" s="270" t="s">
        <v>1</v>
      </c>
      <c r="F1030" s="271" t="s">
        <v>2745</v>
      </c>
      <c r="G1030" s="269"/>
      <c r="H1030" s="272">
        <v>36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174</v>
      </c>
      <c r="AU1030" s="278" t="s">
        <v>86</v>
      </c>
      <c r="AV1030" s="14" t="s">
        <v>86</v>
      </c>
      <c r="AW1030" s="14" t="s">
        <v>30</v>
      </c>
      <c r="AX1030" s="14" t="s">
        <v>73</v>
      </c>
      <c r="AY1030" s="278" t="s">
        <v>166</v>
      </c>
    </row>
    <row r="1031" spans="1:51" s="14" customFormat="1" ht="12">
      <c r="A1031" s="14"/>
      <c r="B1031" s="268"/>
      <c r="C1031" s="269"/>
      <c r="D1031" s="259" t="s">
        <v>174</v>
      </c>
      <c r="E1031" s="269"/>
      <c r="F1031" s="271" t="s">
        <v>2747</v>
      </c>
      <c r="G1031" s="269"/>
      <c r="H1031" s="272">
        <v>39.6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174</v>
      </c>
      <c r="AU1031" s="278" t="s">
        <v>86</v>
      </c>
      <c r="AV1031" s="14" t="s">
        <v>86</v>
      </c>
      <c r="AW1031" s="14" t="s">
        <v>4</v>
      </c>
      <c r="AX1031" s="14" t="s">
        <v>80</v>
      </c>
      <c r="AY1031" s="278" t="s">
        <v>166</v>
      </c>
    </row>
    <row r="1032" spans="1:65" s="2" customFormat="1" ht="21.75" customHeight="1">
      <c r="A1032" s="37"/>
      <c r="B1032" s="38"/>
      <c r="C1032" s="279" t="s">
        <v>1472</v>
      </c>
      <c r="D1032" s="279" t="s">
        <v>243</v>
      </c>
      <c r="E1032" s="280" t="s">
        <v>1448</v>
      </c>
      <c r="F1032" s="281" t="s">
        <v>1449</v>
      </c>
      <c r="G1032" s="282" t="s">
        <v>290</v>
      </c>
      <c r="H1032" s="283">
        <v>154</v>
      </c>
      <c r="I1032" s="284"/>
      <c r="J1032" s="285">
        <f>ROUND(I1032*H1032,2)</f>
        <v>0</v>
      </c>
      <c r="K1032" s="286"/>
      <c r="L1032" s="287"/>
      <c r="M1032" s="288" t="s">
        <v>1</v>
      </c>
      <c r="N1032" s="289" t="s">
        <v>39</v>
      </c>
      <c r="O1032" s="90"/>
      <c r="P1032" s="253">
        <f>O1032*H1032</f>
        <v>0</v>
      </c>
      <c r="Q1032" s="253">
        <v>0.00211</v>
      </c>
      <c r="R1032" s="253">
        <f>Q1032*H1032</f>
        <v>0.32494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338</v>
      </c>
      <c r="AT1032" s="255" t="s">
        <v>243</v>
      </c>
      <c r="AU1032" s="255" t="s">
        <v>86</v>
      </c>
      <c r="AY1032" s="16" t="s">
        <v>166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86</v>
      </c>
      <c r="BK1032" s="256">
        <f>ROUND(I1032*H1032,2)</f>
        <v>0</v>
      </c>
      <c r="BL1032" s="16" t="s">
        <v>252</v>
      </c>
      <c r="BM1032" s="255" t="s">
        <v>2748</v>
      </c>
    </row>
    <row r="1033" spans="1:51" s="14" customFormat="1" ht="12">
      <c r="A1033" s="14"/>
      <c r="B1033" s="268"/>
      <c r="C1033" s="269"/>
      <c r="D1033" s="259" t="s">
        <v>174</v>
      </c>
      <c r="E1033" s="270" t="s">
        <v>1</v>
      </c>
      <c r="F1033" s="271" t="s">
        <v>2744</v>
      </c>
      <c r="G1033" s="269"/>
      <c r="H1033" s="272">
        <v>140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174</v>
      </c>
      <c r="AU1033" s="278" t="s">
        <v>86</v>
      </c>
      <c r="AV1033" s="14" t="s">
        <v>86</v>
      </c>
      <c r="AW1033" s="14" t="s">
        <v>30</v>
      </c>
      <c r="AX1033" s="14" t="s">
        <v>73</v>
      </c>
      <c r="AY1033" s="278" t="s">
        <v>166</v>
      </c>
    </row>
    <row r="1034" spans="1:51" s="14" customFormat="1" ht="12">
      <c r="A1034" s="14"/>
      <c r="B1034" s="268"/>
      <c r="C1034" s="269"/>
      <c r="D1034" s="259" t="s">
        <v>174</v>
      </c>
      <c r="E1034" s="269"/>
      <c r="F1034" s="271" t="s">
        <v>2749</v>
      </c>
      <c r="G1034" s="269"/>
      <c r="H1034" s="272">
        <v>154</v>
      </c>
      <c r="I1034" s="273"/>
      <c r="J1034" s="269"/>
      <c r="K1034" s="269"/>
      <c r="L1034" s="274"/>
      <c r="M1034" s="275"/>
      <c r="N1034" s="276"/>
      <c r="O1034" s="276"/>
      <c r="P1034" s="276"/>
      <c r="Q1034" s="276"/>
      <c r="R1034" s="276"/>
      <c r="S1034" s="276"/>
      <c r="T1034" s="27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8" t="s">
        <v>174</v>
      </c>
      <c r="AU1034" s="278" t="s">
        <v>86</v>
      </c>
      <c r="AV1034" s="14" t="s">
        <v>86</v>
      </c>
      <c r="AW1034" s="14" t="s">
        <v>4</v>
      </c>
      <c r="AX1034" s="14" t="s">
        <v>80</v>
      </c>
      <c r="AY1034" s="278" t="s">
        <v>166</v>
      </c>
    </row>
    <row r="1035" spans="1:65" s="2" customFormat="1" ht="16.5" customHeight="1">
      <c r="A1035" s="37"/>
      <c r="B1035" s="38"/>
      <c r="C1035" s="279" t="s">
        <v>1479</v>
      </c>
      <c r="D1035" s="279" t="s">
        <v>243</v>
      </c>
      <c r="E1035" s="280" t="s">
        <v>1399</v>
      </c>
      <c r="F1035" s="281" t="s">
        <v>1400</v>
      </c>
      <c r="G1035" s="282" t="s">
        <v>179</v>
      </c>
      <c r="H1035" s="283">
        <v>0.101</v>
      </c>
      <c r="I1035" s="284"/>
      <c r="J1035" s="285">
        <f>ROUND(I1035*H1035,2)</f>
        <v>0</v>
      </c>
      <c r="K1035" s="286"/>
      <c r="L1035" s="287"/>
      <c r="M1035" s="288" t="s">
        <v>1</v>
      </c>
      <c r="N1035" s="289" t="s">
        <v>39</v>
      </c>
      <c r="O1035" s="90"/>
      <c r="P1035" s="253">
        <f>O1035*H1035</f>
        <v>0</v>
      </c>
      <c r="Q1035" s="253">
        <v>0.55</v>
      </c>
      <c r="R1035" s="253">
        <f>Q1035*H1035</f>
        <v>0.05555000000000001</v>
      </c>
      <c r="S1035" s="253">
        <v>0</v>
      </c>
      <c r="T1035" s="254">
        <f>S1035*H1035</f>
        <v>0</v>
      </c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R1035" s="255" t="s">
        <v>338</v>
      </c>
      <c r="AT1035" s="255" t="s">
        <v>243</v>
      </c>
      <c r="AU1035" s="255" t="s">
        <v>86</v>
      </c>
      <c r="AY1035" s="16" t="s">
        <v>166</v>
      </c>
      <c r="BE1035" s="256">
        <f>IF(N1035="základní",J1035,0)</f>
        <v>0</v>
      </c>
      <c r="BF1035" s="256">
        <f>IF(N1035="snížená",J1035,0)</f>
        <v>0</v>
      </c>
      <c r="BG1035" s="256">
        <f>IF(N1035="zákl. přenesená",J1035,0)</f>
        <v>0</v>
      </c>
      <c r="BH1035" s="256">
        <f>IF(N1035="sníž. přenesená",J1035,0)</f>
        <v>0</v>
      </c>
      <c r="BI1035" s="256">
        <f>IF(N1035="nulová",J1035,0)</f>
        <v>0</v>
      </c>
      <c r="BJ1035" s="16" t="s">
        <v>86</v>
      </c>
      <c r="BK1035" s="256">
        <f>ROUND(I1035*H1035,2)</f>
        <v>0</v>
      </c>
      <c r="BL1035" s="16" t="s">
        <v>252</v>
      </c>
      <c r="BM1035" s="255" t="s">
        <v>2750</v>
      </c>
    </row>
    <row r="1036" spans="1:51" s="14" customFormat="1" ht="12">
      <c r="A1036" s="14"/>
      <c r="B1036" s="268"/>
      <c r="C1036" s="269"/>
      <c r="D1036" s="259" t="s">
        <v>174</v>
      </c>
      <c r="E1036" s="270" t="s">
        <v>1</v>
      </c>
      <c r="F1036" s="271" t="s">
        <v>1454</v>
      </c>
      <c r="G1036" s="269"/>
      <c r="H1036" s="272">
        <v>0.092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174</v>
      </c>
      <c r="AU1036" s="278" t="s">
        <v>86</v>
      </c>
      <c r="AV1036" s="14" t="s">
        <v>86</v>
      </c>
      <c r="AW1036" s="14" t="s">
        <v>30</v>
      </c>
      <c r="AX1036" s="14" t="s">
        <v>73</v>
      </c>
      <c r="AY1036" s="278" t="s">
        <v>166</v>
      </c>
    </row>
    <row r="1037" spans="1:51" s="14" customFormat="1" ht="12">
      <c r="A1037" s="14"/>
      <c r="B1037" s="268"/>
      <c r="C1037" s="269"/>
      <c r="D1037" s="259" t="s">
        <v>174</v>
      </c>
      <c r="E1037" s="269"/>
      <c r="F1037" s="271" t="s">
        <v>1455</v>
      </c>
      <c r="G1037" s="269"/>
      <c r="H1037" s="272">
        <v>0.101</v>
      </c>
      <c r="I1037" s="273"/>
      <c r="J1037" s="269"/>
      <c r="K1037" s="269"/>
      <c r="L1037" s="274"/>
      <c r="M1037" s="275"/>
      <c r="N1037" s="276"/>
      <c r="O1037" s="276"/>
      <c r="P1037" s="276"/>
      <c r="Q1037" s="276"/>
      <c r="R1037" s="276"/>
      <c r="S1037" s="276"/>
      <c r="T1037" s="27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8" t="s">
        <v>174</v>
      </c>
      <c r="AU1037" s="278" t="s">
        <v>86</v>
      </c>
      <c r="AV1037" s="14" t="s">
        <v>86</v>
      </c>
      <c r="AW1037" s="14" t="s">
        <v>4</v>
      </c>
      <c r="AX1037" s="14" t="s">
        <v>80</v>
      </c>
      <c r="AY1037" s="278" t="s">
        <v>166</v>
      </c>
    </row>
    <row r="1038" spans="1:65" s="2" customFormat="1" ht="21.75" customHeight="1">
      <c r="A1038" s="37"/>
      <c r="B1038" s="38"/>
      <c r="C1038" s="243" t="s">
        <v>1485</v>
      </c>
      <c r="D1038" s="243" t="s">
        <v>168</v>
      </c>
      <c r="E1038" s="244" t="s">
        <v>1457</v>
      </c>
      <c r="F1038" s="245" t="s">
        <v>1458</v>
      </c>
      <c r="G1038" s="246" t="s">
        <v>171</v>
      </c>
      <c r="H1038" s="247">
        <v>18.145</v>
      </c>
      <c r="I1038" s="248"/>
      <c r="J1038" s="249">
        <f>ROUND(I1038*H1038,2)</f>
        <v>0</v>
      </c>
      <c r="K1038" s="250"/>
      <c r="L1038" s="43"/>
      <c r="M1038" s="251" t="s">
        <v>1</v>
      </c>
      <c r="N1038" s="252" t="s">
        <v>39</v>
      </c>
      <c r="O1038" s="90"/>
      <c r="P1038" s="253">
        <f>O1038*H1038</f>
        <v>0</v>
      </c>
      <c r="Q1038" s="253">
        <v>0.0002</v>
      </c>
      <c r="R1038" s="253">
        <f>Q1038*H1038</f>
        <v>0.0036290000000000003</v>
      </c>
      <c r="S1038" s="253">
        <v>0</v>
      </c>
      <c r="T1038" s="254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55" t="s">
        <v>252</v>
      </c>
      <c r="AT1038" s="255" t="s">
        <v>168</v>
      </c>
      <c r="AU1038" s="255" t="s">
        <v>86</v>
      </c>
      <c r="AY1038" s="16" t="s">
        <v>166</v>
      </c>
      <c r="BE1038" s="256">
        <f>IF(N1038="základní",J1038,0)</f>
        <v>0</v>
      </c>
      <c r="BF1038" s="256">
        <f>IF(N1038="snížená",J1038,0)</f>
        <v>0</v>
      </c>
      <c r="BG1038" s="256">
        <f>IF(N1038="zákl. přenesená",J1038,0)</f>
        <v>0</v>
      </c>
      <c r="BH1038" s="256">
        <f>IF(N1038="sníž. přenesená",J1038,0)</f>
        <v>0</v>
      </c>
      <c r="BI1038" s="256">
        <f>IF(N1038="nulová",J1038,0)</f>
        <v>0</v>
      </c>
      <c r="BJ1038" s="16" t="s">
        <v>86</v>
      </c>
      <c r="BK1038" s="256">
        <f>ROUND(I1038*H1038,2)</f>
        <v>0</v>
      </c>
      <c r="BL1038" s="16" t="s">
        <v>252</v>
      </c>
      <c r="BM1038" s="255" t="s">
        <v>2751</v>
      </c>
    </row>
    <row r="1039" spans="1:51" s="14" customFormat="1" ht="12">
      <c r="A1039" s="14"/>
      <c r="B1039" s="268"/>
      <c r="C1039" s="269"/>
      <c r="D1039" s="259" t="s">
        <v>174</v>
      </c>
      <c r="E1039" s="270" t="s">
        <v>1</v>
      </c>
      <c r="F1039" s="271" t="s">
        <v>2752</v>
      </c>
      <c r="G1039" s="269"/>
      <c r="H1039" s="272">
        <v>6.545</v>
      </c>
      <c r="I1039" s="273"/>
      <c r="J1039" s="269"/>
      <c r="K1039" s="269"/>
      <c r="L1039" s="274"/>
      <c r="M1039" s="275"/>
      <c r="N1039" s="276"/>
      <c r="O1039" s="276"/>
      <c r="P1039" s="276"/>
      <c r="Q1039" s="276"/>
      <c r="R1039" s="276"/>
      <c r="S1039" s="276"/>
      <c r="T1039" s="277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78" t="s">
        <v>174</v>
      </c>
      <c r="AU1039" s="278" t="s">
        <v>86</v>
      </c>
      <c r="AV1039" s="14" t="s">
        <v>86</v>
      </c>
      <c r="AW1039" s="14" t="s">
        <v>30</v>
      </c>
      <c r="AX1039" s="14" t="s">
        <v>73</v>
      </c>
      <c r="AY1039" s="278" t="s">
        <v>166</v>
      </c>
    </row>
    <row r="1040" spans="1:51" s="14" customFormat="1" ht="12">
      <c r="A1040" s="14"/>
      <c r="B1040" s="268"/>
      <c r="C1040" s="269"/>
      <c r="D1040" s="259" t="s">
        <v>174</v>
      </c>
      <c r="E1040" s="270" t="s">
        <v>1</v>
      </c>
      <c r="F1040" s="271" t="s">
        <v>2753</v>
      </c>
      <c r="G1040" s="269"/>
      <c r="H1040" s="272">
        <v>11.6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174</v>
      </c>
      <c r="AU1040" s="278" t="s">
        <v>86</v>
      </c>
      <c r="AV1040" s="14" t="s">
        <v>86</v>
      </c>
      <c r="AW1040" s="14" t="s">
        <v>30</v>
      </c>
      <c r="AX1040" s="14" t="s">
        <v>73</v>
      </c>
      <c r="AY1040" s="278" t="s">
        <v>166</v>
      </c>
    </row>
    <row r="1041" spans="1:65" s="2" customFormat="1" ht="44.25" customHeight="1">
      <c r="A1041" s="37"/>
      <c r="B1041" s="38"/>
      <c r="C1041" s="243" t="s">
        <v>1490</v>
      </c>
      <c r="D1041" s="243" t="s">
        <v>168</v>
      </c>
      <c r="E1041" s="244" t="s">
        <v>1463</v>
      </c>
      <c r="F1041" s="245" t="s">
        <v>1464</v>
      </c>
      <c r="G1041" s="246" t="s">
        <v>346</v>
      </c>
      <c r="H1041" s="247">
        <v>1</v>
      </c>
      <c r="I1041" s="248"/>
      <c r="J1041" s="249">
        <f>ROUND(I1041*H1041,2)</f>
        <v>0</v>
      </c>
      <c r="K1041" s="250"/>
      <c r="L1041" s="43"/>
      <c r="M1041" s="251" t="s">
        <v>1</v>
      </c>
      <c r="N1041" s="252" t="s">
        <v>39</v>
      </c>
      <c r="O1041" s="90"/>
      <c r="P1041" s="253">
        <f>O1041*H1041</f>
        <v>0</v>
      </c>
      <c r="Q1041" s="253">
        <v>0.0139</v>
      </c>
      <c r="R1041" s="253">
        <f>Q1041*H1041</f>
        <v>0.0139</v>
      </c>
      <c r="S1041" s="253">
        <v>0</v>
      </c>
      <c r="T1041" s="254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255" t="s">
        <v>252</v>
      </c>
      <c r="AT1041" s="255" t="s">
        <v>168</v>
      </c>
      <c r="AU1041" s="255" t="s">
        <v>86</v>
      </c>
      <c r="AY1041" s="16" t="s">
        <v>166</v>
      </c>
      <c r="BE1041" s="256">
        <f>IF(N1041="základní",J1041,0)</f>
        <v>0</v>
      </c>
      <c r="BF1041" s="256">
        <f>IF(N1041="snížená",J1041,0)</f>
        <v>0</v>
      </c>
      <c r="BG1041" s="256">
        <f>IF(N1041="zákl. přenesená",J1041,0)</f>
        <v>0</v>
      </c>
      <c r="BH1041" s="256">
        <f>IF(N1041="sníž. přenesená",J1041,0)</f>
        <v>0</v>
      </c>
      <c r="BI1041" s="256">
        <f>IF(N1041="nulová",J1041,0)</f>
        <v>0</v>
      </c>
      <c r="BJ1041" s="16" t="s">
        <v>86</v>
      </c>
      <c r="BK1041" s="256">
        <f>ROUND(I1041*H1041,2)</f>
        <v>0</v>
      </c>
      <c r="BL1041" s="16" t="s">
        <v>252</v>
      </c>
      <c r="BM1041" s="255" t="s">
        <v>2754</v>
      </c>
    </row>
    <row r="1042" spans="1:51" s="14" customFormat="1" ht="12">
      <c r="A1042" s="14"/>
      <c r="B1042" s="268"/>
      <c r="C1042" s="269"/>
      <c r="D1042" s="259" t="s">
        <v>174</v>
      </c>
      <c r="E1042" s="270" t="s">
        <v>1</v>
      </c>
      <c r="F1042" s="271" t="s">
        <v>1466</v>
      </c>
      <c r="G1042" s="269"/>
      <c r="H1042" s="272">
        <v>1</v>
      </c>
      <c r="I1042" s="273"/>
      <c r="J1042" s="269"/>
      <c r="K1042" s="269"/>
      <c r="L1042" s="274"/>
      <c r="M1042" s="275"/>
      <c r="N1042" s="276"/>
      <c r="O1042" s="276"/>
      <c r="P1042" s="276"/>
      <c r="Q1042" s="276"/>
      <c r="R1042" s="276"/>
      <c r="S1042" s="276"/>
      <c r="T1042" s="27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78" t="s">
        <v>174</v>
      </c>
      <c r="AU1042" s="278" t="s">
        <v>86</v>
      </c>
      <c r="AV1042" s="14" t="s">
        <v>86</v>
      </c>
      <c r="AW1042" s="14" t="s">
        <v>30</v>
      </c>
      <c r="AX1042" s="14" t="s">
        <v>73</v>
      </c>
      <c r="AY1042" s="278" t="s">
        <v>166</v>
      </c>
    </row>
    <row r="1043" spans="1:65" s="2" customFormat="1" ht="21.75" customHeight="1">
      <c r="A1043" s="37"/>
      <c r="B1043" s="38"/>
      <c r="C1043" s="243" t="s">
        <v>1497</v>
      </c>
      <c r="D1043" s="243" t="s">
        <v>168</v>
      </c>
      <c r="E1043" s="244" t="s">
        <v>1468</v>
      </c>
      <c r="F1043" s="245" t="s">
        <v>1469</v>
      </c>
      <c r="G1043" s="246" t="s">
        <v>171</v>
      </c>
      <c r="H1043" s="247">
        <v>1.975</v>
      </c>
      <c r="I1043" s="248"/>
      <c r="J1043" s="249">
        <f>ROUND(I1043*H1043,2)</f>
        <v>0</v>
      </c>
      <c r="K1043" s="250"/>
      <c r="L1043" s="43"/>
      <c r="M1043" s="251" t="s">
        <v>1</v>
      </c>
      <c r="N1043" s="252" t="s">
        <v>39</v>
      </c>
      <c r="O1043" s="90"/>
      <c r="P1043" s="253">
        <f>O1043*H1043</f>
        <v>0</v>
      </c>
      <c r="Q1043" s="253">
        <v>0.0139</v>
      </c>
      <c r="R1043" s="253">
        <f>Q1043*H1043</f>
        <v>0.0274525</v>
      </c>
      <c r="S1043" s="253">
        <v>0</v>
      </c>
      <c r="T1043" s="254">
        <f>S1043*H1043</f>
        <v>0</v>
      </c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R1043" s="255" t="s">
        <v>252</v>
      </c>
      <c r="AT1043" s="255" t="s">
        <v>168</v>
      </c>
      <c r="AU1043" s="255" t="s">
        <v>86</v>
      </c>
      <c r="AY1043" s="16" t="s">
        <v>166</v>
      </c>
      <c r="BE1043" s="256">
        <f>IF(N1043="základní",J1043,0)</f>
        <v>0</v>
      </c>
      <c r="BF1043" s="256">
        <f>IF(N1043="snížená",J1043,0)</f>
        <v>0</v>
      </c>
      <c r="BG1043" s="256">
        <f>IF(N1043="zákl. přenesená",J1043,0)</f>
        <v>0</v>
      </c>
      <c r="BH1043" s="256">
        <f>IF(N1043="sníž. přenesená",J1043,0)</f>
        <v>0</v>
      </c>
      <c r="BI1043" s="256">
        <f>IF(N1043="nulová",J1043,0)</f>
        <v>0</v>
      </c>
      <c r="BJ1043" s="16" t="s">
        <v>86</v>
      </c>
      <c r="BK1043" s="256">
        <f>ROUND(I1043*H1043,2)</f>
        <v>0</v>
      </c>
      <c r="BL1043" s="16" t="s">
        <v>252</v>
      </c>
      <c r="BM1043" s="255" t="s">
        <v>2755</v>
      </c>
    </row>
    <row r="1044" spans="1:51" s="14" customFormat="1" ht="12">
      <c r="A1044" s="14"/>
      <c r="B1044" s="268"/>
      <c r="C1044" s="269"/>
      <c r="D1044" s="259" t="s">
        <v>174</v>
      </c>
      <c r="E1044" s="270" t="s">
        <v>1</v>
      </c>
      <c r="F1044" s="271" t="s">
        <v>1471</v>
      </c>
      <c r="G1044" s="269"/>
      <c r="H1044" s="272">
        <v>1.975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174</v>
      </c>
      <c r="AU1044" s="278" t="s">
        <v>86</v>
      </c>
      <c r="AV1044" s="14" t="s">
        <v>86</v>
      </c>
      <c r="AW1044" s="14" t="s">
        <v>30</v>
      </c>
      <c r="AX1044" s="14" t="s">
        <v>73</v>
      </c>
      <c r="AY1044" s="278" t="s">
        <v>166</v>
      </c>
    </row>
    <row r="1045" spans="1:65" s="2" customFormat="1" ht="33" customHeight="1">
      <c r="A1045" s="37"/>
      <c r="B1045" s="38"/>
      <c r="C1045" s="243" t="s">
        <v>1505</v>
      </c>
      <c r="D1045" s="243" t="s">
        <v>168</v>
      </c>
      <c r="E1045" s="244" t="s">
        <v>1473</v>
      </c>
      <c r="F1045" s="245" t="s">
        <v>1474</v>
      </c>
      <c r="G1045" s="246" t="s">
        <v>171</v>
      </c>
      <c r="H1045" s="247">
        <v>34.558</v>
      </c>
      <c r="I1045" s="248"/>
      <c r="J1045" s="249">
        <f>ROUND(I1045*H1045,2)</f>
        <v>0</v>
      </c>
      <c r="K1045" s="250"/>
      <c r="L1045" s="43"/>
      <c r="M1045" s="251" t="s">
        <v>1</v>
      </c>
      <c r="N1045" s="252" t="s">
        <v>39</v>
      </c>
      <c r="O1045" s="90"/>
      <c r="P1045" s="253">
        <f>O1045*H1045</f>
        <v>0</v>
      </c>
      <c r="Q1045" s="253">
        <v>0</v>
      </c>
      <c r="R1045" s="253">
        <f>Q1045*H1045</f>
        <v>0</v>
      </c>
      <c r="S1045" s="253">
        <v>0</v>
      </c>
      <c r="T1045" s="254">
        <f>S1045*H1045</f>
        <v>0</v>
      </c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R1045" s="255" t="s">
        <v>252</v>
      </c>
      <c r="AT1045" s="255" t="s">
        <v>168</v>
      </c>
      <c r="AU1045" s="255" t="s">
        <v>86</v>
      </c>
      <c r="AY1045" s="16" t="s">
        <v>166</v>
      </c>
      <c r="BE1045" s="256">
        <f>IF(N1045="základní",J1045,0)</f>
        <v>0</v>
      </c>
      <c r="BF1045" s="256">
        <f>IF(N1045="snížená",J1045,0)</f>
        <v>0</v>
      </c>
      <c r="BG1045" s="256">
        <f>IF(N1045="zákl. přenesená",J1045,0)</f>
        <v>0</v>
      </c>
      <c r="BH1045" s="256">
        <f>IF(N1045="sníž. přenesená",J1045,0)</f>
        <v>0</v>
      </c>
      <c r="BI1045" s="256">
        <f>IF(N1045="nulová",J1045,0)</f>
        <v>0</v>
      </c>
      <c r="BJ1045" s="16" t="s">
        <v>86</v>
      </c>
      <c r="BK1045" s="256">
        <f>ROUND(I1045*H1045,2)</f>
        <v>0</v>
      </c>
      <c r="BL1045" s="16" t="s">
        <v>252</v>
      </c>
      <c r="BM1045" s="255" t="s">
        <v>2756</v>
      </c>
    </row>
    <row r="1046" spans="1:51" s="13" customFormat="1" ht="12">
      <c r="A1046" s="13"/>
      <c r="B1046" s="257"/>
      <c r="C1046" s="258"/>
      <c r="D1046" s="259" t="s">
        <v>174</v>
      </c>
      <c r="E1046" s="260" t="s">
        <v>1</v>
      </c>
      <c r="F1046" s="261" t="s">
        <v>313</v>
      </c>
      <c r="G1046" s="258"/>
      <c r="H1046" s="260" t="s">
        <v>1</v>
      </c>
      <c r="I1046" s="262"/>
      <c r="J1046" s="258"/>
      <c r="K1046" s="258"/>
      <c r="L1046" s="263"/>
      <c r="M1046" s="264"/>
      <c r="N1046" s="265"/>
      <c r="O1046" s="265"/>
      <c r="P1046" s="265"/>
      <c r="Q1046" s="265"/>
      <c r="R1046" s="265"/>
      <c r="S1046" s="265"/>
      <c r="T1046" s="266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7" t="s">
        <v>174</v>
      </c>
      <c r="AU1046" s="267" t="s">
        <v>86</v>
      </c>
      <c r="AV1046" s="13" t="s">
        <v>80</v>
      </c>
      <c r="AW1046" s="13" t="s">
        <v>30</v>
      </c>
      <c r="AX1046" s="13" t="s">
        <v>73</v>
      </c>
      <c r="AY1046" s="267" t="s">
        <v>166</v>
      </c>
    </row>
    <row r="1047" spans="1:51" s="14" customFormat="1" ht="12">
      <c r="A1047" s="14"/>
      <c r="B1047" s="268"/>
      <c r="C1047" s="269"/>
      <c r="D1047" s="259" t="s">
        <v>174</v>
      </c>
      <c r="E1047" s="270" t="s">
        <v>1</v>
      </c>
      <c r="F1047" s="271" t="s">
        <v>2757</v>
      </c>
      <c r="G1047" s="269"/>
      <c r="H1047" s="272">
        <v>8.028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174</v>
      </c>
      <c r="AU1047" s="278" t="s">
        <v>86</v>
      </c>
      <c r="AV1047" s="14" t="s">
        <v>86</v>
      </c>
      <c r="AW1047" s="14" t="s">
        <v>30</v>
      </c>
      <c r="AX1047" s="14" t="s">
        <v>73</v>
      </c>
      <c r="AY1047" s="278" t="s">
        <v>166</v>
      </c>
    </row>
    <row r="1048" spans="1:51" s="14" customFormat="1" ht="12">
      <c r="A1048" s="14"/>
      <c r="B1048" s="268"/>
      <c r="C1048" s="269"/>
      <c r="D1048" s="259" t="s">
        <v>174</v>
      </c>
      <c r="E1048" s="270" t="s">
        <v>1</v>
      </c>
      <c r="F1048" s="271" t="s">
        <v>2758</v>
      </c>
      <c r="G1048" s="269"/>
      <c r="H1048" s="272">
        <v>7.376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174</v>
      </c>
      <c r="AU1048" s="278" t="s">
        <v>86</v>
      </c>
      <c r="AV1048" s="14" t="s">
        <v>86</v>
      </c>
      <c r="AW1048" s="14" t="s">
        <v>30</v>
      </c>
      <c r="AX1048" s="14" t="s">
        <v>73</v>
      </c>
      <c r="AY1048" s="278" t="s">
        <v>166</v>
      </c>
    </row>
    <row r="1049" spans="1:51" s="14" customFormat="1" ht="12">
      <c r="A1049" s="14"/>
      <c r="B1049" s="268"/>
      <c r="C1049" s="269"/>
      <c r="D1049" s="259" t="s">
        <v>174</v>
      </c>
      <c r="E1049" s="270" t="s">
        <v>1</v>
      </c>
      <c r="F1049" s="271" t="s">
        <v>2759</v>
      </c>
      <c r="G1049" s="269"/>
      <c r="H1049" s="272">
        <v>10.419</v>
      </c>
      <c r="I1049" s="273"/>
      <c r="J1049" s="269"/>
      <c r="K1049" s="269"/>
      <c r="L1049" s="274"/>
      <c r="M1049" s="275"/>
      <c r="N1049" s="276"/>
      <c r="O1049" s="276"/>
      <c r="P1049" s="276"/>
      <c r="Q1049" s="276"/>
      <c r="R1049" s="276"/>
      <c r="S1049" s="276"/>
      <c r="T1049" s="27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8" t="s">
        <v>174</v>
      </c>
      <c r="AU1049" s="278" t="s">
        <v>86</v>
      </c>
      <c r="AV1049" s="14" t="s">
        <v>86</v>
      </c>
      <c r="AW1049" s="14" t="s">
        <v>30</v>
      </c>
      <c r="AX1049" s="14" t="s">
        <v>73</v>
      </c>
      <c r="AY1049" s="278" t="s">
        <v>166</v>
      </c>
    </row>
    <row r="1050" spans="1:51" s="14" customFormat="1" ht="12">
      <c r="A1050" s="14"/>
      <c r="B1050" s="268"/>
      <c r="C1050" s="269"/>
      <c r="D1050" s="259" t="s">
        <v>174</v>
      </c>
      <c r="E1050" s="270" t="s">
        <v>1</v>
      </c>
      <c r="F1050" s="271" t="s">
        <v>2760</v>
      </c>
      <c r="G1050" s="269"/>
      <c r="H1050" s="272">
        <v>8.735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174</v>
      </c>
      <c r="AU1050" s="278" t="s">
        <v>86</v>
      </c>
      <c r="AV1050" s="14" t="s">
        <v>86</v>
      </c>
      <c r="AW1050" s="14" t="s">
        <v>30</v>
      </c>
      <c r="AX1050" s="14" t="s">
        <v>73</v>
      </c>
      <c r="AY1050" s="278" t="s">
        <v>166</v>
      </c>
    </row>
    <row r="1051" spans="1:65" s="2" customFormat="1" ht="21.75" customHeight="1">
      <c r="A1051" s="37"/>
      <c r="B1051" s="38"/>
      <c r="C1051" s="279" t="s">
        <v>1509</v>
      </c>
      <c r="D1051" s="279" t="s">
        <v>243</v>
      </c>
      <c r="E1051" s="280" t="s">
        <v>1480</v>
      </c>
      <c r="F1051" s="281" t="s">
        <v>1481</v>
      </c>
      <c r="G1051" s="282" t="s">
        <v>346</v>
      </c>
      <c r="H1051" s="283">
        <v>38.014</v>
      </c>
      <c r="I1051" s="284"/>
      <c r="J1051" s="285">
        <f>ROUND(I1051*H1051,2)</f>
        <v>0</v>
      </c>
      <c r="K1051" s="286"/>
      <c r="L1051" s="287"/>
      <c r="M1051" s="288" t="s">
        <v>1</v>
      </c>
      <c r="N1051" s="289" t="s">
        <v>39</v>
      </c>
      <c r="O1051" s="90"/>
      <c r="P1051" s="253">
        <f>O1051*H1051</f>
        <v>0</v>
      </c>
      <c r="Q1051" s="253">
        <v>0.01582</v>
      </c>
      <c r="R1051" s="253">
        <f>Q1051*H1051</f>
        <v>0.60138148</v>
      </c>
      <c r="S1051" s="253">
        <v>0</v>
      </c>
      <c r="T1051" s="254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55" t="s">
        <v>338</v>
      </c>
      <c r="AT1051" s="255" t="s">
        <v>243</v>
      </c>
      <c r="AU1051" s="255" t="s">
        <v>86</v>
      </c>
      <c r="AY1051" s="16" t="s">
        <v>166</v>
      </c>
      <c r="BE1051" s="256">
        <f>IF(N1051="základní",J1051,0)</f>
        <v>0</v>
      </c>
      <c r="BF1051" s="256">
        <f>IF(N1051="snížená",J1051,0)</f>
        <v>0</v>
      </c>
      <c r="BG1051" s="256">
        <f>IF(N1051="zákl. přenesená",J1051,0)</f>
        <v>0</v>
      </c>
      <c r="BH1051" s="256">
        <f>IF(N1051="sníž. přenesená",J1051,0)</f>
        <v>0</v>
      </c>
      <c r="BI1051" s="256">
        <f>IF(N1051="nulová",J1051,0)</f>
        <v>0</v>
      </c>
      <c r="BJ1051" s="16" t="s">
        <v>86</v>
      </c>
      <c r="BK1051" s="256">
        <f>ROUND(I1051*H1051,2)</f>
        <v>0</v>
      </c>
      <c r="BL1051" s="16" t="s">
        <v>252</v>
      </c>
      <c r="BM1051" s="255" t="s">
        <v>2761</v>
      </c>
    </row>
    <row r="1052" spans="1:47" s="2" customFormat="1" ht="12">
      <c r="A1052" s="37"/>
      <c r="B1052" s="38"/>
      <c r="C1052" s="39"/>
      <c r="D1052" s="259" t="s">
        <v>496</v>
      </c>
      <c r="E1052" s="39"/>
      <c r="F1052" s="290" t="s">
        <v>1483</v>
      </c>
      <c r="G1052" s="39"/>
      <c r="H1052" s="39"/>
      <c r="I1052" s="153"/>
      <c r="J1052" s="39"/>
      <c r="K1052" s="39"/>
      <c r="L1052" s="43"/>
      <c r="M1052" s="291"/>
      <c r="N1052" s="292"/>
      <c r="O1052" s="90"/>
      <c r="P1052" s="90"/>
      <c r="Q1052" s="90"/>
      <c r="R1052" s="90"/>
      <c r="S1052" s="90"/>
      <c r="T1052" s="91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T1052" s="16" t="s">
        <v>496</v>
      </c>
      <c r="AU1052" s="16" t="s">
        <v>86</v>
      </c>
    </row>
    <row r="1053" spans="1:51" s="14" customFormat="1" ht="12">
      <c r="A1053" s="14"/>
      <c r="B1053" s="268"/>
      <c r="C1053" s="269"/>
      <c r="D1053" s="259" t="s">
        <v>174</v>
      </c>
      <c r="E1053" s="269"/>
      <c r="F1053" s="271" t="s">
        <v>2762</v>
      </c>
      <c r="G1053" s="269"/>
      <c r="H1053" s="272">
        <v>38.014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174</v>
      </c>
      <c r="AU1053" s="278" t="s">
        <v>86</v>
      </c>
      <c r="AV1053" s="14" t="s">
        <v>86</v>
      </c>
      <c r="AW1053" s="14" t="s">
        <v>4</v>
      </c>
      <c r="AX1053" s="14" t="s">
        <v>80</v>
      </c>
      <c r="AY1053" s="278" t="s">
        <v>166</v>
      </c>
    </row>
    <row r="1054" spans="1:65" s="2" customFormat="1" ht="21.75" customHeight="1">
      <c r="A1054" s="37"/>
      <c r="B1054" s="38"/>
      <c r="C1054" s="243" t="s">
        <v>1513</v>
      </c>
      <c r="D1054" s="243" t="s">
        <v>168</v>
      </c>
      <c r="E1054" s="244" t="s">
        <v>1486</v>
      </c>
      <c r="F1054" s="245" t="s">
        <v>1487</v>
      </c>
      <c r="G1054" s="246" t="s">
        <v>171</v>
      </c>
      <c r="H1054" s="247">
        <v>36.533</v>
      </c>
      <c r="I1054" s="248"/>
      <c r="J1054" s="249">
        <f>ROUND(I1054*H1054,2)</f>
        <v>0</v>
      </c>
      <c r="K1054" s="250"/>
      <c r="L1054" s="43"/>
      <c r="M1054" s="251" t="s">
        <v>1</v>
      </c>
      <c r="N1054" s="252" t="s">
        <v>39</v>
      </c>
      <c r="O1054" s="90"/>
      <c r="P1054" s="253">
        <f>O1054*H1054</f>
        <v>0</v>
      </c>
      <c r="Q1054" s="253">
        <v>0.0002</v>
      </c>
      <c r="R1054" s="253">
        <f>Q1054*H1054</f>
        <v>0.007306600000000001</v>
      </c>
      <c r="S1054" s="253">
        <v>0</v>
      </c>
      <c r="T1054" s="254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55" t="s">
        <v>252</v>
      </c>
      <c r="AT1054" s="255" t="s">
        <v>168</v>
      </c>
      <c r="AU1054" s="255" t="s">
        <v>86</v>
      </c>
      <c r="AY1054" s="16" t="s">
        <v>166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6" t="s">
        <v>86</v>
      </c>
      <c r="BK1054" s="256">
        <f>ROUND(I1054*H1054,2)</f>
        <v>0</v>
      </c>
      <c r="BL1054" s="16" t="s">
        <v>252</v>
      </c>
      <c r="BM1054" s="255" t="s">
        <v>2763</v>
      </c>
    </row>
    <row r="1055" spans="1:51" s="14" customFormat="1" ht="12">
      <c r="A1055" s="14"/>
      <c r="B1055" s="268"/>
      <c r="C1055" s="269"/>
      <c r="D1055" s="259" t="s">
        <v>174</v>
      </c>
      <c r="E1055" s="270" t="s">
        <v>1</v>
      </c>
      <c r="F1055" s="271" t="s">
        <v>2764</v>
      </c>
      <c r="G1055" s="269"/>
      <c r="H1055" s="272">
        <v>36.533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174</v>
      </c>
      <c r="AU1055" s="278" t="s">
        <v>86</v>
      </c>
      <c r="AV1055" s="14" t="s">
        <v>86</v>
      </c>
      <c r="AW1055" s="14" t="s">
        <v>30</v>
      </c>
      <c r="AX1055" s="14" t="s">
        <v>73</v>
      </c>
      <c r="AY1055" s="278" t="s">
        <v>166</v>
      </c>
    </row>
    <row r="1056" spans="1:65" s="2" customFormat="1" ht="21.75" customHeight="1">
      <c r="A1056" s="37"/>
      <c r="B1056" s="38"/>
      <c r="C1056" s="243" t="s">
        <v>1519</v>
      </c>
      <c r="D1056" s="243" t="s">
        <v>168</v>
      </c>
      <c r="E1056" s="244" t="s">
        <v>1491</v>
      </c>
      <c r="F1056" s="245" t="s">
        <v>1492</v>
      </c>
      <c r="G1056" s="246" t="s">
        <v>290</v>
      </c>
      <c r="H1056" s="247">
        <v>63.625</v>
      </c>
      <c r="I1056" s="248"/>
      <c r="J1056" s="249">
        <f>ROUND(I1056*H1056,2)</f>
        <v>0</v>
      </c>
      <c r="K1056" s="250"/>
      <c r="L1056" s="43"/>
      <c r="M1056" s="251" t="s">
        <v>1</v>
      </c>
      <c r="N1056" s="252" t="s">
        <v>39</v>
      </c>
      <c r="O1056" s="90"/>
      <c r="P1056" s="253">
        <f>O1056*H1056</f>
        <v>0</v>
      </c>
      <c r="Q1056" s="253">
        <v>0</v>
      </c>
      <c r="R1056" s="253">
        <f>Q1056*H1056</f>
        <v>0</v>
      </c>
      <c r="S1056" s="253">
        <v>0</v>
      </c>
      <c r="T1056" s="254">
        <f>S1056*H1056</f>
        <v>0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255" t="s">
        <v>252</v>
      </c>
      <c r="AT1056" s="255" t="s">
        <v>168</v>
      </c>
      <c r="AU1056" s="255" t="s">
        <v>86</v>
      </c>
      <c r="AY1056" s="16" t="s">
        <v>166</v>
      </c>
      <c r="BE1056" s="256">
        <f>IF(N1056="základní",J1056,0)</f>
        <v>0</v>
      </c>
      <c r="BF1056" s="256">
        <f>IF(N1056="snížená",J1056,0)</f>
        <v>0</v>
      </c>
      <c r="BG1056" s="256">
        <f>IF(N1056="zákl. přenesená",J1056,0)</f>
        <v>0</v>
      </c>
      <c r="BH1056" s="256">
        <f>IF(N1056="sníž. přenesená",J1056,0)</f>
        <v>0</v>
      </c>
      <c r="BI1056" s="256">
        <f>IF(N1056="nulová",J1056,0)</f>
        <v>0</v>
      </c>
      <c r="BJ1056" s="16" t="s">
        <v>86</v>
      </c>
      <c r="BK1056" s="256">
        <f>ROUND(I1056*H1056,2)</f>
        <v>0</v>
      </c>
      <c r="BL1056" s="16" t="s">
        <v>252</v>
      </c>
      <c r="BM1056" s="255" t="s">
        <v>2765</v>
      </c>
    </row>
    <row r="1057" spans="1:51" s="13" customFormat="1" ht="12">
      <c r="A1057" s="13"/>
      <c r="B1057" s="257"/>
      <c r="C1057" s="258"/>
      <c r="D1057" s="259" t="s">
        <v>174</v>
      </c>
      <c r="E1057" s="260" t="s">
        <v>1</v>
      </c>
      <c r="F1057" s="261" t="s">
        <v>313</v>
      </c>
      <c r="G1057" s="258"/>
      <c r="H1057" s="260" t="s">
        <v>1</v>
      </c>
      <c r="I1057" s="262"/>
      <c r="J1057" s="258"/>
      <c r="K1057" s="258"/>
      <c r="L1057" s="263"/>
      <c r="M1057" s="264"/>
      <c r="N1057" s="265"/>
      <c r="O1057" s="265"/>
      <c r="P1057" s="265"/>
      <c r="Q1057" s="265"/>
      <c r="R1057" s="265"/>
      <c r="S1057" s="265"/>
      <c r="T1057" s="26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7" t="s">
        <v>174</v>
      </c>
      <c r="AU1057" s="267" t="s">
        <v>86</v>
      </c>
      <c r="AV1057" s="13" t="s">
        <v>80</v>
      </c>
      <c r="AW1057" s="13" t="s">
        <v>30</v>
      </c>
      <c r="AX1057" s="13" t="s">
        <v>73</v>
      </c>
      <c r="AY1057" s="267" t="s">
        <v>166</v>
      </c>
    </row>
    <row r="1058" spans="1:51" s="14" customFormat="1" ht="12">
      <c r="A1058" s="14"/>
      <c r="B1058" s="268"/>
      <c r="C1058" s="269"/>
      <c r="D1058" s="259" t="s">
        <v>174</v>
      </c>
      <c r="E1058" s="270" t="s">
        <v>1</v>
      </c>
      <c r="F1058" s="271" t="s">
        <v>2766</v>
      </c>
      <c r="G1058" s="269"/>
      <c r="H1058" s="272">
        <v>17.266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174</v>
      </c>
      <c r="AU1058" s="278" t="s">
        <v>86</v>
      </c>
      <c r="AV1058" s="14" t="s">
        <v>86</v>
      </c>
      <c r="AW1058" s="14" t="s">
        <v>30</v>
      </c>
      <c r="AX1058" s="14" t="s">
        <v>73</v>
      </c>
      <c r="AY1058" s="278" t="s">
        <v>166</v>
      </c>
    </row>
    <row r="1059" spans="1:51" s="14" customFormat="1" ht="12">
      <c r="A1059" s="14"/>
      <c r="B1059" s="268"/>
      <c r="C1059" s="269"/>
      <c r="D1059" s="259" t="s">
        <v>174</v>
      </c>
      <c r="E1059" s="270" t="s">
        <v>1</v>
      </c>
      <c r="F1059" s="271" t="s">
        <v>2767</v>
      </c>
      <c r="G1059" s="269"/>
      <c r="H1059" s="272">
        <v>12.502</v>
      </c>
      <c r="I1059" s="273"/>
      <c r="J1059" s="269"/>
      <c r="K1059" s="269"/>
      <c r="L1059" s="274"/>
      <c r="M1059" s="275"/>
      <c r="N1059" s="276"/>
      <c r="O1059" s="276"/>
      <c r="P1059" s="276"/>
      <c r="Q1059" s="276"/>
      <c r="R1059" s="276"/>
      <c r="S1059" s="276"/>
      <c r="T1059" s="27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78" t="s">
        <v>174</v>
      </c>
      <c r="AU1059" s="278" t="s">
        <v>86</v>
      </c>
      <c r="AV1059" s="14" t="s">
        <v>86</v>
      </c>
      <c r="AW1059" s="14" t="s">
        <v>30</v>
      </c>
      <c r="AX1059" s="14" t="s">
        <v>73</v>
      </c>
      <c r="AY1059" s="278" t="s">
        <v>166</v>
      </c>
    </row>
    <row r="1060" spans="1:51" s="14" customFormat="1" ht="12">
      <c r="A1060" s="14"/>
      <c r="B1060" s="268"/>
      <c r="C1060" s="269"/>
      <c r="D1060" s="259" t="s">
        <v>174</v>
      </c>
      <c r="E1060" s="270" t="s">
        <v>1</v>
      </c>
      <c r="F1060" s="271" t="s">
        <v>2768</v>
      </c>
      <c r="G1060" s="269"/>
      <c r="H1060" s="272">
        <v>16.905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174</v>
      </c>
      <c r="AU1060" s="278" t="s">
        <v>86</v>
      </c>
      <c r="AV1060" s="14" t="s">
        <v>86</v>
      </c>
      <c r="AW1060" s="14" t="s">
        <v>30</v>
      </c>
      <c r="AX1060" s="14" t="s">
        <v>73</v>
      </c>
      <c r="AY1060" s="278" t="s">
        <v>166</v>
      </c>
    </row>
    <row r="1061" spans="1:51" s="14" customFormat="1" ht="12">
      <c r="A1061" s="14"/>
      <c r="B1061" s="268"/>
      <c r="C1061" s="269"/>
      <c r="D1061" s="259" t="s">
        <v>174</v>
      </c>
      <c r="E1061" s="270" t="s">
        <v>1</v>
      </c>
      <c r="F1061" s="271" t="s">
        <v>2769</v>
      </c>
      <c r="G1061" s="269"/>
      <c r="H1061" s="272">
        <v>16.952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174</v>
      </c>
      <c r="AU1061" s="278" t="s">
        <v>86</v>
      </c>
      <c r="AV1061" s="14" t="s">
        <v>86</v>
      </c>
      <c r="AW1061" s="14" t="s">
        <v>30</v>
      </c>
      <c r="AX1061" s="14" t="s">
        <v>73</v>
      </c>
      <c r="AY1061" s="278" t="s">
        <v>166</v>
      </c>
    </row>
    <row r="1062" spans="1:65" s="2" customFormat="1" ht="21.75" customHeight="1">
      <c r="A1062" s="37"/>
      <c r="B1062" s="38"/>
      <c r="C1062" s="279" t="s">
        <v>1526</v>
      </c>
      <c r="D1062" s="279" t="s">
        <v>243</v>
      </c>
      <c r="E1062" s="280" t="s">
        <v>1498</v>
      </c>
      <c r="F1062" s="281" t="s">
        <v>1499</v>
      </c>
      <c r="G1062" s="282" t="s">
        <v>179</v>
      </c>
      <c r="H1062" s="283">
        <v>0.448</v>
      </c>
      <c r="I1062" s="284"/>
      <c r="J1062" s="285">
        <f>ROUND(I1062*H1062,2)</f>
        <v>0</v>
      </c>
      <c r="K1062" s="286"/>
      <c r="L1062" s="287"/>
      <c r="M1062" s="288" t="s">
        <v>1</v>
      </c>
      <c r="N1062" s="289" t="s">
        <v>39</v>
      </c>
      <c r="O1062" s="90"/>
      <c r="P1062" s="253">
        <f>O1062*H1062</f>
        <v>0</v>
      </c>
      <c r="Q1062" s="253">
        <v>0.55</v>
      </c>
      <c r="R1062" s="253">
        <f>Q1062*H1062</f>
        <v>0.24640000000000004</v>
      </c>
      <c r="S1062" s="253">
        <v>0</v>
      </c>
      <c r="T1062" s="254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55" t="s">
        <v>338</v>
      </c>
      <c r="AT1062" s="255" t="s">
        <v>243</v>
      </c>
      <c r="AU1062" s="255" t="s">
        <v>86</v>
      </c>
      <c r="AY1062" s="16" t="s">
        <v>166</v>
      </c>
      <c r="BE1062" s="256">
        <f>IF(N1062="základní",J1062,0)</f>
        <v>0</v>
      </c>
      <c r="BF1062" s="256">
        <f>IF(N1062="snížená",J1062,0)</f>
        <v>0</v>
      </c>
      <c r="BG1062" s="256">
        <f>IF(N1062="zákl. přenesená",J1062,0)</f>
        <v>0</v>
      </c>
      <c r="BH1062" s="256">
        <f>IF(N1062="sníž. přenesená",J1062,0)</f>
        <v>0</v>
      </c>
      <c r="BI1062" s="256">
        <f>IF(N1062="nulová",J1062,0)</f>
        <v>0</v>
      </c>
      <c r="BJ1062" s="16" t="s">
        <v>86</v>
      </c>
      <c r="BK1062" s="256">
        <f>ROUND(I1062*H1062,2)</f>
        <v>0</v>
      </c>
      <c r="BL1062" s="16" t="s">
        <v>252</v>
      </c>
      <c r="BM1062" s="255" t="s">
        <v>2770</v>
      </c>
    </row>
    <row r="1063" spans="1:51" s="13" customFormat="1" ht="12">
      <c r="A1063" s="13"/>
      <c r="B1063" s="257"/>
      <c r="C1063" s="258"/>
      <c r="D1063" s="259" t="s">
        <v>174</v>
      </c>
      <c r="E1063" s="260" t="s">
        <v>1</v>
      </c>
      <c r="F1063" s="261" t="s">
        <v>313</v>
      </c>
      <c r="G1063" s="258"/>
      <c r="H1063" s="260" t="s">
        <v>1</v>
      </c>
      <c r="I1063" s="262"/>
      <c r="J1063" s="258"/>
      <c r="K1063" s="258"/>
      <c r="L1063" s="263"/>
      <c r="M1063" s="264"/>
      <c r="N1063" s="265"/>
      <c r="O1063" s="265"/>
      <c r="P1063" s="265"/>
      <c r="Q1063" s="265"/>
      <c r="R1063" s="265"/>
      <c r="S1063" s="265"/>
      <c r="T1063" s="266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7" t="s">
        <v>174</v>
      </c>
      <c r="AU1063" s="267" t="s">
        <v>86</v>
      </c>
      <c r="AV1063" s="13" t="s">
        <v>80</v>
      </c>
      <c r="AW1063" s="13" t="s">
        <v>30</v>
      </c>
      <c r="AX1063" s="13" t="s">
        <v>73</v>
      </c>
      <c r="AY1063" s="267" t="s">
        <v>166</v>
      </c>
    </row>
    <row r="1064" spans="1:51" s="14" customFormat="1" ht="12">
      <c r="A1064" s="14"/>
      <c r="B1064" s="268"/>
      <c r="C1064" s="269"/>
      <c r="D1064" s="259" t="s">
        <v>174</v>
      </c>
      <c r="E1064" s="270" t="s">
        <v>1</v>
      </c>
      <c r="F1064" s="271" t="s">
        <v>2771</v>
      </c>
      <c r="G1064" s="269"/>
      <c r="H1064" s="272">
        <v>0.111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174</v>
      </c>
      <c r="AU1064" s="278" t="s">
        <v>86</v>
      </c>
      <c r="AV1064" s="14" t="s">
        <v>86</v>
      </c>
      <c r="AW1064" s="14" t="s">
        <v>30</v>
      </c>
      <c r="AX1064" s="14" t="s">
        <v>73</v>
      </c>
      <c r="AY1064" s="278" t="s">
        <v>166</v>
      </c>
    </row>
    <row r="1065" spans="1:51" s="14" customFormat="1" ht="12">
      <c r="A1065" s="14"/>
      <c r="B1065" s="268"/>
      <c r="C1065" s="269"/>
      <c r="D1065" s="259" t="s">
        <v>174</v>
      </c>
      <c r="E1065" s="270" t="s">
        <v>1</v>
      </c>
      <c r="F1065" s="271" t="s">
        <v>2772</v>
      </c>
      <c r="G1065" s="269"/>
      <c r="H1065" s="272">
        <v>0.08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174</v>
      </c>
      <c r="AU1065" s="278" t="s">
        <v>86</v>
      </c>
      <c r="AV1065" s="14" t="s">
        <v>86</v>
      </c>
      <c r="AW1065" s="14" t="s">
        <v>30</v>
      </c>
      <c r="AX1065" s="14" t="s">
        <v>73</v>
      </c>
      <c r="AY1065" s="278" t="s">
        <v>166</v>
      </c>
    </row>
    <row r="1066" spans="1:51" s="14" customFormat="1" ht="12">
      <c r="A1066" s="14"/>
      <c r="B1066" s="268"/>
      <c r="C1066" s="269"/>
      <c r="D1066" s="259" t="s">
        <v>174</v>
      </c>
      <c r="E1066" s="270" t="s">
        <v>1</v>
      </c>
      <c r="F1066" s="271" t="s">
        <v>2773</v>
      </c>
      <c r="G1066" s="269"/>
      <c r="H1066" s="272">
        <v>0.108</v>
      </c>
      <c r="I1066" s="273"/>
      <c r="J1066" s="269"/>
      <c r="K1066" s="269"/>
      <c r="L1066" s="274"/>
      <c r="M1066" s="275"/>
      <c r="N1066" s="276"/>
      <c r="O1066" s="276"/>
      <c r="P1066" s="276"/>
      <c r="Q1066" s="276"/>
      <c r="R1066" s="276"/>
      <c r="S1066" s="276"/>
      <c r="T1066" s="27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8" t="s">
        <v>174</v>
      </c>
      <c r="AU1066" s="278" t="s">
        <v>86</v>
      </c>
      <c r="AV1066" s="14" t="s">
        <v>86</v>
      </c>
      <c r="AW1066" s="14" t="s">
        <v>30</v>
      </c>
      <c r="AX1066" s="14" t="s">
        <v>73</v>
      </c>
      <c r="AY1066" s="278" t="s">
        <v>166</v>
      </c>
    </row>
    <row r="1067" spans="1:51" s="14" customFormat="1" ht="12">
      <c r="A1067" s="14"/>
      <c r="B1067" s="268"/>
      <c r="C1067" s="269"/>
      <c r="D1067" s="259" t="s">
        <v>174</v>
      </c>
      <c r="E1067" s="270" t="s">
        <v>1</v>
      </c>
      <c r="F1067" s="271" t="s">
        <v>2774</v>
      </c>
      <c r="G1067" s="269"/>
      <c r="H1067" s="272">
        <v>0.108</v>
      </c>
      <c r="I1067" s="273"/>
      <c r="J1067" s="269"/>
      <c r="K1067" s="269"/>
      <c r="L1067" s="274"/>
      <c r="M1067" s="275"/>
      <c r="N1067" s="276"/>
      <c r="O1067" s="276"/>
      <c r="P1067" s="276"/>
      <c r="Q1067" s="276"/>
      <c r="R1067" s="276"/>
      <c r="S1067" s="276"/>
      <c r="T1067" s="27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8" t="s">
        <v>174</v>
      </c>
      <c r="AU1067" s="278" t="s">
        <v>86</v>
      </c>
      <c r="AV1067" s="14" t="s">
        <v>86</v>
      </c>
      <c r="AW1067" s="14" t="s">
        <v>30</v>
      </c>
      <c r="AX1067" s="14" t="s">
        <v>73</v>
      </c>
      <c r="AY1067" s="278" t="s">
        <v>166</v>
      </c>
    </row>
    <row r="1068" spans="1:51" s="14" customFormat="1" ht="12">
      <c r="A1068" s="14"/>
      <c r="B1068" s="268"/>
      <c r="C1068" s="269"/>
      <c r="D1068" s="259" t="s">
        <v>174</v>
      </c>
      <c r="E1068" s="269"/>
      <c r="F1068" s="271" t="s">
        <v>2775</v>
      </c>
      <c r="G1068" s="269"/>
      <c r="H1068" s="272">
        <v>0.448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174</v>
      </c>
      <c r="AU1068" s="278" t="s">
        <v>86</v>
      </c>
      <c r="AV1068" s="14" t="s">
        <v>86</v>
      </c>
      <c r="AW1068" s="14" t="s">
        <v>4</v>
      </c>
      <c r="AX1068" s="14" t="s">
        <v>80</v>
      </c>
      <c r="AY1068" s="278" t="s">
        <v>166</v>
      </c>
    </row>
    <row r="1069" spans="1:65" s="2" customFormat="1" ht="21.75" customHeight="1">
      <c r="A1069" s="37"/>
      <c r="B1069" s="38"/>
      <c r="C1069" s="243" t="s">
        <v>1530</v>
      </c>
      <c r="D1069" s="243" t="s">
        <v>168</v>
      </c>
      <c r="E1069" s="244" t="s">
        <v>1506</v>
      </c>
      <c r="F1069" s="245" t="s">
        <v>1507</v>
      </c>
      <c r="G1069" s="246" t="s">
        <v>171</v>
      </c>
      <c r="H1069" s="247">
        <v>6.545</v>
      </c>
      <c r="I1069" s="248"/>
      <c r="J1069" s="249">
        <f>ROUND(I1069*H1069,2)</f>
        <v>0</v>
      </c>
      <c r="K1069" s="250"/>
      <c r="L1069" s="43"/>
      <c r="M1069" s="251" t="s">
        <v>1</v>
      </c>
      <c r="N1069" s="252" t="s">
        <v>39</v>
      </c>
      <c r="O1069" s="90"/>
      <c r="P1069" s="253">
        <f>O1069*H1069</f>
        <v>0</v>
      </c>
      <c r="Q1069" s="253">
        <v>0</v>
      </c>
      <c r="R1069" s="253">
        <f>Q1069*H1069</f>
        <v>0</v>
      </c>
      <c r="S1069" s="253">
        <v>0.014</v>
      </c>
      <c r="T1069" s="254">
        <f>S1069*H1069</f>
        <v>0.09163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255" t="s">
        <v>252</v>
      </c>
      <c r="AT1069" s="255" t="s">
        <v>168</v>
      </c>
      <c r="AU1069" s="255" t="s">
        <v>86</v>
      </c>
      <c r="AY1069" s="16" t="s">
        <v>166</v>
      </c>
      <c r="BE1069" s="256">
        <f>IF(N1069="základní",J1069,0)</f>
        <v>0</v>
      </c>
      <c r="BF1069" s="256">
        <f>IF(N1069="snížená",J1069,0)</f>
        <v>0</v>
      </c>
      <c r="BG1069" s="256">
        <f>IF(N1069="zákl. přenesená",J1069,0)</f>
        <v>0</v>
      </c>
      <c r="BH1069" s="256">
        <f>IF(N1069="sníž. přenesená",J1069,0)</f>
        <v>0</v>
      </c>
      <c r="BI1069" s="256">
        <f>IF(N1069="nulová",J1069,0)</f>
        <v>0</v>
      </c>
      <c r="BJ1069" s="16" t="s">
        <v>86</v>
      </c>
      <c r="BK1069" s="256">
        <f>ROUND(I1069*H1069,2)</f>
        <v>0</v>
      </c>
      <c r="BL1069" s="16" t="s">
        <v>252</v>
      </c>
      <c r="BM1069" s="255" t="s">
        <v>2776</v>
      </c>
    </row>
    <row r="1070" spans="1:51" s="14" customFormat="1" ht="12">
      <c r="A1070" s="14"/>
      <c r="B1070" s="268"/>
      <c r="C1070" s="269"/>
      <c r="D1070" s="259" t="s">
        <v>174</v>
      </c>
      <c r="E1070" s="270" t="s">
        <v>1</v>
      </c>
      <c r="F1070" s="271" t="s">
        <v>2737</v>
      </c>
      <c r="G1070" s="269"/>
      <c r="H1070" s="272">
        <v>6.545</v>
      </c>
      <c r="I1070" s="273"/>
      <c r="J1070" s="269"/>
      <c r="K1070" s="269"/>
      <c r="L1070" s="274"/>
      <c r="M1070" s="275"/>
      <c r="N1070" s="276"/>
      <c r="O1070" s="276"/>
      <c r="P1070" s="276"/>
      <c r="Q1070" s="276"/>
      <c r="R1070" s="276"/>
      <c r="S1070" s="276"/>
      <c r="T1070" s="27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8" t="s">
        <v>174</v>
      </c>
      <c r="AU1070" s="278" t="s">
        <v>86</v>
      </c>
      <c r="AV1070" s="14" t="s">
        <v>86</v>
      </c>
      <c r="AW1070" s="14" t="s">
        <v>30</v>
      </c>
      <c r="AX1070" s="14" t="s">
        <v>73</v>
      </c>
      <c r="AY1070" s="278" t="s">
        <v>166</v>
      </c>
    </row>
    <row r="1071" spans="1:65" s="2" customFormat="1" ht="21.75" customHeight="1">
      <c r="A1071" s="37"/>
      <c r="B1071" s="38"/>
      <c r="C1071" s="243" t="s">
        <v>1535</v>
      </c>
      <c r="D1071" s="243" t="s">
        <v>168</v>
      </c>
      <c r="E1071" s="244" t="s">
        <v>1510</v>
      </c>
      <c r="F1071" s="245" t="s">
        <v>1511</v>
      </c>
      <c r="G1071" s="246" t="s">
        <v>179</v>
      </c>
      <c r="H1071" s="247">
        <v>0.407</v>
      </c>
      <c r="I1071" s="248"/>
      <c r="J1071" s="249">
        <f>ROUND(I1071*H1071,2)</f>
        <v>0</v>
      </c>
      <c r="K1071" s="250"/>
      <c r="L1071" s="43"/>
      <c r="M1071" s="251" t="s">
        <v>1</v>
      </c>
      <c r="N1071" s="252" t="s">
        <v>39</v>
      </c>
      <c r="O1071" s="90"/>
      <c r="P1071" s="253">
        <f>O1071*H1071</f>
        <v>0</v>
      </c>
      <c r="Q1071" s="253">
        <v>0.00281</v>
      </c>
      <c r="R1071" s="253">
        <f>Q1071*H1071</f>
        <v>0.0011436699999999998</v>
      </c>
      <c r="S1071" s="253">
        <v>0</v>
      </c>
      <c r="T1071" s="254">
        <f>S1071*H1071</f>
        <v>0</v>
      </c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R1071" s="255" t="s">
        <v>252</v>
      </c>
      <c r="AT1071" s="255" t="s">
        <v>168</v>
      </c>
      <c r="AU1071" s="255" t="s">
        <v>86</v>
      </c>
      <c r="AY1071" s="16" t="s">
        <v>166</v>
      </c>
      <c r="BE1071" s="256">
        <f>IF(N1071="základní",J1071,0)</f>
        <v>0</v>
      </c>
      <c r="BF1071" s="256">
        <f>IF(N1071="snížená",J1071,0)</f>
        <v>0</v>
      </c>
      <c r="BG1071" s="256">
        <f>IF(N1071="zákl. přenesená",J1071,0)</f>
        <v>0</v>
      </c>
      <c r="BH1071" s="256">
        <f>IF(N1071="sníž. přenesená",J1071,0)</f>
        <v>0</v>
      </c>
      <c r="BI1071" s="256">
        <f>IF(N1071="nulová",J1071,0)</f>
        <v>0</v>
      </c>
      <c r="BJ1071" s="16" t="s">
        <v>86</v>
      </c>
      <c r="BK1071" s="256">
        <f>ROUND(I1071*H1071,2)</f>
        <v>0</v>
      </c>
      <c r="BL1071" s="16" t="s">
        <v>252</v>
      </c>
      <c r="BM1071" s="255" t="s">
        <v>2777</v>
      </c>
    </row>
    <row r="1072" spans="1:51" s="13" customFormat="1" ht="12">
      <c r="A1072" s="13"/>
      <c r="B1072" s="257"/>
      <c r="C1072" s="258"/>
      <c r="D1072" s="259" t="s">
        <v>174</v>
      </c>
      <c r="E1072" s="260" t="s">
        <v>1</v>
      </c>
      <c r="F1072" s="261" t="s">
        <v>313</v>
      </c>
      <c r="G1072" s="258"/>
      <c r="H1072" s="260" t="s">
        <v>1</v>
      </c>
      <c r="I1072" s="262"/>
      <c r="J1072" s="258"/>
      <c r="K1072" s="258"/>
      <c r="L1072" s="263"/>
      <c r="M1072" s="264"/>
      <c r="N1072" s="265"/>
      <c r="O1072" s="265"/>
      <c r="P1072" s="265"/>
      <c r="Q1072" s="265"/>
      <c r="R1072" s="265"/>
      <c r="S1072" s="265"/>
      <c r="T1072" s="266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7" t="s">
        <v>174</v>
      </c>
      <c r="AU1072" s="267" t="s">
        <v>86</v>
      </c>
      <c r="AV1072" s="13" t="s">
        <v>80</v>
      </c>
      <c r="AW1072" s="13" t="s">
        <v>30</v>
      </c>
      <c r="AX1072" s="13" t="s">
        <v>73</v>
      </c>
      <c r="AY1072" s="267" t="s">
        <v>166</v>
      </c>
    </row>
    <row r="1073" spans="1:51" s="14" customFormat="1" ht="12">
      <c r="A1073" s="14"/>
      <c r="B1073" s="268"/>
      <c r="C1073" s="269"/>
      <c r="D1073" s="259" t="s">
        <v>174</v>
      </c>
      <c r="E1073" s="270" t="s">
        <v>1</v>
      </c>
      <c r="F1073" s="271" t="s">
        <v>2771</v>
      </c>
      <c r="G1073" s="269"/>
      <c r="H1073" s="272">
        <v>0.111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174</v>
      </c>
      <c r="AU1073" s="278" t="s">
        <v>86</v>
      </c>
      <c r="AV1073" s="14" t="s">
        <v>86</v>
      </c>
      <c r="AW1073" s="14" t="s">
        <v>30</v>
      </c>
      <c r="AX1073" s="14" t="s">
        <v>73</v>
      </c>
      <c r="AY1073" s="278" t="s">
        <v>166</v>
      </c>
    </row>
    <row r="1074" spans="1:51" s="14" customFormat="1" ht="12">
      <c r="A1074" s="14"/>
      <c r="B1074" s="268"/>
      <c r="C1074" s="269"/>
      <c r="D1074" s="259" t="s">
        <v>174</v>
      </c>
      <c r="E1074" s="270" t="s">
        <v>1</v>
      </c>
      <c r="F1074" s="271" t="s">
        <v>2772</v>
      </c>
      <c r="G1074" s="269"/>
      <c r="H1074" s="272">
        <v>0.08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174</v>
      </c>
      <c r="AU1074" s="278" t="s">
        <v>86</v>
      </c>
      <c r="AV1074" s="14" t="s">
        <v>86</v>
      </c>
      <c r="AW1074" s="14" t="s">
        <v>30</v>
      </c>
      <c r="AX1074" s="14" t="s">
        <v>73</v>
      </c>
      <c r="AY1074" s="278" t="s">
        <v>166</v>
      </c>
    </row>
    <row r="1075" spans="1:51" s="14" customFormat="1" ht="12">
      <c r="A1075" s="14"/>
      <c r="B1075" s="268"/>
      <c r="C1075" s="269"/>
      <c r="D1075" s="259" t="s">
        <v>174</v>
      </c>
      <c r="E1075" s="270" t="s">
        <v>1</v>
      </c>
      <c r="F1075" s="271" t="s">
        <v>2773</v>
      </c>
      <c r="G1075" s="269"/>
      <c r="H1075" s="272">
        <v>0.108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174</v>
      </c>
      <c r="AU1075" s="278" t="s">
        <v>86</v>
      </c>
      <c r="AV1075" s="14" t="s">
        <v>86</v>
      </c>
      <c r="AW1075" s="14" t="s">
        <v>30</v>
      </c>
      <c r="AX1075" s="14" t="s">
        <v>73</v>
      </c>
      <c r="AY1075" s="278" t="s">
        <v>166</v>
      </c>
    </row>
    <row r="1076" spans="1:51" s="14" customFormat="1" ht="12">
      <c r="A1076" s="14"/>
      <c r="B1076" s="268"/>
      <c r="C1076" s="269"/>
      <c r="D1076" s="259" t="s">
        <v>174</v>
      </c>
      <c r="E1076" s="270" t="s">
        <v>1</v>
      </c>
      <c r="F1076" s="271" t="s">
        <v>2774</v>
      </c>
      <c r="G1076" s="269"/>
      <c r="H1076" s="272">
        <v>0.108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174</v>
      </c>
      <c r="AU1076" s="278" t="s">
        <v>86</v>
      </c>
      <c r="AV1076" s="14" t="s">
        <v>86</v>
      </c>
      <c r="AW1076" s="14" t="s">
        <v>30</v>
      </c>
      <c r="AX1076" s="14" t="s">
        <v>73</v>
      </c>
      <c r="AY1076" s="278" t="s">
        <v>166</v>
      </c>
    </row>
    <row r="1077" spans="1:65" s="2" customFormat="1" ht="21.75" customHeight="1">
      <c r="A1077" s="37"/>
      <c r="B1077" s="38"/>
      <c r="C1077" s="243" t="s">
        <v>1541</v>
      </c>
      <c r="D1077" s="243" t="s">
        <v>168</v>
      </c>
      <c r="E1077" s="244" t="s">
        <v>1514</v>
      </c>
      <c r="F1077" s="245" t="s">
        <v>1515</v>
      </c>
      <c r="G1077" s="246" t="s">
        <v>223</v>
      </c>
      <c r="H1077" s="247">
        <v>7.486</v>
      </c>
      <c r="I1077" s="248"/>
      <c r="J1077" s="249">
        <f>ROUND(I1077*H1077,2)</f>
        <v>0</v>
      </c>
      <c r="K1077" s="250"/>
      <c r="L1077" s="43"/>
      <c r="M1077" s="251" t="s">
        <v>1</v>
      </c>
      <c r="N1077" s="252" t="s">
        <v>39</v>
      </c>
      <c r="O1077" s="90"/>
      <c r="P1077" s="253">
        <f>O1077*H1077</f>
        <v>0</v>
      </c>
      <c r="Q1077" s="253">
        <v>0</v>
      </c>
      <c r="R1077" s="253">
        <f>Q1077*H1077</f>
        <v>0</v>
      </c>
      <c r="S1077" s="253">
        <v>0</v>
      </c>
      <c r="T1077" s="254">
        <f>S1077*H1077</f>
        <v>0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55" t="s">
        <v>252</v>
      </c>
      <c r="AT1077" s="255" t="s">
        <v>168</v>
      </c>
      <c r="AU1077" s="255" t="s">
        <v>86</v>
      </c>
      <c r="AY1077" s="16" t="s">
        <v>166</v>
      </c>
      <c r="BE1077" s="256">
        <f>IF(N1077="základní",J1077,0)</f>
        <v>0</v>
      </c>
      <c r="BF1077" s="256">
        <f>IF(N1077="snížená",J1077,0)</f>
        <v>0</v>
      </c>
      <c r="BG1077" s="256">
        <f>IF(N1077="zákl. přenesená",J1077,0)</f>
        <v>0</v>
      </c>
      <c r="BH1077" s="256">
        <f>IF(N1077="sníž. přenesená",J1077,0)</f>
        <v>0</v>
      </c>
      <c r="BI1077" s="256">
        <f>IF(N1077="nulová",J1077,0)</f>
        <v>0</v>
      </c>
      <c r="BJ1077" s="16" t="s">
        <v>86</v>
      </c>
      <c r="BK1077" s="256">
        <f>ROUND(I1077*H1077,2)</f>
        <v>0</v>
      </c>
      <c r="BL1077" s="16" t="s">
        <v>252</v>
      </c>
      <c r="BM1077" s="255" t="s">
        <v>2778</v>
      </c>
    </row>
    <row r="1078" spans="1:63" s="12" customFormat="1" ht="22.8" customHeight="1">
      <c r="A1078" s="12"/>
      <c r="B1078" s="227"/>
      <c r="C1078" s="228"/>
      <c r="D1078" s="229" t="s">
        <v>72</v>
      </c>
      <c r="E1078" s="241" t="s">
        <v>1517</v>
      </c>
      <c r="F1078" s="241" t="s">
        <v>1518</v>
      </c>
      <c r="G1078" s="228"/>
      <c r="H1078" s="228"/>
      <c r="I1078" s="231"/>
      <c r="J1078" s="242">
        <f>BK1078</f>
        <v>0</v>
      </c>
      <c r="K1078" s="228"/>
      <c r="L1078" s="233"/>
      <c r="M1078" s="234"/>
      <c r="N1078" s="235"/>
      <c r="O1078" s="235"/>
      <c r="P1078" s="236">
        <f>SUM(P1079:P1093)</f>
        <v>0</v>
      </c>
      <c r="Q1078" s="235"/>
      <c r="R1078" s="236">
        <f>SUM(R1079:R1093)</f>
        <v>0.31171139999999997</v>
      </c>
      <c r="S1078" s="235"/>
      <c r="T1078" s="237">
        <f>SUM(T1079:T1093)</f>
        <v>0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R1078" s="238" t="s">
        <v>86</v>
      </c>
      <c r="AT1078" s="239" t="s">
        <v>72</v>
      </c>
      <c r="AU1078" s="239" t="s">
        <v>80</v>
      </c>
      <c r="AY1078" s="238" t="s">
        <v>166</v>
      </c>
      <c r="BK1078" s="240">
        <f>SUM(BK1079:BK1093)</f>
        <v>0</v>
      </c>
    </row>
    <row r="1079" spans="1:65" s="2" customFormat="1" ht="21.75" customHeight="1">
      <c r="A1079" s="37"/>
      <c r="B1079" s="38"/>
      <c r="C1079" s="243" t="s">
        <v>1546</v>
      </c>
      <c r="D1079" s="243" t="s">
        <v>168</v>
      </c>
      <c r="E1079" s="244" t="s">
        <v>1520</v>
      </c>
      <c r="F1079" s="245" t="s">
        <v>1521</v>
      </c>
      <c r="G1079" s="246" t="s">
        <v>171</v>
      </c>
      <c r="H1079" s="247">
        <v>18.2</v>
      </c>
      <c r="I1079" s="248"/>
      <c r="J1079" s="249">
        <f>ROUND(I1079*H1079,2)</f>
        <v>0</v>
      </c>
      <c r="K1079" s="250"/>
      <c r="L1079" s="43"/>
      <c r="M1079" s="251" t="s">
        <v>1</v>
      </c>
      <c r="N1079" s="252" t="s">
        <v>39</v>
      </c>
      <c r="O1079" s="90"/>
      <c r="P1079" s="253">
        <f>O1079*H1079</f>
        <v>0</v>
      </c>
      <c r="Q1079" s="253">
        <v>0.01694</v>
      </c>
      <c r="R1079" s="253">
        <f>Q1079*H1079</f>
        <v>0.30830799999999997</v>
      </c>
      <c r="S1079" s="253">
        <v>0</v>
      </c>
      <c r="T1079" s="254">
        <f>S1079*H1079</f>
        <v>0</v>
      </c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R1079" s="255" t="s">
        <v>252</v>
      </c>
      <c r="AT1079" s="255" t="s">
        <v>168</v>
      </c>
      <c r="AU1079" s="255" t="s">
        <v>86</v>
      </c>
      <c r="AY1079" s="16" t="s">
        <v>166</v>
      </c>
      <c r="BE1079" s="256">
        <f>IF(N1079="základní",J1079,0)</f>
        <v>0</v>
      </c>
      <c r="BF1079" s="256">
        <f>IF(N1079="snížená",J1079,0)</f>
        <v>0</v>
      </c>
      <c r="BG1079" s="256">
        <f>IF(N1079="zákl. přenesená",J1079,0)</f>
        <v>0</v>
      </c>
      <c r="BH1079" s="256">
        <f>IF(N1079="sníž. přenesená",J1079,0)</f>
        <v>0</v>
      </c>
      <c r="BI1079" s="256">
        <f>IF(N1079="nulová",J1079,0)</f>
        <v>0</v>
      </c>
      <c r="BJ1079" s="16" t="s">
        <v>86</v>
      </c>
      <c r="BK1079" s="256">
        <f>ROUND(I1079*H1079,2)</f>
        <v>0</v>
      </c>
      <c r="BL1079" s="16" t="s">
        <v>252</v>
      </c>
      <c r="BM1079" s="255" t="s">
        <v>2779</v>
      </c>
    </row>
    <row r="1080" spans="1:51" s="13" customFormat="1" ht="12">
      <c r="A1080" s="13"/>
      <c r="B1080" s="257"/>
      <c r="C1080" s="258"/>
      <c r="D1080" s="259" t="s">
        <v>174</v>
      </c>
      <c r="E1080" s="260" t="s">
        <v>1</v>
      </c>
      <c r="F1080" s="261" t="s">
        <v>313</v>
      </c>
      <c r="G1080" s="258"/>
      <c r="H1080" s="260" t="s">
        <v>1</v>
      </c>
      <c r="I1080" s="262"/>
      <c r="J1080" s="258"/>
      <c r="K1080" s="258"/>
      <c r="L1080" s="263"/>
      <c r="M1080" s="264"/>
      <c r="N1080" s="265"/>
      <c r="O1080" s="265"/>
      <c r="P1080" s="265"/>
      <c r="Q1080" s="265"/>
      <c r="R1080" s="265"/>
      <c r="S1080" s="265"/>
      <c r="T1080" s="266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7" t="s">
        <v>174</v>
      </c>
      <c r="AU1080" s="267" t="s">
        <v>86</v>
      </c>
      <c r="AV1080" s="13" t="s">
        <v>80</v>
      </c>
      <c r="AW1080" s="13" t="s">
        <v>30</v>
      </c>
      <c r="AX1080" s="13" t="s">
        <v>73</v>
      </c>
      <c r="AY1080" s="267" t="s">
        <v>166</v>
      </c>
    </row>
    <row r="1081" spans="1:51" s="14" customFormat="1" ht="12">
      <c r="A1081" s="14"/>
      <c r="B1081" s="268"/>
      <c r="C1081" s="269"/>
      <c r="D1081" s="259" t="s">
        <v>174</v>
      </c>
      <c r="E1081" s="270" t="s">
        <v>1</v>
      </c>
      <c r="F1081" s="271" t="s">
        <v>2780</v>
      </c>
      <c r="G1081" s="269"/>
      <c r="H1081" s="272">
        <v>4.1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174</v>
      </c>
      <c r="AU1081" s="278" t="s">
        <v>86</v>
      </c>
      <c r="AV1081" s="14" t="s">
        <v>86</v>
      </c>
      <c r="AW1081" s="14" t="s">
        <v>30</v>
      </c>
      <c r="AX1081" s="14" t="s">
        <v>73</v>
      </c>
      <c r="AY1081" s="278" t="s">
        <v>166</v>
      </c>
    </row>
    <row r="1082" spans="1:51" s="14" customFormat="1" ht="12">
      <c r="A1082" s="14"/>
      <c r="B1082" s="268"/>
      <c r="C1082" s="269"/>
      <c r="D1082" s="259" t="s">
        <v>174</v>
      </c>
      <c r="E1082" s="270" t="s">
        <v>1</v>
      </c>
      <c r="F1082" s="271" t="s">
        <v>2781</v>
      </c>
      <c r="G1082" s="269"/>
      <c r="H1082" s="272">
        <v>3.6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174</v>
      </c>
      <c r="AU1082" s="278" t="s">
        <v>86</v>
      </c>
      <c r="AV1082" s="14" t="s">
        <v>86</v>
      </c>
      <c r="AW1082" s="14" t="s">
        <v>30</v>
      </c>
      <c r="AX1082" s="14" t="s">
        <v>73</v>
      </c>
      <c r="AY1082" s="278" t="s">
        <v>166</v>
      </c>
    </row>
    <row r="1083" spans="1:51" s="14" customFormat="1" ht="12">
      <c r="A1083" s="14"/>
      <c r="B1083" s="268"/>
      <c r="C1083" s="269"/>
      <c r="D1083" s="259" t="s">
        <v>174</v>
      </c>
      <c r="E1083" s="270" t="s">
        <v>1</v>
      </c>
      <c r="F1083" s="271" t="s">
        <v>2782</v>
      </c>
      <c r="G1083" s="269"/>
      <c r="H1083" s="272">
        <v>6</v>
      </c>
      <c r="I1083" s="273"/>
      <c r="J1083" s="269"/>
      <c r="K1083" s="269"/>
      <c r="L1083" s="274"/>
      <c r="M1083" s="275"/>
      <c r="N1083" s="276"/>
      <c r="O1083" s="276"/>
      <c r="P1083" s="276"/>
      <c r="Q1083" s="276"/>
      <c r="R1083" s="276"/>
      <c r="S1083" s="276"/>
      <c r="T1083" s="277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78" t="s">
        <v>174</v>
      </c>
      <c r="AU1083" s="278" t="s">
        <v>86</v>
      </c>
      <c r="AV1083" s="14" t="s">
        <v>86</v>
      </c>
      <c r="AW1083" s="14" t="s">
        <v>30</v>
      </c>
      <c r="AX1083" s="14" t="s">
        <v>73</v>
      </c>
      <c r="AY1083" s="278" t="s">
        <v>166</v>
      </c>
    </row>
    <row r="1084" spans="1:51" s="14" customFormat="1" ht="12">
      <c r="A1084" s="14"/>
      <c r="B1084" s="268"/>
      <c r="C1084" s="269"/>
      <c r="D1084" s="259" t="s">
        <v>174</v>
      </c>
      <c r="E1084" s="270" t="s">
        <v>1</v>
      </c>
      <c r="F1084" s="271" t="s">
        <v>2783</v>
      </c>
      <c r="G1084" s="269"/>
      <c r="H1084" s="272">
        <v>4.5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174</v>
      </c>
      <c r="AU1084" s="278" t="s">
        <v>86</v>
      </c>
      <c r="AV1084" s="14" t="s">
        <v>86</v>
      </c>
      <c r="AW1084" s="14" t="s">
        <v>30</v>
      </c>
      <c r="AX1084" s="14" t="s">
        <v>73</v>
      </c>
      <c r="AY1084" s="278" t="s">
        <v>166</v>
      </c>
    </row>
    <row r="1085" spans="1:65" s="2" customFormat="1" ht="16.5" customHeight="1">
      <c r="A1085" s="37"/>
      <c r="B1085" s="38"/>
      <c r="C1085" s="243" t="s">
        <v>1552</v>
      </c>
      <c r="D1085" s="243" t="s">
        <v>168</v>
      </c>
      <c r="E1085" s="244" t="s">
        <v>1527</v>
      </c>
      <c r="F1085" s="245" t="s">
        <v>1528</v>
      </c>
      <c r="G1085" s="246" t="s">
        <v>171</v>
      </c>
      <c r="H1085" s="247">
        <v>18.2</v>
      </c>
      <c r="I1085" s="248"/>
      <c r="J1085" s="249">
        <f>ROUND(I1085*H1085,2)</f>
        <v>0</v>
      </c>
      <c r="K1085" s="250"/>
      <c r="L1085" s="43"/>
      <c r="M1085" s="251" t="s">
        <v>1</v>
      </c>
      <c r="N1085" s="252" t="s">
        <v>39</v>
      </c>
      <c r="O1085" s="90"/>
      <c r="P1085" s="253">
        <f>O1085*H1085</f>
        <v>0</v>
      </c>
      <c r="Q1085" s="253">
        <v>0</v>
      </c>
      <c r="R1085" s="253">
        <f>Q1085*H1085</f>
        <v>0</v>
      </c>
      <c r="S1085" s="253">
        <v>0</v>
      </c>
      <c r="T1085" s="254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55" t="s">
        <v>252</v>
      </c>
      <c r="AT1085" s="255" t="s">
        <v>168</v>
      </c>
      <c r="AU1085" s="255" t="s">
        <v>86</v>
      </c>
      <c r="AY1085" s="16" t="s">
        <v>166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6" t="s">
        <v>86</v>
      </c>
      <c r="BK1085" s="256">
        <f>ROUND(I1085*H1085,2)</f>
        <v>0</v>
      </c>
      <c r="BL1085" s="16" t="s">
        <v>252</v>
      </c>
      <c r="BM1085" s="255" t="s">
        <v>2784</v>
      </c>
    </row>
    <row r="1086" spans="1:51" s="13" customFormat="1" ht="12">
      <c r="A1086" s="13"/>
      <c r="B1086" s="257"/>
      <c r="C1086" s="258"/>
      <c r="D1086" s="259" t="s">
        <v>174</v>
      </c>
      <c r="E1086" s="260" t="s">
        <v>1</v>
      </c>
      <c r="F1086" s="261" t="s">
        <v>313</v>
      </c>
      <c r="G1086" s="258"/>
      <c r="H1086" s="260" t="s">
        <v>1</v>
      </c>
      <c r="I1086" s="262"/>
      <c r="J1086" s="258"/>
      <c r="K1086" s="258"/>
      <c r="L1086" s="263"/>
      <c r="M1086" s="264"/>
      <c r="N1086" s="265"/>
      <c r="O1086" s="265"/>
      <c r="P1086" s="265"/>
      <c r="Q1086" s="265"/>
      <c r="R1086" s="265"/>
      <c r="S1086" s="265"/>
      <c r="T1086" s="266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7" t="s">
        <v>174</v>
      </c>
      <c r="AU1086" s="267" t="s">
        <v>86</v>
      </c>
      <c r="AV1086" s="13" t="s">
        <v>80</v>
      </c>
      <c r="AW1086" s="13" t="s">
        <v>30</v>
      </c>
      <c r="AX1086" s="13" t="s">
        <v>73</v>
      </c>
      <c r="AY1086" s="267" t="s">
        <v>166</v>
      </c>
    </row>
    <row r="1087" spans="1:51" s="14" customFormat="1" ht="12">
      <c r="A1087" s="14"/>
      <c r="B1087" s="268"/>
      <c r="C1087" s="269"/>
      <c r="D1087" s="259" t="s">
        <v>174</v>
      </c>
      <c r="E1087" s="270" t="s">
        <v>1</v>
      </c>
      <c r="F1087" s="271" t="s">
        <v>2780</v>
      </c>
      <c r="G1087" s="269"/>
      <c r="H1087" s="272">
        <v>4.1</v>
      </c>
      <c r="I1087" s="273"/>
      <c r="J1087" s="269"/>
      <c r="K1087" s="269"/>
      <c r="L1087" s="274"/>
      <c r="M1087" s="275"/>
      <c r="N1087" s="276"/>
      <c r="O1087" s="276"/>
      <c r="P1087" s="276"/>
      <c r="Q1087" s="276"/>
      <c r="R1087" s="276"/>
      <c r="S1087" s="276"/>
      <c r="T1087" s="27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8" t="s">
        <v>174</v>
      </c>
      <c r="AU1087" s="278" t="s">
        <v>86</v>
      </c>
      <c r="AV1087" s="14" t="s">
        <v>86</v>
      </c>
      <c r="AW1087" s="14" t="s">
        <v>30</v>
      </c>
      <c r="AX1087" s="14" t="s">
        <v>73</v>
      </c>
      <c r="AY1087" s="278" t="s">
        <v>166</v>
      </c>
    </row>
    <row r="1088" spans="1:51" s="14" customFormat="1" ht="12">
      <c r="A1088" s="14"/>
      <c r="B1088" s="268"/>
      <c r="C1088" s="269"/>
      <c r="D1088" s="259" t="s">
        <v>174</v>
      </c>
      <c r="E1088" s="270" t="s">
        <v>1</v>
      </c>
      <c r="F1088" s="271" t="s">
        <v>2781</v>
      </c>
      <c r="G1088" s="269"/>
      <c r="H1088" s="272">
        <v>3.6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174</v>
      </c>
      <c r="AU1088" s="278" t="s">
        <v>86</v>
      </c>
      <c r="AV1088" s="14" t="s">
        <v>86</v>
      </c>
      <c r="AW1088" s="14" t="s">
        <v>30</v>
      </c>
      <c r="AX1088" s="14" t="s">
        <v>73</v>
      </c>
      <c r="AY1088" s="278" t="s">
        <v>166</v>
      </c>
    </row>
    <row r="1089" spans="1:51" s="14" customFormat="1" ht="12">
      <c r="A1089" s="14"/>
      <c r="B1089" s="268"/>
      <c r="C1089" s="269"/>
      <c r="D1089" s="259" t="s">
        <v>174</v>
      </c>
      <c r="E1089" s="270" t="s">
        <v>1</v>
      </c>
      <c r="F1089" s="271" t="s">
        <v>2782</v>
      </c>
      <c r="G1089" s="269"/>
      <c r="H1089" s="272">
        <v>6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78" t="s">
        <v>174</v>
      </c>
      <c r="AU1089" s="278" t="s">
        <v>86</v>
      </c>
      <c r="AV1089" s="14" t="s">
        <v>86</v>
      </c>
      <c r="AW1089" s="14" t="s">
        <v>30</v>
      </c>
      <c r="AX1089" s="14" t="s">
        <v>73</v>
      </c>
      <c r="AY1089" s="278" t="s">
        <v>166</v>
      </c>
    </row>
    <row r="1090" spans="1:51" s="14" customFormat="1" ht="12">
      <c r="A1090" s="14"/>
      <c r="B1090" s="268"/>
      <c r="C1090" s="269"/>
      <c r="D1090" s="259" t="s">
        <v>174</v>
      </c>
      <c r="E1090" s="270" t="s">
        <v>1</v>
      </c>
      <c r="F1090" s="271" t="s">
        <v>2783</v>
      </c>
      <c r="G1090" s="269"/>
      <c r="H1090" s="272">
        <v>4.5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174</v>
      </c>
      <c r="AU1090" s="278" t="s">
        <v>86</v>
      </c>
      <c r="AV1090" s="14" t="s">
        <v>86</v>
      </c>
      <c r="AW1090" s="14" t="s">
        <v>30</v>
      </c>
      <c r="AX1090" s="14" t="s">
        <v>73</v>
      </c>
      <c r="AY1090" s="278" t="s">
        <v>166</v>
      </c>
    </row>
    <row r="1091" spans="1:65" s="2" customFormat="1" ht="21.75" customHeight="1">
      <c r="A1091" s="37"/>
      <c r="B1091" s="38"/>
      <c r="C1091" s="279" t="s">
        <v>1558</v>
      </c>
      <c r="D1091" s="279" t="s">
        <v>243</v>
      </c>
      <c r="E1091" s="280" t="s">
        <v>1531</v>
      </c>
      <c r="F1091" s="281" t="s">
        <v>1532</v>
      </c>
      <c r="G1091" s="282" t="s">
        <v>171</v>
      </c>
      <c r="H1091" s="283">
        <v>20.02</v>
      </c>
      <c r="I1091" s="284"/>
      <c r="J1091" s="285">
        <f>ROUND(I1091*H1091,2)</f>
        <v>0</v>
      </c>
      <c r="K1091" s="286"/>
      <c r="L1091" s="287"/>
      <c r="M1091" s="288" t="s">
        <v>1</v>
      </c>
      <c r="N1091" s="289" t="s">
        <v>39</v>
      </c>
      <c r="O1091" s="90"/>
      <c r="P1091" s="253">
        <f>O1091*H1091</f>
        <v>0</v>
      </c>
      <c r="Q1091" s="253">
        <v>0.00017</v>
      </c>
      <c r="R1091" s="253">
        <f>Q1091*H1091</f>
        <v>0.0034034</v>
      </c>
      <c r="S1091" s="253">
        <v>0</v>
      </c>
      <c r="T1091" s="254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55" t="s">
        <v>338</v>
      </c>
      <c r="AT1091" s="255" t="s">
        <v>243</v>
      </c>
      <c r="AU1091" s="255" t="s">
        <v>86</v>
      </c>
      <c r="AY1091" s="16" t="s">
        <v>166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6" t="s">
        <v>86</v>
      </c>
      <c r="BK1091" s="256">
        <f>ROUND(I1091*H1091,2)</f>
        <v>0</v>
      </c>
      <c r="BL1091" s="16" t="s">
        <v>252</v>
      </c>
      <c r="BM1091" s="255" t="s">
        <v>2785</v>
      </c>
    </row>
    <row r="1092" spans="1:51" s="14" customFormat="1" ht="12">
      <c r="A1092" s="14"/>
      <c r="B1092" s="268"/>
      <c r="C1092" s="269"/>
      <c r="D1092" s="259" t="s">
        <v>174</v>
      </c>
      <c r="E1092" s="269"/>
      <c r="F1092" s="271" t="s">
        <v>2786</v>
      </c>
      <c r="G1092" s="269"/>
      <c r="H1092" s="272">
        <v>20.02</v>
      </c>
      <c r="I1092" s="273"/>
      <c r="J1092" s="269"/>
      <c r="K1092" s="269"/>
      <c r="L1092" s="274"/>
      <c r="M1092" s="275"/>
      <c r="N1092" s="276"/>
      <c r="O1092" s="276"/>
      <c r="P1092" s="276"/>
      <c r="Q1092" s="276"/>
      <c r="R1092" s="276"/>
      <c r="S1092" s="276"/>
      <c r="T1092" s="27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8" t="s">
        <v>174</v>
      </c>
      <c r="AU1092" s="278" t="s">
        <v>86</v>
      </c>
      <c r="AV1092" s="14" t="s">
        <v>86</v>
      </c>
      <c r="AW1092" s="14" t="s">
        <v>4</v>
      </c>
      <c r="AX1092" s="14" t="s">
        <v>80</v>
      </c>
      <c r="AY1092" s="278" t="s">
        <v>166</v>
      </c>
    </row>
    <row r="1093" spans="1:65" s="2" customFormat="1" ht="21.75" customHeight="1">
      <c r="A1093" s="37"/>
      <c r="B1093" s="38"/>
      <c r="C1093" s="243" t="s">
        <v>1562</v>
      </c>
      <c r="D1093" s="243" t="s">
        <v>168</v>
      </c>
      <c r="E1093" s="244" t="s">
        <v>1536</v>
      </c>
      <c r="F1093" s="245" t="s">
        <v>1537</v>
      </c>
      <c r="G1093" s="246" t="s">
        <v>223</v>
      </c>
      <c r="H1093" s="247">
        <v>0.312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39</v>
      </c>
      <c r="O1093" s="90"/>
      <c r="P1093" s="253">
        <f>O1093*H1093</f>
        <v>0</v>
      </c>
      <c r="Q1093" s="253">
        <v>0</v>
      </c>
      <c r="R1093" s="253">
        <f>Q1093*H1093</f>
        <v>0</v>
      </c>
      <c r="S1093" s="253">
        <v>0</v>
      </c>
      <c r="T1093" s="254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252</v>
      </c>
      <c r="AT1093" s="255" t="s">
        <v>168</v>
      </c>
      <c r="AU1093" s="255" t="s">
        <v>86</v>
      </c>
      <c r="AY1093" s="16" t="s">
        <v>166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86</v>
      </c>
      <c r="BK1093" s="256">
        <f>ROUND(I1093*H1093,2)</f>
        <v>0</v>
      </c>
      <c r="BL1093" s="16" t="s">
        <v>252</v>
      </c>
      <c r="BM1093" s="255" t="s">
        <v>2787</v>
      </c>
    </row>
    <row r="1094" spans="1:63" s="12" customFormat="1" ht="22.8" customHeight="1">
      <c r="A1094" s="12"/>
      <c r="B1094" s="227"/>
      <c r="C1094" s="228"/>
      <c r="D1094" s="229" t="s">
        <v>72</v>
      </c>
      <c r="E1094" s="241" t="s">
        <v>1539</v>
      </c>
      <c r="F1094" s="241" t="s">
        <v>1540</v>
      </c>
      <c r="G1094" s="228"/>
      <c r="H1094" s="228"/>
      <c r="I1094" s="231"/>
      <c r="J1094" s="242">
        <f>BK1094</f>
        <v>0</v>
      </c>
      <c r="K1094" s="228"/>
      <c r="L1094" s="233"/>
      <c r="M1094" s="234"/>
      <c r="N1094" s="235"/>
      <c r="O1094" s="235"/>
      <c r="P1094" s="236">
        <f>SUM(P1095:P1162)</f>
        <v>0</v>
      </c>
      <c r="Q1094" s="235"/>
      <c r="R1094" s="236">
        <f>SUM(R1095:R1162)</f>
        <v>1.165411</v>
      </c>
      <c r="S1094" s="235"/>
      <c r="T1094" s="237">
        <f>SUM(T1095:T1162)</f>
        <v>1.2875922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R1094" s="238" t="s">
        <v>86</v>
      </c>
      <c r="AT1094" s="239" t="s">
        <v>72</v>
      </c>
      <c r="AU1094" s="239" t="s">
        <v>80</v>
      </c>
      <c r="AY1094" s="238" t="s">
        <v>166</v>
      </c>
      <c r="BK1094" s="240">
        <f>SUM(BK1095:BK1162)</f>
        <v>0</v>
      </c>
    </row>
    <row r="1095" spans="1:65" s="2" customFormat="1" ht="16.5" customHeight="1">
      <c r="A1095" s="37"/>
      <c r="B1095" s="38"/>
      <c r="C1095" s="243" t="s">
        <v>1566</v>
      </c>
      <c r="D1095" s="243" t="s">
        <v>168</v>
      </c>
      <c r="E1095" s="244" t="s">
        <v>1542</v>
      </c>
      <c r="F1095" s="245" t="s">
        <v>1543</v>
      </c>
      <c r="G1095" s="246" t="s">
        <v>171</v>
      </c>
      <c r="H1095" s="247">
        <v>14.7</v>
      </c>
      <c r="I1095" s="248"/>
      <c r="J1095" s="249">
        <f>ROUND(I1095*H1095,2)</f>
        <v>0</v>
      </c>
      <c r="K1095" s="250"/>
      <c r="L1095" s="43"/>
      <c r="M1095" s="251" t="s">
        <v>1</v>
      </c>
      <c r="N1095" s="252" t="s">
        <v>39</v>
      </c>
      <c r="O1095" s="90"/>
      <c r="P1095" s="253">
        <f>O1095*H1095</f>
        <v>0</v>
      </c>
      <c r="Q1095" s="253">
        <v>0</v>
      </c>
      <c r="R1095" s="253">
        <f>Q1095*H1095</f>
        <v>0</v>
      </c>
      <c r="S1095" s="253">
        <v>0.00594</v>
      </c>
      <c r="T1095" s="254">
        <f>S1095*H1095</f>
        <v>0.08731799999999999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55" t="s">
        <v>252</v>
      </c>
      <c r="AT1095" s="255" t="s">
        <v>168</v>
      </c>
      <c r="AU1095" s="255" t="s">
        <v>86</v>
      </c>
      <c r="AY1095" s="16" t="s">
        <v>166</v>
      </c>
      <c r="BE1095" s="256">
        <f>IF(N1095="základní",J1095,0)</f>
        <v>0</v>
      </c>
      <c r="BF1095" s="256">
        <f>IF(N1095="snížená",J1095,0)</f>
        <v>0</v>
      </c>
      <c r="BG1095" s="256">
        <f>IF(N1095="zákl. přenesená",J1095,0)</f>
        <v>0</v>
      </c>
      <c r="BH1095" s="256">
        <f>IF(N1095="sníž. přenesená",J1095,0)</f>
        <v>0</v>
      </c>
      <c r="BI1095" s="256">
        <f>IF(N1095="nulová",J1095,0)</f>
        <v>0</v>
      </c>
      <c r="BJ1095" s="16" t="s">
        <v>86</v>
      </c>
      <c r="BK1095" s="256">
        <f>ROUND(I1095*H1095,2)</f>
        <v>0</v>
      </c>
      <c r="BL1095" s="16" t="s">
        <v>252</v>
      </c>
      <c r="BM1095" s="255" t="s">
        <v>2788</v>
      </c>
    </row>
    <row r="1096" spans="1:51" s="14" customFormat="1" ht="12">
      <c r="A1096" s="14"/>
      <c r="B1096" s="268"/>
      <c r="C1096" s="269"/>
      <c r="D1096" s="259" t="s">
        <v>174</v>
      </c>
      <c r="E1096" s="270" t="s">
        <v>1</v>
      </c>
      <c r="F1096" s="271" t="s">
        <v>2789</v>
      </c>
      <c r="G1096" s="269"/>
      <c r="H1096" s="272">
        <v>14.7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174</v>
      </c>
      <c r="AU1096" s="278" t="s">
        <v>86</v>
      </c>
      <c r="AV1096" s="14" t="s">
        <v>86</v>
      </c>
      <c r="AW1096" s="14" t="s">
        <v>30</v>
      </c>
      <c r="AX1096" s="14" t="s">
        <v>73</v>
      </c>
      <c r="AY1096" s="278" t="s">
        <v>166</v>
      </c>
    </row>
    <row r="1097" spans="1:65" s="2" customFormat="1" ht="16.5" customHeight="1">
      <c r="A1097" s="37"/>
      <c r="B1097" s="38"/>
      <c r="C1097" s="243" t="s">
        <v>1571</v>
      </c>
      <c r="D1097" s="243" t="s">
        <v>168</v>
      </c>
      <c r="E1097" s="244" t="s">
        <v>1547</v>
      </c>
      <c r="F1097" s="245" t="s">
        <v>1548</v>
      </c>
      <c r="G1097" s="246" t="s">
        <v>290</v>
      </c>
      <c r="H1097" s="247">
        <v>15.6</v>
      </c>
      <c r="I1097" s="248"/>
      <c r="J1097" s="249">
        <f>ROUND(I1097*H1097,2)</f>
        <v>0</v>
      </c>
      <c r="K1097" s="250"/>
      <c r="L1097" s="43"/>
      <c r="M1097" s="251" t="s">
        <v>1</v>
      </c>
      <c r="N1097" s="252" t="s">
        <v>39</v>
      </c>
      <c r="O1097" s="90"/>
      <c r="P1097" s="253">
        <f>O1097*H1097</f>
        <v>0</v>
      </c>
      <c r="Q1097" s="253">
        <v>0</v>
      </c>
      <c r="R1097" s="253">
        <f>Q1097*H1097</f>
        <v>0</v>
      </c>
      <c r="S1097" s="253">
        <v>0</v>
      </c>
      <c r="T1097" s="254">
        <f>S1097*H1097</f>
        <v>0</v>
      </c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R1097" s="255" t="s">
        <v>252</v>
      </c>
      <c r="AT1097" s="255" t="s">
        <v>168</v>
      </c>
      <c r="AU1097" s="255" t="s">
        <v>86</v>
      </c>
      <c r="AY1097" s="16" t="s">
        <v>166</v>
      </c>
      <c r="BE1097" s="256">
        <f>IF(N1097="základní",J1097,0)</f>
        <v>0</v>
      </c>
      <c r="BF1097" s="256">
        <f>IF(N1097="snížená",J1097,0)</f>
        <v>0</v>
      </c>
      <c r="BG1097" s="256">
        <f>IF(N1097="zákl. přenesená",J1097,0)</f>
        <v>0</v>
      </c>
      <c r="BH1097" s="256">
        <f>IF(N1097="sníž. přenesená",J1097,0)</f>
        <v>0</v>
      </c>
      <c r="BI1097" s="256">
        <f>IF(N1097="nulová",J1097,0)</f>
        <v>0</v>
      </c>
      <c r="BJ1097" s="16" t="s">
        <v>86</v>
      </c>
      <c r="BK1097" s="256">
        <f>ROUND(I1097*H1097,2)</f>
        <v>0</v>
      </c>
      <c r="BL1097" s="16" t="s">
        <v>252</v>
      </c>
      <c r="BM1097" s="255" t="s">
        <v>2790</v>
      </c>
    </row>
    <row r="1098" spans="1:51" s="14" customFormat="1" ht="12">
      <c r="A1098" s="14"/>
      <c r="B1098" s="268"/>
      <c r="C1098" s="269"/>
      <c r="D1098" s="259" t="s">
        <v>174</v>
      </c>
      <c r="E1098" s="270" t="s">
        <v>1</v>
      </c>
      <c r="F1098" s="271" t="s">
        <v>2791</v>
      </c>
      <c r="G1098" s="269"/>
      <c r="H1098" s="272">
        <v>13.2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174</v>
      </c>
      <c r="AU1098" s="278" t="s">
        <v>86</v>
      </c>
      <c r="AV1098" s="14" t="s">
        <v>86</v>
      </c>
      <c r="AW1098" s="14" t="s">
        <v>30</v>
      </c>
      <c r="AX1098" s="14" t="s">
        <v>73</v>
      </c>
      <c r="AY1098" s="278" t="s">
        <v>166</v>
      </c>
    </row>
    <row r="1099" spans="1:51" s="14" customFormat="1" ht="12">
      <c r="A1099" s="14"/>
      <c r="B1099" s="268"/>
      <c r="C1099" s="269"/>
      <c r="D1099" s="259" t="s">
        <v>174</v>
      </c>
      <c r="E1099" s="270" t="s">
        <v>1</v>
      </c>
      <c r="F1099" s="271" t="s">
        <v>2792</v>
      </c>
      <c r="G1099" s="269"/>
      <c r="H1099" s="272">
        <v>2.4</v>
      </c>
      <c r="I1099" s="273"/>
      <c r="J1099" s="269"/>
      <c r="K1099" s="269"/>
      <c r="L1099" s="274"/>
      <c r="M1099" s="275"/>
      <c r="N1099" s="276"/>
      <c r="O1099" s="276"/>
      <c r="P1099" s="276"/>
      <c r="Q1099" s="276"/>
      <c r="R1099" s="276"/>
      <c r="S1099" s="276"/>
      <c r="T1099" s="27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78" t="s">
        <v>174</v>
      </c>
      <c r="AU1099" s="278" t="s">
        <v>86</v>
      </c>
      <c r="AV1099" s="14" t="s">
        <v>86</v>
      </c>
      <c r="AW1099" s="14" t="s">
        <v>30</v>
      </c>
      <c r="AX1099" s="14" t="s">
        <v>73</v>
      </c>
      <c r="AY1099" s="278" t="s">
        <v>166</v>
      </c>
    </row>
    <row r="1100" spans="1:65" s="2" customFormat="1" ht="16.5" customHeight="1">
      <c r="A1100" s="37"/>
      <c r="B1100" s="38"/>
      <c r="C1100" s="279" t="s">
        <v>1576</v>
      </c>
      <c r="D1100" s="279" t="s">
        <v>243</v>
      </c>
      <c r="E1100" s="280" t="s">
        <v>1553</v>
      </c>
      <c r="F1100" s="281" t="s">
        <v>1554</v>
      </c>
      <c r="G1100" s="282" t="s">
        <v>171</v>
      </c>
      <c r="H1100" s="283">
        <v>17.94</v>
      </c>
      <c r="I1100" s="284"/>
      <c r="J1100" s="285">
        <f>ROUND(I1100*H1100,2)</f>
        <v>0</v>
      </c>
      <c r="K1100" s="286"/>
      <c r="L1100" s="287"/>
      <c r="M1100" s="288" t="s">
        <v>1</v>
      </c>
      <c r="N1100" s="289" t="s">
        <v>39</v>
      </c>
      <c r="O1100" s="90"/>
      <c r="P1100" s="253">
        <f>O1100*H1100</f>
        <v>0</v>
      </c>
      <c r="Q1100" s="253">
        <v>0.00038</v>
      </c>
      <c r="R1100" s="253">
        <f>Q1100*H1100</f>
        <v>0.006817200000000001</v>
      </c>
      <c r="S1100" s="253">
        <v>0</v>
      </c>
      <c r="T1100" s="254">
        <f>S1100*H1100</f>
        <v>0</v>
      </c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R1100" s="255" t="s">
        <v>338</v>
      </c>
      <c r="AT1100" s="255" t="s">
        <v>243</v>
      </c>
      <c r="AU1100" s="255" t="s">
        <v>86</v>
      </c>
      <c r="AY1100" s="16" t="s">
        <v>166</v>
      </c>
      <c r="BE1100" s="256">
        <f>IF(N1100="základní",J1100,0)</f>
        <v>0</v>
      </c>
      <c r="BF1100" s="256">
        <f>IF(N1100="snížená",J1100,0)</f>
        <v>0</v>
      </c>
      <c r="BG1100" s="256">
        <f>IF(N1100="zákl. přenesená",J1100,0)</f>
        <v>0</v>
      </c>
      <c r="BH1100" s="256">
        <f>IF(N1100="sníž. přenesená",J1100,0)</f>
        <v>0</v>
      </c>
      <c r="BI1100" s="256">
        <f>IF(N1100="nulová",J1100,0)</f>
        <v>0</v>
      </c>
      <c r="BJ1100" s="16" t="s">
        <v>86</v>
      </c>
      <c r="BK1100" s="256">
        <f>ROUND(I1100*H1100,2)</f>
        <v>0</v>
      </c>
      <c r="BL1100" s="16" t="s">
        <v>252</v>
      </c>
      <c r="BM1100" s="255" t="s">
        <v>2793</v>
      </c>
    </row>
    <row r="1101" spans="1:47" s="2" customFormat="1" ht="12">
      <c r="A1101" s="37"/>
      <c r="B1101" s="38"/>
      <c r="C1101" s="39"/>
      <c r="D1101" s="259" t="s">
        <v>496</v>
      </c>
      <c r="E1101" s="39"/>
      <c r="F1101" s="290" t="s">
        <v>1556</v>
      </c>
      <c r="G1101" s="39"/>
      <c r="H1101" s="39"/>
      <c r="I1101" s="153"/>
      <c r="J1101" s="39"/>
      <c r="K1101" s="39"/>
      <c r="L1101" s="43"/>
      <c r="M1101" s="291"/>
      <c r="N1101" s="292"/>
      <c r="O1101" s="90"/>
      <c r="P1101" s="90"/>
      <c r="Q1101" s="90"/>
      <c r="R1101" s="90"/>
      <c r="S1101" s="90"/>
      <c r="T1101" s="91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T1101" s="16" t="s">
        <v>496</v>
      </c>
      <c r="AU1101" s="16" t="s">
        <v>86</v>
      </c>
    </row>
    <row r="1102" spans="1:51" s="14" customFormat="1" ht="12">
      <c r="A1102" s="14"/>
      <c r="B1102" s="268"/>
      <c r="C1102" s="269"/>
      <c r="D1102" s="259" t="s">
        <v>174</v>
      </c>
      <c r="E1102" s="269"/>
      <c r="F1102" s="271" t="s">
        <v>2794</v>
      </c>
      <c r="G1102" s="269"/>
      <c r="H1102" s="272">
        <v>17.94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174</v>
      </c>
      <c r="AU1102" s="278" t="s">
        <v>86</v>
      </c>
      <c r="AV1102" s="14" t="s">
        <v>86</v>
      </c>
      <c r="AW1102" s="14" t="s">
        <v>4</v>
      </c>
      <c r="AX1102" s="14" t="s">
        <v>80</v>
      </c>
      <c r="AY1102" s="278" t="s">
        <v>166</v>
      </c>
    </row>
    <row r="1103" spans="1:65" s="2" customFormat="1" ht="16.5" customHeight="1">
      <c r="A1103" s="37"/>
      <c r="B1103" s="38"/>
      <c r="C1103" s="243" t="s">
        <v>1581</v>
      </c>
      <c r="D1103" s="243" t="s">
        <v>168</v>
      </c>
      <c r="E1103" s="244" t="s">
        <v>1559</v>
      </c>
      <c r="F1103" s="245" t="s">
        <v>1560</v>
      </c>
      <c r="G1103" s="246" t="s">
        <v>290</v>
      </c>
      <c r="H1103" s="247">
        <v>90.51</v>
      </c>
      <c r="I1103" s="248"/>
      <c r="J1103" s="249">
        <f>ROUND(I1103*H1103,2)</f>
        <v>0</v>
      </c>
      <c r="K1103" s="250"/>
      <c r="L1103" s="43"/>
      <c r="M1103" s="251" t="s">
        <v>1</v>
      </c>
      <c r="N1103" s="252" t="s">
        <v>39</v>
      </c>
      <c r="O1103" s="90"/>
      <c r="P1103" s="253">
        <f>O1103*H1103</f>
        <v>0</v>
      </c>
      <c r="Q1103" s="253">
        <v>0</v>
      </c>
      <c r="R1103" s="253">
        <f>Q1103*H1103</f>
        <v>0</v>
      </c>
      <c r="S1103" s="253">
        <v>0.00167</v>
      </c>
      <c r="T1103" s="254">
        <f>S1103*H1103</f>
        <v>0.1511517</v>
      </c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R1103" s="255" t="s">
        <v>252</v>
      </c>
      <c r="AT1103" s="255" t="s">
        <v>168</v>
      </c>
      <c r="AU1103" s="255" t="s">
        <v>86</v>
      </c>
      <c r="AY1103" s="16" t="s">
        <v>166</v>
      </c>
      <c r="BE1103" s="256">
        <f>IF(N1103="základní",J1103,0)</f>
        <v>0</v>
      </c>
      <c r="BF1103" s="256">
        <f>IF(N1103="snížená",J1103,0)</f>
        <v>0</v>
      </c>
      <c r="BG1103" s="256">
        <f>IF(N1103="zákl. přenesená",J1103,0)</f>
        <v>0</v>
      </c>
      <c r="BH1103" s="256">
        <f>IF(N1103="sníž. přenesená",J1103,0)</f>
        <v>0</v>
      </c>
      <c r="BI1103" s="256">
        <f>IF(N1103="nulová",J1103,0)</f>
        <v>0</v>
      </c>
      <c r="BJ1103" s="16" t="s">
        <v>86</v>
      </c>
      <c r="BK1103" s="256">
        <f>ROUND(I1103*H1103,2)</f>
        <v>0</v>
      </c>
      <c r="BL1103" s="16" t="s">
        <v>252</v>
      </c>
      <c r="BM1103" s="255" t="s">
        <v>2795</v>
      </c>
    </row>
    <row r="1104" spans="1:51" s="13" customFormat="1" ht="12">
      <c r="A1104" s="13"/>
      <c r="B1104" s="257"/>
      <c r="C1104" s="258"/>
      <c r="D1104" s="259" t="s">
        <v>174</v>
      </c>
      <c r="E1104" s="260" t="s">
        <v>1</v>
      </c>
      <c r="F1104" s="261" t="s">
        <v>2250</v>
      </c>
      <c r="G1104" s="258"/>
      <c r="H1104" s="260" t="s">
        <v>1</v>
      </c>
      <c r="I1104" s="262"/>
      <c r="J1104" s="258"/>
      <c r="K1104" s="258"/>
      <c r="L1104" s="263"/>
      <c r="M1104" s="264"/>
      <c r="N1104" s="265"/>
      <c r="O1104" s="265"/>
      <c r="P1104" s="265"/>
      <c r="Q1104" s="265"/>
      <c r="R1104" s="265"/>
      <c r="S1104" s="265"/>
      <c r="T1104" s="266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7" t="s">
        <v>174</v>
      </c>
      <c r="AU1104" s="267" t="s">
        <v>86</v>
      </c>
      <c r="AV1104" s="13" t="s">
        <v>80</v>
      </c>
      <c r="AW1104" s="13" t="s">
        <v>30</v>
      </c>
      <c r="AX1104" s="13" t="s">
        <v>73</v>
      </c>
      <c r="AY1104" s="267" t="s">
        <v>166</v>
      </c>
    </row>
    <row r="1105" spans="1:51" s="14" customFormat="1" ht="12">
      <c r="A1105" s="14"/>
      <c r="B1105" s="268"/>
      <c r="C1105" s="269"/>
      <c r="D1105" s="259" t="s">
        <v>174</v>
      </c>
      <c r="E1105" s="270" t="s">
        <v>1</v>
      </c>
      <c r="F1105" s="271" t="s">
        <v>2320</v>
      </c>
      <c r="G1105" s="269"/>
      <c r="H1105" s="272">
        <v>7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174</v>
      </c>
      <c r="AU1105" s="278" t="s">
        <v>86</v>
      </c>
      <c r="AV1105" s="14" t="s">
        <v>86</v>
      </c>
      <c r="AW1105" s="14" t="s">
        <v>30</v>
      </c>
      <c r="AX1105" s="14" t="s">
        <v>73</v>
      </c>
      <c r="AY1105" s="278" t="s">
        <v>166</v>
      </c>
    </row>
    <row r="1106" spans="1:51" s="14" customFormat="1" ht="12">
      <c r="A1106" s="14"/>
      <c r="B1106" s="268"/>
      <c r="C1106" s="269"/>
      <c r="D1106" s="259" t="s">
        <v>174</v>
      </c>
      <c r="E1106" s="270" t="s">
        <v>1</v>
      </c>
      <c r="F1106" s="271" t="s">
        <v>562</v>
      </c>
      <c r="G1106" s="269"/>
      <c r="H1106" s="272">
        <v>8.1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174</v>
      </c>
      <c r="AU1106" s="278" t="s">
        <v>86</v>
      </c>
      <c r="AV1106" s="14" t="s">
        <v>86</v>
      </c>
      <c r="AW1106" s="14" t="s">
        <v>30</v>
      </c>
      <c r="AX1106" s="14" t="s">
        <v>73</v>
      </c>
      <c r="AY1106" s="278" t="s">
        <v>166</v>
      </c>
    </row>
    <row r="1107" spans="1:51" s="14" customFormat="1" ht="12">
      <c r="A1107" s="14"/>
      <c r="B1107" s="268"/>
      <c r="C1107" s="269"/>
      <c r="D1107" s="259" t="s">
        <v>174</v>
      </c>
      <c r="E1107" s="270" t="s">
        <v>1</v>
      </c>
      <c r="F1107" s="271" t="s">
        <v>2321</v>
      </c>
      <c r="G1107" s="269"/>
      <c r="H1107" s="272">
        <v>9.45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174</v>
      </c>
      <c r="AU1107" s="278" t="s">
        <v>86</v>
      </c>
      <c r="AV1107" s="14" t="s">
        <v>86</v>
      </c>
      <c r="AW1107" s="14" t="s">
        <v>30</v>
      </c>
      <c r="AX1107" s="14" t="s">
        <v>73</v>
      </c>
      <c r="AY1107" s="278" t="s">
        <v>166</v>
      </c>
    </row>
    <row r="1108" spans="1:51" s="14" customFormat="1" ht="12">
      <c r="A1108" s="14"/>
      <c r="B1108" s="268"/>
      <c r="C1108" s="269"/>
      <c r="D1108" s="259" t="s">
        <v>174</v>
      </c>
      <c r="E1108" s="270" t="s">
        <v>1</v>
      </c>
      <c r="F1108" s="271" t="s">
        <v>2322</v>
      </c>
      <c r="G1108" s="269"/>
      <c r="H1108" s="272">
        <v>18.72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174</v>
      </c>
      <c r="AU1108" s="278" t="s">
        <v>86</v>
      </c>
      <c r="AV1108" s="14" t="s">
        <v>86</v>
      </c>
      <c r="AW1108" s="14" t="s">
        <v>30</v>
      </c>
      <c r="AX1108" s="14" t="s">
        <v>73</v>
      </c>
      <c r="AY1108" s="278" t="s">
        <v>166</v>
      </c>
    </row>
    <row r="1109" spans="1:51" s="14" customFormat="1" ht="12">
      <c r="A1109" s="14"/>
      <c r="B1109" s="268"/>
      <c r="C1109" s="269"/>
      <c r="D1109" s="259" t="s">
        <v>174</v>
      </c>
      <c r="E1109" s="270" t="s">
        <v>1</v>
      </c>
      <c r="F1109" s="271" t="s">
        <v>2323</v>
      </c>
      <c r="G1109" s="269"/>
      <c r="H1109" s="272">
        <v>0.7</v>
      </c>
      <c r="I1109" s="273"/>
      <c r="J1109" s="269"/>
      <c r="K1109" s="269"/>
      <c r="L1109" s="274"/>
      <c r="M1109" s="275"/>
      <c r="N1109" s="276"/>
      <c r="O1109" s="276"/>
      <c r="P1109" s="276"/>
      <c r="Q1109" s="276"/>
      <c r="R1109" s="276"/>
      <c r="S1109" s="276"/>
      <c r="T1109" s="27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8" t="s">
        <v>174</v>
      </c>
      <c r="AU1109" s="278" t="s">
        <v>86</v>
      </c>
      <c r="AV1109" s="14" t="s">
        <v>86</v>
      </c>
      <c r="AW1109" s="14" t="s">
        <v>30</v>
      </c>
      <c r="AX1109" s="14" t="s">
        <v>73</v>
      </c>
      <c r="AY1109" s="278" t="s">
        <v>166</v>
      </c>
    </row>
    <row r="1110" spans="1:51" s="13" customFormat="1" ht="12">
      <c r="A1110" s="13"/>
      <c r="B1110" s="257"/>
      <c r="C1110" s="258"/>
      <c r="D1110" s="259" t="s">
        <v>174</v>
      </c>
      <c r="E1110" s="260" t="s">
        <v>1</v>
      </c>
      <c r="F1110" s="261" t="s">
        <v>461</v>
      </c>
      <c r="G1110" s="258"/>
      <c r="H1110" s="260" t="s">
        <v>1</v>
      </c>
      <c r="I1110" s="262"/>
      <c r="J1110" s="258"/>
      <c r="K1110" s="258"/>
      <c r="L1110" s="263"/>
      <c r="M1110" s="264"/>
      <c r="N1110" s="265"/>
      <c r="O1110" s="265"/>
      <c r="P1110" s="265"/>
      <c r="Q1110" s="265"/>
      <c r="R1110" s="265"/>
      <c r="S1110" s="265"/>
      <c r="T1110" s="266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7" t="s">
        <v>174</v>
      </c>
      <c r="AU1110" s="267" t="s">
        <v>86</v>
      </c>
      <c r="AV1110" s="13" t="s">
        <v>80</v>
      </c>
      <c r="AW1110" s="13" t="s">
        <v>30</v>
      </c>
      <c r="AX1110" s="13" t="s">
        <v>73</v>
      </c>
      <c r="AY1110" s="267" t="s">
        <v>166</v>
      </c>
    </row>
    <row r="1111" spans="1:51" s="14" customFormat="1" ht="12">
      <c r="A1111" s="14"/>
      <c r="B1111" s="268"/>
      <c r="C1111" s="269"/>
      <c r="D1111" s="259" t="s">
        <v>174</v>
      </c>
      <c r="E1111" s="270" t="s">
        <v>1</v>
      </c>
      <c r="F1111" s="271" t="s">
        <v>2324</v>
      </c>
      <c r="G1111" s="269"/>
      <c r="H1111" s="272">
        <v>5.6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174</v>
      </c>
      <c r="AU1111" s="278" t="s">
        <v>86</v>
      </c>
      <c r="AV1111" s="14" t="s">
        <v>86</v>
      </c>
      <c r="AW1111" s="14" t="s">
        <v>30</v>
      </c>
      <c r="AX1111" s="14" t="s">
        <v>73</v>
      </c>
      <c r="AY1111" s="278" t="s">
        <v>166</v>
      </c>
    </row>
    <row r="1112" spans="1:51" s="14" customFormat="1" ht="12">
      <c r="A1112" s="14"/>
      <c r="B1112" s="268"/>
      <c r="C1112" s="269"/>
      <c r="D1112" s="259" t="s">
        <v>174</v>
      </c>
      <c r="E1112" s="270" t="s">
        <v>1</v>
      </c>
      <c r="F1112" s="271" t="s">
        <v>2321</v>
      </c>
      <c r="G1112" s="269"/>
      <c r="H1112" s="272">
        <v>9.45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174</v>
      </c>
      <c r="AU1112" s="278" t="s">
        <v>86</v>
      </c>
      <c r="AV1112" s="14" t="s">
        <v>86</v>
      </c>
      <c r="AW1112" s="14" t="s">
        <v>30</v>
      </c>
      <c r="AX1112" s="14" t="s">
        <v>73</v>
      </c>
      <c r="AY1112" s="278" t="s">
        <v>166</v>
      </c>
    </row>
    <row r="1113" spans="1:51" s="14" customFormat="1" ht="12">
      <c r="A1113" s="14"/>
      <c r="B1113" s="268"/>
      <c r="C1113" s="269"/>
      <c r="D1113" s="259" t="s">
        <v>174</v>
      </c>
      <c r="E1113" s="270" t="s">
        <v>1</v>
      </c>
      <c r="F1113" s="271" t="s">
        <v>2325</v>
      </c>
      <c r="G1113" s="269"/>
      <c r="H1113" s="272">
        <v>2.66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174</v>
      </c>
      <c r="AU1113" s="278" t="s">
        <v>86</v>
      </c>
      <c r="AV1113" s="14" t="s">
        <v>86</v>
      </c>
      <c r="AW1113" s="14" t="s">
        <v>30</v>
      </c>
      <c r="AX1113" s="14" t="s">
        <v>73</v>
      </c>
      <c r="AY1113" s="278" t="s">
        <v>166</v>
      </c>
    </row>
    <row r="1114" spans="1:51" s="14" customFormat="1" ht="12">
      <c r="A1114" s="14"/>
      <c r="B1114" s="268"/>
      <c r="C1114" s="269"/>
      <c r="D1114" s="259" t="s">
        <v>174</v>
      </c>
      <c r="E1114" s="270" t="s">
        <v>1</v>
      </c>
      <c r="F1114" s="271" t="s">
        <v>2326</v>
      </c>
      <c r="G1114" s="269"/>
      <c r="H1114" s="272">
        <v>1.31</v>
      </c>
      <c r="I1114" s="273"/>
      <c r="J1114" s="269"/>
      <c r="K1114" s="269"/>
      <c r="L1114" s="274"/>
      <c r="M1114" s="275"/>
      <c r="N1114" s="276"/>
      <c r="O1114" s="276"/>
      <c r="P1114" s="276"/>
      <c r="Q1114" s="276"/>
      <c r="R1114" s="276"/>
      <c r="S1114" s="276"/>
      <c r="T1114" s="27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8" t="s">
        <v>174</v>
      </c>
      <c r="AU1114" s="278" t="s">
        <v>86</v>
      </c>
      <c r="AV1114" s="14" t="s">
        <v>86</v>
      </c>
      <c r="AW1114" s="14" t="s">
        <v>30</v>
      </c>
      <c r="AX1114" s="14" t="s">
        <v>73</v>
      </c>
      <c r="AY1114" s="278" t="s">
        <v>166</v>
      </c>
    </row>
    <row r="1115" spans="1:51" s="14" customFormat="1" ht="12">
      <c r="A1115" s="14"/>
      <c r="B1115" s="268"/>
      <c r="C1115" s="269"/>
      <c r="D1115" s="259" t="s">
        <v>174</v>
      </c>
      <c r="E1115" s="270" t="s">
        <v>1</v>
      </c>
      <c r="F1115" s="271" t="s">
        <v>2322</v>
      </c>
      <c r="G1115" s="269"/>
      <c r="H1115" s="272">
        <v>18.72</v>
      </c>
      <c r="I1115" s="273"/>
      <c r="J1115" s="269"/>
      <c r="K1115" s="269"/>
      <c r="L1115" s="274"/>
      <c r="M1115" s="275"/>
      <c r="N1115" s="276"/>
      <c r="O1115" s="276"/>
      <c r="P1115" s="276"/>
      <c r="Q1115" s="276"/>
      <c r="R1115" s="276"/>
      <c r="S1115" s="276"/>
      <c r="T1115" s="277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8" t="s">
        <v>174</v>
      </c>
      <c r="AU1115" s="278" t="s">
        <v>86</v>
      </c>
      <c r="AV1115" s="14" t="s">
        <v>86</v>
      </c>
      <c r="AW1115" s="14" t="s">
        <v>30</v>
      </c>
      <c r="AX1115" s="14" t="s">
        <v>73</v>
      </c>
      <c r="AY1115" s="278" t="s">
        <v>166</v>
      </c>
    </row>
    <row r="1116" spans="1:51" s="14" customFormat="1" ht="12">
      <c r="A1116" s="14"/>
      <c r="B1116" s="268"/>
      <c r="C1116" s="269"/>
      <c r="D1116" s="259" t="s">
        <v>174</v>
      </c>
      <c r="E1116" s="270" t="s">
        <v>1</v>
      </c>
      <c r="F1116" s="271" t="s">
        <v>2327</v>
      </c>
      <c r="G1116" s="269"/>
      <c r="H1116" s="272">
        <v>8.1</v>
      </c>
      <c r="I1116" s="273"/>
      <c r="J1116" s="269"/>
      <c r="K1116" s="269"/>
      <c r="L1116" s="274"/>
      <c r="M1116" s="275"/>
      <c r="N1116" s="276"/>
      <c r="O1116" s="276"/>
      <c r="P1116" s="276"/>
      <c r="Q1116" s="276"/>
      <c r="R1116" s="276"/>
      <c r="S1116" s="276"/>
      <c r="T1116" s="277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78" t="s">
        <v>174</v>
      </c>
      <c r="AU1116" s="278" t="s">
        <v>86</v>
      </c>
      <c r="AV1116" s="14" t="s">
        <v>86</v>
      </c>
      <c r="AW1116" s="14" t="s">
        <v>30</v>
      </c>
      <c r="AX1116" s="14" t="s">
        <v>73</v>
      </c>
      <c r="AY1116" s="278" t="s">
        <v>166</v>
      </c>
    </row>
    <row r="1117" spans="1:51" s="14" customFormat="1" ht="12">
      <c r="A1117" s="14"/>
      <c r="B1117" s="268"/>
      <c r="C1117" s="269"/>
      <c r="D1117" s="259" t="s">
        <v>174</v>
      </c>
      <c r="E1117" s="270" t="s">
        <v>1</v>
      </c>
      <c r="F1117" s="271" t="s">
        <v>2323</v>
      </c>
      <c r="G1117" s="269"/>
      <c r="H1117" s="272">
        <v>0.7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174</v>
      </c>
      <c r="AU1117" s="278" t="s">
        <v>86</v>
      </c>
      <c r="AV1117" s="14" t="s">
        <v>86</v>
      </c>
      <c r="AW1117" s="14" t="s">
        <v>30</v>
      </c>
      <c r="AX1117" s="14" t="s">
        <v>73</v>
      </c>
      <c r="AY1117" s="278" t="s">
        <v>166</v>
      </c>
    </row>
    <row r="1118" spans="1:65" s="2" customFormat="1" ht="16.5" customHeight="1">
      <c r="A1118" s="37"/>
      <c r="B1118" s="38"/>
      <c r="C1118" s="243" t="s">
        <v>1585</v>
      </c>
      <c r="D1118" s="243" t="s">
        <v>168</v>
      </c>
      <c r="E1118" s="244" t="s">
        <v>1563</v>
      </c>
      <c r="F1118" s="245" t="s">
        <v>1564</v>
      </c>
      <c r="G1118" s="246" t="s">
        <v>290</v>
      </c>
      <c r="H1118" s="247">
        <v>129.75</v>
      </c>
      <c r="I1118" s="248"/>
      <c r="J1118" s="249">
        <f>ROUND(I1118*H1118,2)</f>
        <v>0</v>
      </c>
      <c r="K1118" s="250"/>
      <c r="L1118" s="43"/>
      <c r="M1118" s="251" t="s">
        <v>1</v>
      </c>
      <c r="N1118" s="252" t="s">
        <v>39</v>
      </c>
      <c r="O1118" s="90"/>
      <c r="P1118" s="253">
        <f>O1118*H1118</f>
        <v>0</v>
      </c>
      <c r="Q1118" s="253">
        <v>0</v>
      </c>
      <c r="R1118" s="253">
        <f>Q1118*H1118</f>
        <v>0</v>
      </c>
      <c r="S1118" s="253">
        <v>0.00223</v>
      </c>
      <c r="T1118" s="254">
        <f>S1118*H1118</f>
        <v>0.2893425</v>
      </c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R1118" s="255" t="s">
        <v>252</v>
      </c>
      <c r="AT1118" s="255" t="s">
        <v>168</v>
      </c>
      <c r="AU1118" s="255" t="s">
        <v>86</v>
      </c>
      <c r="AY1118" s="16" t="s">
        <v>166</v>
      </c>
      <c r="BE1118" s="256">
        <f>IF(N1118="základní",J1118,0)</f>
        <v>0</v>
      </c>
      <c r="BF1118" s="256">
        <f>IF(N1118="snížená",J1118,0)</f>
        <v>0</v>
      </c>
      <c r="BG1118" s="256">
        <f>IF(N1118="zákl. přenesená",J1118,0)</f>
        <v>0</v>
      </c>
      <c r="BH1118" s="256">
        <f>IF(N1118="sníž. přenesená",J1118,0)</f>
        <v>0</v>
      </c>
      <c r="BI1118" s="256">
        <f>IF(N1118="nulová",J1118,0)</f>
        <v>0</v>
      </c>
      <c r="BJ1118" s="16" t="s">
        <v>86</v>
      </c>
      <c r="BK1118" s="256">
        <f>ROUND(I1118*H1118,2)</f>
        <v>0</v>
      </c>
      <c r="BL1118" s="16" t="s">
        <v>252</v>
      </c>
      <c r="BM1118" s="255" t="s">
        <v>2796</v>
      </c>
    </row>
    <row r="1119" spans="1:51" s="13" customFormat="1" ht="12">
      <c r="A1119" s="13"/>
      <c r="B1119" s="257"/>
      <c r="C1119" s="258"/>
      <c r="D1119" s="259" t="s">
        <v>174</v>
      </c>
      <c r="E1119" s="260" t="s">
        <v>1</v>
      </c>
      <c r="F1119" s="261" t="s">
        <v>297</v>
      </c>
      <c r="G1119" s="258"/>
      <c r="H1119" s="260" t="s">
        <v>1</v>
      </c>
      <c r="I1119" s="262"/>
      <c r="J1119" s="258"/>
      <c r="K1119" s="258"/>
      <c r="L1119" s="263"/>
      <c r="M1119" s="264"/>
      <c r="N1119" s="265"/>
      <c r="O1119" s="265"/>
      <c r="P1119" s="265"/>
      <c r="Q1119" s="265"/>
      <c r="R1119" s="265"/>
      <c r="S1119" s="265"/>
      <c r="T1119" s="266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67" t="s">
        <v>174</v>
      </c>
      <c r="AU1119" s="267" t="s">
        <v>86</v>
      </c>
      <c r="AV1119" s="13" t="s">
        <v>80</v>
      </c>
      <c r="AW1119" s="13" t="s">
        <v>30</v>
      </c>
      <c r="AX1119" s="13" t="s">
        <v>73</v>
      </c>
      <c r="AY1119" s="267" t="s">
        <v>166</v>
      </c>
    </row>
    <row r="1120" spans="1:51" s="14" customFormat="1" ht="12">
      <c r="A1120" s="14"/>
      <c r="B1120" s="268"/>
      <c r="C1120" s="269"/>
      <c r="D1120" s="259" t="s">
        <v>174</v>
      </c>
      <c r="E1120" s="270" t="s">
        <v>1</v>
      </c>
      <c r="F1120" s="271" t="s">
        <v>2541</v>
      </c>
      <c r="G1120" s="269"/>
      <c r="H1120" s="272">
        <v>129.75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174</v>
      </c>
      <c r="AU1120" s="278" t="s">
        <v>86</v>
      </c>
      <c r="AV1120" s="14" t="s">
        <v>86</v>
      </c>
      <c r="AW1120" s="14" t="s">
        <v>30</v>
      </c>
      <c r="AX1120" s="14" t="s">
        <v>73</v>
      </c>
      <c r="AY1120" s="278" t="s">
        <v>166</v>
      </c>
    </row>
    <row r="1121" spans="1:65" s="2" customFormat="1" ht="16.5" customHeight="1">
      <c r="A1121" s="37"/>
      <c r="B1121" s="38"/>
      <c r="C1121" s="243" t="s">
        <v>1590</v>
      </c>
      <c r="D1121" s="243" t="s">
        <v>168</v>
      </c>
      <c r="E1121" s="244" t="s">
        <v>1567</v>
      </c>
      <c r="F1121" s="245" t="s">
        <v>1568</v>
      </c>
      <c r="G1121" s="246" t="s">
        <v>290</v>
      </c>
      <c r="H1121" s="247">
        <v>142.2</v>
      </c>
      <c r="I1121" s="248"/>
      <c r="J1121" s="249">
        <f>ROUND(I1121*H1121,2)</f>
        <v>0</v>
      </c>
      <c r="K1121" s="250"/>
      <c r="L1121" s="43"/>
      <c r="M1121" s="251" t="s">
        <v>1</v>
      </c>
      <c r="N1121" s="252" t="s">
        <v>39</v>
      </c>
      <c r="O1121" s="90"/>
      <c r="P1121" s="253">
        <f>O1121*H1121</f>
        <v>0</v>
      </c>
      <c r="Q1121" s="253">
        <v>0</v>
      </c>
      <c r="R1121" s="253">
        <f>Q1121*H1121</f>
        <v>0</v>
      </c>
      <c r="S1121" s="253">
        <v>0.0026</v>
      </c>
      <c r="T1121" s="254">
        <f>S1121*H1121</f>
        <v>0.36971999999999994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55" t="s">
        <v>252</v>
      </c>
      <c r="AT1121" s="255" t="s">
        <v>168</v>
      </c>
      <c r="AU1121" s="255" t="s">
        <v>86</v>
      </c>
      <c r="AY1121" s="16" t="s">
        <v>166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6" t="s">
        <v>86</v>
      </c>
      <c r="BK1121" s="256">
        <f>ROUND(I1121*H1121,2)</f>
        <v>0</v>
      </c>
      <c r="BL1121" s="16" t="s">
        <v>252</v>
      </c>
      <c r="BM1121" s="255" t="s">
        <v>2797</v>
      </c>
    </row>
    <row r="1122" spans="1:51" s="14" customFormat="1" ht="12">
      <c r="A1122" s="14"/>
      <c r="B1122" s="268"/>
      <c r="C1122" s="269"/>
      <c r="D1122" s="259" t="s">
        <v>174</v>
      </c>
      <c r="E1122" s="270" t="s">
        <v>1</v>
      </c>
      <c r="F1122" s="271" t="s">
        <v>2798</v>
      </c>
      <c r="G1122" s="269"/>
      <c r="H1122" s="272">
        <v>142.2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174</v>
      </c>
      <c r="AU1122" s="278" t="s">
        <v>86</v>
      </c>
      <c r="AV1122" s="14" t="s">
        <v>86</v>
      </c>
      <c r="AW1122" s="14" t="s">
        <v>30</v>
      </c>
      <c r="AX1122" s="14" t="s">
        <v>73</v>
      </c>
      <c r="AY1122" s="278" t="s">
        <v>166</v>
      </c>
    </row>
    <row r="1123" spans="1:65" s="2" customFormat="1" ht="16.5" customHeight="1">
      <c r="A1123" s="37"/>
      <c r="B1123" s="38"/>
      <c r="C1123" s="243" t="s">
        <v>1596</v>
      </c>
      <c r="D1123" s="243" t="s">
        <v>168</v>
      </c>
      <c r="E1123" s="244" t="s">
        <v>1572</v>
      </c>
      <c r="F1123" s="245" t="s">
        <v>1573</v>
      </c>
      <c r="G1123" s="246" t="s">
        <v>290</v>
      </c>
      <c r="H1123" s="247">
        <v>99</v>
      </c>
      <c r="I1123" s="248"/>
      <c r="J1123" s="249">
        <f>ROUND(I1123*H1123,2)</f>
        <v>0</v>
      </c>
      <c r="K1123" s="250"/>
      <c r="L1123" s="43"/>
      <c r="M1123" s="251" t="s">
        <v>1</v>
      </c>
      <c r="N1123" s="252" t="s">
        <v>39</v>
      </c>
      <c r="O1123" s="90"/>
      <c r="P1123" s="253">
        <f>O1123*H1123</f>
        <v>0</v>
      </c>
      <c r="Q1123" s="253">
        <v>0</v>
      </c>
      <c r="R1123" s="253">
        <f>Q1123*H1123</f>
        <v>0</v>
      </c>
      <c r="S1123" s="253">
        <v>0.00394</v>
      </c>
      <c r="T1123" s="254">
        <f>S1123*H1123</f>
        <v>0.39006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55" t="s">
        <v>252</v>
      </c>
      <c r="AT1123" s="255" t="s">
        <v>168</v>
      </c>
      <c r="AU1123" s="255" t="s">
        <v>86</v>
      </c>
      <c r="AY1123" s="16" t="s">
        <v>166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6" t="s">
        <v>86</v>
      </c>
      <c r="BK1123" s="256">
        <f>ROUND(I1123*H1123,2)</f>
        <v>0</v>
      </c>
      <c r="BL1123" s="16" t="s">
        <v>252</v>
      </c>
      <c r="BM1123" s="255" t="s">
        <v>2799</v>
      </c>
    </row>
    <row r="1124" spans="1:51" s="14" customFormat="1" ht="12">
      <c r="A1124" s="14"/>
      <c r="B1124" s="268"/>
      <c r="C1124" s="269"/>
      <c r="D1124" s="259" t="s">
        <v>174</v>
      </c>
      <c r="E1124" s="270" t="s">
        <v>1</v>
      </c>
      <c r="F1124" s="271" t="s">
        <v>2800</v>
      </c>
      <c r="G1124" s="269"/>
      <c r="H1124" s="272">
        <v>99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174</v>
      </c>
      <c r="AU1124" s="278" t="s">
        <v>86</v>
      </c>
      <c r="AV1124" s="14" t="s">
        <v>86</v>
      </c>
      <c r="AW1124" s="14" t="s">
        <v>30</v>
      </c>
      <c r="AX1124" s="14" t="s">
        <v>73</v>
      </c>
      <c r="AY1124" s="278" t="s">
        <v>166</v>
      </c>
    </row>
    <row r="1125" spans="1:65" s="2" customFormat="1" ht="21.75" customHeight="1">
      <c r="A1125" s="37"/>
      <c r="B1125" s="38"/>
      <c r="C1125" s="243" t="s">
        <v>1601</v>
      </c>
      <c r="D1125" s="243" t="s">
        <v>168</v>
      </c>
      <c r="E1125" s="244" t="s">
        <v>1577</v>
      </c>
      <c r="F1125" s="245" t="s">
        <v>1578</v>
      </c>
      <c r="G1125" s="246" t="s">
        <v>171</v>
      </c>
      <c r="H1125" s="247">
        <v>15.6</v>
      </c>
      <c r="I1125" s="248"/>
      <c r="J1125" s="249">
        <f>ROUND(I1125*H1125,2)</f>
        <v>0</v>
      </c>
      <c r="K1125" s="250"/>
      <c r="L1125" s="43"/>
      <c r="M1125" s="251" t="s">
        <v>1</v>
      </c>
      <c r="N1125" s="252" t="s">
        <v>39</v>
      </c>
      <c r="O1125" s="90"/>
      <c r="P1125" s="253">
        <f>O1125*H1125</f>
        <v>0</v>
      </c>
      <c r="Q1125" s="253">
        <v>0.00655</v>
      </c>
      <c r="R1125" s="253">
        <f>Q1125*H1125</f>
        <v>0.10218</v>
      </c>
      <c r="S1125" s="253">
        <v>0</v>
      </c>
      <c r="T1125" s="254">
        <f>S1125*H1125</f>
        <v>0</v>
      </c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R1125" s="255" t="s">
        <v>252</v>
      </c>
      <c r="AT1125" s="255" t="s">
        <v>168</v>
      </c>
      <c r="AU1125" s="255" t="s">
        <v>86</v>
      </c>
      <c r="AY1125" s="16" t="s">
        <v>166</v>
      </c>
      <c r="BE1125" s="256">
        <f>IF(N1125="základní",J1125,0)</f>
        <v>0</v>
      </c>
      <c r="BF1125" s="256">
        <f>IF(N1125="snížená",J1125,0)</f>
        <v>0</v>
      </c>
      <c r="BG1125" s="256">
        <f>IF(N1125="zákl. přenesená",J1125,0)</f>
        <v>0</v>
      </c>
      <c r="BH1125" s="256">
        <f>IF(N1125="sníž. přenesená",J1125,0)</f>
        <v>0</v>
      </c>
      <c r="BI1125" s="256">
        <f>IF(N1125="nulová",J1125,0)</f>
        <v>0</v>
      </c>
      <c r="BJ1125" s="16" t="s">
        <v>86</v>
      </c>
      <c r="BK1125" s="256">
        <f>ROUND(I1125*H1125,2)</f>
        <v>0</v>
      </c>
      <c r="BL1125" s="16" t="s">
        <v>252</v>
      </c>
      <c r="BM1125" s="255" t="s">
        <v>2801</v>
      </c>
    </row>
    <row r="1126" spans="1:51" s="14" customFormat="1" ht="12">
      <c r="A1126" s="14"/>
      <c r="B1126" s="268"/>
      <c r="C1126" s="269"/>
      <c r="D1126" s="259" t="s">
        <v>174</v>
      </c>
      <c r="E1126" s="270" t="s">
        <v>1</v>
      </c>
      <c r="F1126" s="271" t="s">
        <v>2802</v>
      </c>
      <c r="G1126" s="269"/>
      <c r="H1126" s="272">
        <v>13.2</v>
      </c>
      <c r="I1126" s="273"/>
      <c r="J1126" s="269"/>
      <c r="K1126" s="269"/>
      <c r="L1126" s="274"/>
      <c r="M1126" s="275"/>
      <c r="N1126" s="276"/>
      <c r="O1126" s="276"/>
      <c r="P1126" s="276"/>
      <c r="Q1126" s="276"/>
      <c r="R1126" s="276"/>
      <c r="S1126" s="276"/>
      <c r="T1126" s="277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8" t="s">
        <v>174</v>
      </c>
      <c r="AU1126" s="278" t="s">
        <v>86</v>
      </c>
      <c r="AV1126" s="14" t="s">
        <v>86</v>
      </c>
      <c r="AW1126" s="14" t="s">
        <v>30</v>
      </c>
      <c r="AX1126" s="14" t="s">
        <v>73</v>
      </c>
      <c r="AY1126" s="278" t="s">
        <v>166</v>
      </c>
    </row>
    <row r="1127" spans="1:51" s="14" customFormat="1" ht="12">
      <c r="A1127" s="14"/>
      <c r="B1127" s="268"/>
      <c r="C1127" s="269"/>
      <c r="D1127" s="259" t="s">
        <v>174</v>
      </c>
      <c r="E1127" s="270" t="s">
        <v>1</v>
      </c>
      <c r="F1127" s="271" t="s">
        <v>2792</v>
      </c>
      <c r="G1127" s="269"/>
      <c r="H1127" s="272">
        <v>2.4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174</v>
      </c>
      <c r="AU1127" s="278" t="s">
        <v>86</v>
      </c>
      <c r="AV1127" s="14" t="s">
        <v>86</v>
      </c>
      <c r="AW1127" s="14" t="s">
        <v>30</v>
      </c>
      <c r="AX1127" s="14" t="s">
        <v>73</v>
      </c>
      <c r="AY1127" s="278" t="s">
        <v>166</v>
      </c>
    </row>
    <row r="1128" spans="1:65" s="2" customFormat="1" ht="33" customHeight="1">
      <c r="A1128" s="37"/>
      <c r="B1128" s="38"/>
      <c r="C1128" s="243" t="s">
        <v>1605</v>
      </c>
      <c r="D1128" s="243" t="s">
        <v>168</v>
      </c>
      <c r="E1128" s="244" t="s">
        <v>1582</v>
      </c>
      <c r="F1128" s="245" t="s">
        <v>1583</v>
      </c>
      <c r="G1128" s="246" t="s">
        <v>290</v>
      </c>
      <c r="H1128" s="247">
        <v>108.41</v>
      </c>
      <c r="I1128" s="248"/>
      <c r="J1128" s="249">
        <f>ROUND(I1128*H1128,2)</f>
        <v>0</v>
      </c>
      <c r="K1128" s="250"/>
      <c r="L1128" s="43"/>
      <c r="M1128" s="251" t="s">
        <v>1</v>
      </c>
      <c r="N1128" s="252" t="s">
        <v>39</v>
      </c>
      <c r="O1128" s="90"/>
      <c r="P1128" s="253">
        <f>O1128*H1128</f>
        <v>0</v>
      </c>
      <c r="Q1128" s="253">
        <v>0.00198</v>
      </c>
      <c r="R1128" s="253">
        <f>Q1128*H1128</f>
        <v>0.2146518</v>
      </c>
      <c r="S1128" s="253">
        <v>0</v>
      </c>
      <c r="T1128" s="254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255" t="s">
        <v>252</v>
      </c>
      <c r="AT1128" s="255" t="s">
        <v>168</v>
      </c>
      <c r="AU1128" s="255" t="s">
        <v>86</v>
      </c>
      <c r="AY1128" s="16" t="s">
        <v>166</v>
      </c>
      <c r="BE1128" s="256">
        <f>IF(N1128="základní",J1128,0)</f>
        <v>0</v>
      </c>
      <c r="BF1128" s="256">
        <f>IF(N1128="snížená",J1128,0)</f>
        <v>0</v>
      </c>
      <c r="BG1128" s="256">
        <f>IF(N1128="zákl. přenesená",J1128,0)</f>
        <v>0</v>
      </c>
      <c r="BH1128" s="256">
        <f>IF(N1128="sníž. přenesená",J1128,0)</f>
        <v>0</v>
      </c>
      <c r="BI1128" s="256">
        <f>IF(N1128="nulová",J1128,0)</f>
        <v>0</v>
      </c>
      <c r="BJ1128" s="16" t="s">
        <v>86</v>
      </c>
      <c r="BK1128" s="256">
        <f>ROUND(I1128*H1128,2)</f>
        <v>0</v>
      </c>
      <c r="BL1128" s="16" t="s">
        <v>252</v>
      </c>
      <c r="BM1128" s="255" t="s">
        <v>2803</v>
      </c>
    </row>
    <row r="1129" spans="1:51" s="13" customFormat="1" ht="12">
      <c r="A1129" s="13"/>
      <c r="B1129" s="257"/>
      <c r="C1129" s="258"/>
      <c r="D1129" s="259" t="s">
        <v>174</v>
      </c>
      <c r="E1129" s="260" t="s">
        <v>1</v>
      </c>
      <c r="F1129" s="261" t="s">
        <v>2247</v>
      </c>
      <c r="G1129" s="258"/>
      <c r="H1129" s="260" t="s">
        <v>1</v>
      </c>
      <c r="I1129" s="262"/>
      <c r="J1129" s="258"/>
      <c r="K1129" s="258"/>
      <c r="L1129" s="263"/>
      <c r="M1129" s="264"/>
      <c r="N1129" s="265"/>
      <c r="O1129" s="265"/>
      <c r="P1129" s="265"/>
      <c r="Q1129" s="265"/>
      <c r="R1129" s="265"/>
      <c r="S1129" s="265"/>
      <c r="T1129" s="266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7" t="s">
        <v>174</v>
      </c>
      <c r="AU1129" s="267" t="s">
        <v>86</v>
      </c>
      <c r="AV1129" s="13" t="s">
        <v>80</v>
      </c>
      <c r="AW1129" s="13" t="s">
        <v>30</v>
      </c>
      <c r="AX1129" s="13" t="s">
        <v>73</v>
      </c>
      <c r="AY1129" s="267" t="s">
        <v>166</v>
      </c>
    </row>
    <row r="1130" spans="1:51" s="14" customFormat="1" ht="12">
      <c r="A1130" s="14"/>
      <c r="B1130" s="268"/>
      <c r="C1130" s="269"/>
      <c r="D1130" s="259" t="s">
        <v>174</v>
      </c>
      <c r="E1130" s="270" t="s">
        <v>1</v>
      </c>
      <c r="F1130" s="271" t="s">
        <v>2318</v>
      </c>
      <c r="G1130" s="269"/>
      <c r="H1130" s="272">
        <v>8.7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174</v>
      </c>
      <c r="AU1130" s="278" t="s">
        <v>86</v>
      </c>
      <c r="AV1130" s="14" t="s">
        <v>86</v>
      </c>
      <c r="AW1130" s="14" t="s">
        <v>30</v>
      </c>
      <c r="AX1130" s="14" t="s">
        <v>73</v>
      </c>
      <c r="AY1130" s="278" t="s">
        <v>166</v>
      </c>
    </row>
    <row r="1131" spans="1:51" s="14" customFormat="1" ht="12">
      <c r="A1131" s="14"/>
      <c r="B1131" s="268"/>
      <c r="C1131" s="269"/>
      <c r="D1131" s="259" t="s">
        <v>174</v>
      </c>
      <c r="E1131" s="270" t="s">
        <v>1</v>
      </c>
      <c r="F1131" s="271" t="s">
        <v>2319</v>
      </c>
      <c r="G1131" s="269"/>
      <c r="H1131" s="272">
        <v>9.2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174</v>
      </c>
      <c r="AU1131" s="278" t="s">
        <v>86</v>
      </c>
      <c r="AV1131" s="14" t="s">
        <v>86</v>
      </c>
      <c r="AW1131" s="14" t="s">
        <v>30</v>
      </c>
      <c r="AX1131" s="14" t="s">
        <v>73</v>
      </c>
      <c r="AY1131" s="278" t="s">
        <v>166</v>
      </c>
    </row>
    <row r="1132" spans="1:51" s="13" customFormat="1" ht="12">
      <c r="A1132" s="13"/>
      <c r="B1132" s="257"/>
      <c r="C1132" s="258"/>
      <c r="D1132" s="259" t="s">
        <v>174</v>
      </c>
      <c r="E1132" s="260" t="s">
        <v>1</v>
      </c>
      <c r="F1132" s="261" t="s">
        <v>2250</v>
      </c>
      <c r="G1132" s="258"/>
      <c r="H1132" s="260" t="s">
        <v>1</v>
      </c>
      <c r="I1132" s="262"/>
      <c r="J1132" s="258"/>
      <c r="K1132" s="258"/>
      <c r="L1132" s="263"/>
      <c r="M1132" s="264"/>
      <c r="N1132" s="265"/>
      <c r="O1132" s="265"/>
      <c r="P1132" s="265"/>
      <c r="Q1132" s="265"/>
      <c r="R1132" s="265"/>
      <c r="S1132" s="265"/>
      <c r="T1132" s="26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7" t="s">
        <v>174</v>
      </c>
      <c r="AU1132" s="267" t="s">
        <v>86</v>
      </c>
      <c r="AV1132" s="13" t="s">
        <v>80</v>
      </c>
      <c r="AW1132" s="13" t="s">
        <v>30</v>
      </c>
      <c r="AX1132" s="13" t="s">
        <v>73</v>
      </c>
      <c r="AY1132" s="267" t="s">
        <v>166</v>
      </c>
    </row>
    <row r="1133" spans="1:51" s="14" customFormat="1" ht="12">
      <c r="A1133" s="14"/>
      <c r="B1133" s="268"/>
      <c r="C1133" s="269"/>
      <c r="D1133" s="259" t="s">
        <v>174</v>
      </c>
      <c r="E1133" s="270" t="s">
        <v>1</v>
      </c>
      <c r="F1133" s="271" t="s">
        <v>2320</v>
      </c>
      <c r="G1133" s="269"/>
      <c r="H1133" s="272">
        <v>7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174</v>
      </c>
      <c r="AU1133" s="278" t="s">
        <v>86</v>
      </c>
      <c r="AV1133" s="14" t="s">
        <v>86</v>
      </c>
      <c r="AW1133" s="14" t="s">
        <v>30</v>
      </c>
      <c r="AX1133" s="14" t="s">
        <v>73</v>
      </c>
      <c r="AY1133" s="278" t="s">
        <v>166</v>
      </c>
    </row>
    <row r="1134" spans="1:51" s="14" customFormat="1" ht="12">
      <c r="A1134" s="14"/>
      <c r="B1134" s="268"/>
      <c r="C1134" s="269"/>
      <c r="D1134" s="259" t="s">
        <v>174</v>
      </c>
      <c r="E1134" s="270" t="s">
        <v>1</v>
      </c>
      <c r="F1134" s="271" t="s">
        <v>562</v>
      </c>
      <c r="G1134" s="269"/>
      <c r="H1134" s="272">
        <v>8.1</v>
      </c>
      <c r="I1134" s="273"/>
      <c r="J1134" s="269"/>
      <c r="K1134" s="269"/>
      <c r="L1134" s="274"/>
      <c r="M1134" s="275"/>
      <c r="N1134" s="276"/>
      <c r="O1134" s="276"/>
      <c r="P1134" s="276"/>
      <c r="Q1134" s="276"/>
      <c r="R1134" s="276"/>
      <c r="S1134" s="276"/>
      <c r="T1134" s="277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8" t="s">
        <v>174</v>
      </c>
      <c r="AU1134" s="278" t="s">
        <v>86</v>
      </c>
      <c r="AV1134" s="14" t="s">
        <v>86</v>
      </c>
      <c r="AW1134" s="14" t="s">
        <v>30</v>
      </c>
      <c r="AX1134" s="14" t="s">
        <v>73</v>
      </c>
      <c r="AY1134" s="278" t="s">
        <v>166</v>
      </c>
    </row>
    <row r="1135" spans="1:51" s="14" customFormat="1" ht="12">
      <c r="A1135" s="14"/>
      <c r="B1135" s="268"/>
      <c r="C1135" s="269"/>
      <c r="D1135" s="259" t="s">
        <v>174</v>
      </c>
      <c r="E1135" s="270" t="s">
        <v>1</v>
      </c>
      <c r="F1135" s="271" t="s">
        <v>2321</v>
      </c>
      <c r="G1135" s="269"/>
      <c r="H1135" s="272">
        <v>9.45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174</v>
      </c>
      <c r="AU1135" s="278" t="s">
        <v>86</v>
      </c>
      <c r="AV1135" s="14" t="s">
        <v>86</v>
      </c>
      <c r="AW1135" s="14" t="s">
        <v>30</v>
      </c>
      <c r="AX1135" s="14" t="s">
        <v>73</v>
      </c>
      <c r="AY1135" s="278" t="s">
        <v>166</v>
      </c>
    </row>
    <row r="1136" spans="1:51" s="14" customFormat="1" ht="12">
      <c r="A1136" s="14"/>
      <c r="B1136" s="268"/>
      <c r="C1136" s="269"/>
      <c r="D1136" s="259" t="s">
        <v>174</v>
      </c>
      <c r="E1136" s="270" t="s">
        <v>1</v>
      </c>
      <c r="F1136" s="271" t="s">
        <v>2322</v>
      </c>
      <c r="G1136" s="269"/>
      <c r="H1136" s="272">
        <v>18.72</v>
      </c>
      <c r="I1136" s="273"/>
      <c r="J1136" s="269"/>
      <c r="K1136" s="269"/>
      <c r="L1136" s="274"/>
      <c r="M1136" s="275"/>
      <c r="N1136" s="276"/>
      <c r="O1136" s="276"/>
      <c r="P1136" s="276"/>
      <c r="Q1136" s="276"/>
      <c r="R1136" s="276"/>
      <c r="S1136" s="276"/>
      <c r="T1136" s="277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78" t="s">
        <v>174</v>
      </c>
      <c r="AU1136" s="278" t="s">
        <v>86</v>
      </c>
      <c r="AV1136" s="14" t="s">
        <v>86</v>
      </c>
      <c r="AW1136" s="14" t="s">
        <v>30</v>
      </c>
      <c r="AX1136" s="14" t="s">
        <v>73</v>
      </c>
      <c r="AY1136" s="278" t="s">
        <v>166</v>
      </c>
    </row>
    <row r="1137" spans="1:51" s="14" customFormat="1" ht="12">
      <c r="A1137" s="14"/>
      <c r="B1137" s="268"/>
      <c r="C1137" s="269"/>
      <c r="D1137" s="259" t="s">
        <v>174</v>
      </c>
      <c r="E1137" s="270" t="s">
        <v>1</v>
      </c>
      <c r="F1137" s="271" t="s">
        <v>2323</v>
      </c>
      <c r="G1137" s="269"/>
      <c r="H1137" s="272">
        <v>0.7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174</v>
      </c>
      <c r="AU1137" s="278" t="s">
        <v>86</v>
      </c>
      <c r="AV1137" s="14" t="s">
        <v>86</v>
      </c>
      <c r="AW1137" s="14" t="s">
        <v>30</v>
      </c>
      <c r="AX1137" s="14" t="s">
        <v>73</v>
      </c>
      <c r="AY1137" s="278" t="s">
        <v>166</v>
      </c>
    </row>
    <row r="1138" spans="1:51" s="13" customFormat="1" ht="12">
      <c r="A1138" s="13"/>
      <c r="B1138" s="257"/>
      <c r="C1138" s="258"/>
      <c r="D1138" s="259" t="s">
        <v>174</v>
      </c>
      <c r="E1138" s="260" t="s">
        <v>1</v>
      </c>
      <c r="F1138" s="261" t="s">
        <v>461</v>
      </c>
      <c r="G1138" s="258"/>
      <c r="H1138" s="260" t="s">
        <v>1</v>
      </c>
      <c r="I1138" s="262"/>
      <c r="J1138" s="258"/>
      <c r="K1138" s="258"/>
      <c r="L1138" s="263"/>
      <c r="M1138" s="264"/>
      <c r="N1138" s="265"/>
      <c r="O1138" s="265"/>
      <c r="P1138" s="265"/>
      <c r="Q1138" s="265"/>
      <c r="R1138" s="265"/>
      <c r="S1138" s="265"/>
      <c r="T1138" s="266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7" t="s">
        <v>174</v>
      </c>
      <c r="AU1138" s="267" t="s">
        <v>86</v>
      </c>
      <c r="AV1138" s="13" t="s">
        <v>80</v>
      </c>
      <c r="AW1138" s="13" t="s">
        <v>30</v>
      </c>
      <c r="AX1138" s="13" t="s">
        <v>73</v>
      </c>
      <c r="AY1138" s="267" t="s">
        <v>166</v>
      </c>
    </row>
    <row r="1139" spans="1:51" s="14" customFormat="1" ht="12">
      <c r="A1139" s="14"/>
      <c r="B1139" s="268"/>
      <c r="C1139" s="269"/>
      <c r="D1139" s="259" t="s">
        <v>174</v>
      </c>
      <c r="E1139" s="270" t="s">
        <v>1</v>
      </c>
      <c r="F1139" s="271" t="s">
        <v>2324</v>
      </c>
      <c r="G1139" s="269"/>
      <c r="H1139" s="272">
        <v>5.6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174</v>
      </c>
      <c r="AU1139" s="278" t="s">
        <v>86</v>
      </c>
      <c r="AV1139" s="14" t="s">
        <v>86</v>
      </c>
      <c r="AW1139" s="14" t="s">
        <v>30</v>
      </c>
      <c r="AX1139" s="14" t="s">
        <v>73</v>
      </c>
      <c r="AY1139" s="278" t="s">
        <v>166</v>
      </c>
    </row>
    <row r="1140" spans="1:51" s="14" customFormat="1" ht="12">
      <c r="A1140" s="14"/>
      <c r="B1140" s="268"/>
      <c r="C1140" s="269"/>
      <c r="D1140" s="259" t="s">
        <v>174</v>
      </c>
      <c r="E1140" s="270" t="s">
        <v>1</v>
      </c>
      <c r="F1140" s="271" t="s">
        <v>2321</v>
      </c>
      <c r="G1140" s="269"/>
      <c r="H1140" s="272">
        <v>9.45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174</v>
      </c>
      <c r="AU1140" s="278" t="s">
        <v>86</v>
      </c>
      <c r="AV1140" s="14" t="s">
        <v>86</v>
      </c>
      <c r="AW1140" s="14" t="s">
        <v>30</v>
      </c>
      <c r="AX1140" s="14" t="s">
        <v>73</v>
      </c>
      <c r="AY1140" s="278" t="s">
        <v>166</v>
      </c>
    </row>
    <row r="1141" spans="1:51" s="14" customFormat="1" ht="12">
      <c r="A1141" s="14"/>
      <c r="B1141" s="268"/>
      <c r="C1141" s="269"/>
      <c r="D1141" s="259" t="s">
        <v>174</v>
      </c>
      <c r="E1141" s="270" t="s">
        <v>1</v>
      </c>
      <c r="F1141" s="271" t="s">
        <v>2325</v>
      </c>
      <c r="G1141" s="269"/>
      <c r="H1141" s="272">
        <v>2.66</v>
      </c>
      <c r="I1141" s="273"/>
      <c r="J1141" s="269"/>
      <c r="K1141" s="269"/>
      <c r="L1141" s="274"/>
      <c r="M1141" s="275"/>
      <c r="N1141" s="276"/>
      <c r="O1141" s="276"/>
      <c r="P1141" s="276"/>
      <c r="Q1141" s="276"/>
      <c r="R1141" s="276"/>
      <c r="S1141" s="276"/>
      <c r="T1141" s="277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78" t="s">
        <v>174</v>
      </c>
      <c r="AU1141" s="278" t="s">
        <v>86</v>
      </c>
      <c r="AV1141" s="14" t="s">
        <v>86</v>
      </c>
      <c r="AW1141" s="14" t="s">
        <v>30</v>
      </c>
      <c r="AX1141" s="14" t="s">
        <v>73</v>
      </c>
      <c r="AY1141" s="278" t="s">
        <v>166</v>
      </c>
    </row>
    <row r="1142" spans="1:51" s="14" customFormat="1" ht="12">
      <c r="A1142" s="14"/>
      <c r="B1142" s="268"/>
      <c r="C1142" s="269"/>
      <c r="D1142" s="259" t="s">
        <v>174</v>
      </c>
      <c r="E1142" s="270" t="s">
        <v>1</v>
      </c>
      <c r="F1142" s="271" t="s">
        <v>2326</v>
      </c>
      <c r="G1142" s="269"/>
      <c r="H1142" s="272">
        <v>1.31</v>
      </c>
      <c r="I1142" s="273"/>
      <c r="J1142" s="269"/>
      <c r="K1142" s="269"/>
      <c r="L1142" s="274"/>
      <c r="M1142" s="275"/>
      <c r="N1142" s="276"/>
      <c r="O1142" s="276"/>
      <c r="P1142" s="276"/>
      <c r="Q1142" s="276"/>
      <c r="R1142" s="276"/>
      <c r="S1142" s="276"/>
      <c r="T1142" s="27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8" t="s">
        <v>174</v>
      </c>
      <c r="AU1142" s="278" t="s">
        <v>86</v>
      </c>
      <c r="AV1142" s="14" t="s">
        <v>86</v>
      </c>
      <c r="AW1142" s="14" t="s">
        <v>30</v>
      </c>
      <c r="AX1142" s="14" t="s">
        <v>73</v>
      </c>
      <c r="AY1142" s="278" t="s">
        <v>166</v>
      </c>
    </row>
    <row r="1143" spans="1:51" s="14" customFormat="1" ht="12">
      <c r="A1143" s="14"/>
      <c r="B1143" s="268"/>
      <c r="C1143" s="269"/>
      <c r="D1143" s="259" t="s">
        <v>174</v>
      </c>
      <c r="E1143" s="270" t="s">
        <v>1</v>
      </c>
      <c r="F1143" s="271" t="s">
        <v>2322</v>
      </c>
      <c r="G1143" s="269"/>
      <c r="H1143" s="272">
        <v>18.72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174</v>
      </c>
      <c r="AU1143" s="278" t="s">
        <v>86</v>
      </c>
      <c r="AV1143" s="14" t="s">
        <v>86</v>
      </c>
      <c r="AW1143" s="14" t="s">
        <v>30</v>
      </c>
      <c r="AX1143" s="14" t="s">
        <v>73</v>
      </c>
      <c r="AY1143" s="278" t="s">
        <v>166</v>
      </c>
    </row>
    <row r="1144" spans="1:51" s="14" customFormat="1" ht="12">
      <c r="A1144" s="14"/>
      <c r="B1144" s="268"/>
      <c r="C1144" s="269"/>
      <c r="D1144" s="259" t="s">
        <v>174</v>
      </c>
      <c r="E1144" s="270" t="s">
        <v>1</v>
      </c>
      <c r="F1144" s="271" t="s">
        <v>2327</v>
      </c>
      <c r="G1144" s="269"/>
      <c r="H1144" s="272">
        <v>8.1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174</v>
      </c>
      <c r="AU1144" s="278" t="s">
        <v>86</v>
      </c>
      <c r="AV1144" s="14" t="s">
        <v>86</v>
      </c>
      <c r="AW1144" s="14" t="s">
        <v>30</v>
      </c>
      <c r="AX1144" s="14" t="s">
        <v>73</v>
      </c>
      <c r="AY1144" s="278" t="s">
        <v>166</v>
      </c>
    </row>
    <row r="1145" spans="1:51" s="14" customFormat="1" ht="12">
      <c r="A1145" s="14"/>
      <c r="B1145" s="268"/>
      <c r="C1145" s="269"/>
      <c r="D1145" s="259" t="s">
        <v>174</v>
      </c>
      <c r="E1145" s="270" t="s">
        <v>1</v>
      </c>
      <c r="F1145" s="271" t="s">
        <v>2323</v>
      </c>
      <c r="G1145" s="269"/>
      <c r="H1145" s="272">
        <v>0.7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174</v>
      </c>
      <c r="AU1145" s="278" t="s">
        <v>86</v>
      </c>
      <c r="AV1145" s="14" t="s">
        <v>86</v>
      </c>
      <c r="AW1145" s="14" t="s">
        <v>30</v>
      </c>
      <c r="AX1145" s="14" t="s">
        <v>73</v>
      </c>
      <c r="AY1145" s="278" t="s">
        <v>166</v>
      </c>
    </row>
    <row r="1146" spans="1:65" s="2" customFormat="1" ht="16.5" customHeight="1">
      <c r="A1146" s="37"/>
      <c r="B1146" s="38"/>
      <c r="C1146" s="243" t="s">
        <v>1610</v>
      </c>
      <c r="D1146" s="243" t="s">
        <v>168</v>
      </c>
      <c r="E1146" s="244" t="s">
        <v>1586</v>
      </c>
      <c r="F1146" s="245" t="s">
        <v>1587</v>
      </c>
      <c r="G1146" s="246" t="s">
        <v>290</v>
      </c>
      <c r="H1146" s="247">
        <v>140</v>
      </c>
      <c r="I1146" s="248"/>
      <c r="J1146" s="249">
        <f>ROUND(I1146*H1146,2)</f>
        <v>0</v>
      </c>
      <c r="K1146" s="250"/>
      <c r="L1146" s="43"/>
      <c r="M1146" s="251" t="s">
        <v>1</v>
      </c>
      <c r="N1146" s="252" t="s">
        <v>39</v>
      </c>
      <c r="O1146" s="90"/>
      <c r="P1146" s="253">
        <f>O1146*H1146</f>
        <v>0</v>
      </c>
      <c r="Q1146" s="253">
        <v>0.00059</v>
      </c>
      <c r="R1146" s="253">
        <f>Q1146*H1146</f>
        <v>0.0826</v>
      </c>
      <c r="S1146" s="253">
        <v>0</v>
      </c>
      <c r="T1146" s="254">
        <f>S1146*H1146</f>
        <v>0</v>
      </c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R1146" s="255" t="s">
        <v>252</v>
      </c>
      <c r="AT1146" s="255" t="s">
        <v>168</v>
      </c>
      <c r="AU1146" s="255" t="s">
        <v>86</v>
      </c>
      <c r="AY1146" s="16" t="s">
        <v>166</v>
      </c>
      <c r="BE1146" s="256">
        <f>IF(N1146="základní",J1146,0)</f>
        <v>0</v>
      </c>
      <c r="BF1146" s="256">
        <f>IF(N1146="snížená",J1146,0)</f>
        <v>0</v>
      </c>
      <c r="BG1146" s="256">
        <f>IF(N1146="zákl. přenesená",J1146,0)</f>
        <v>0</v>
      </c>
      <c r="BH1146" s="256">
        <f>IF(N1146="sníž. přenesená",J1146,0)</f>
        <v>0</v>
      </c>
      <c r="BI1146" s="256">
        <f>IF(N1146="nulová",J1146,0)</f>
        <v>0</v>
      </c>
      <c r="BJ1146" s="16" t="s">
        <v>86</v>
      </c>
      <c r="BK1146" s="256">
        <f>ROUND(I1146*H1146,2)</f>
        <v>0</v>
      </c>
      <c r="BL1146" s="16" t="s">
        <v>252</v>
      </c>
      <c r="BM1146" s="255" t="s">
        <v>2804</v>
      </c>
    </row>
    <row r="1147" spans="1:51" s="14" customFormat="1" ht="12">
      <c r="A1147" s="14"/>
      <c r="B1147" s="268"/>
      <c r="C1147" s="269"/>
      <c r="D1147" s="259" t="s">
        <v>174</v>
      </c>
      <c r="E1147" s="270" t="s">
        <v>1</v>
      </c>
      <c r="F1147" s="271" t="s">
        <v>2805</v>
      </c>
      <c r="G1147" s="269"/>
      <c r="H1147" s="272">
        <v>140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174</v>
      </c>
      <c r="AU1147" s="278" t="s">
        <v>86</v>
      </c>
      <c r="AV1147" s="14" t="s">
        <v>86</v>
      </c>
      <c r="AW1147" s="14" t="s">
        <v>30</v>
      </c>
      <c r="AX1147" s="14" t="s">
        <v>73</v>
      </c>
      <c r="AY1147" s="278" t="s">
        <v>166</v>
      </c>
    </row>
    <row r="1148" spans="1:65" s="2" customFormat="1" ht="21.75" customHeight="1">
      <c r="A1148" s="37"/>
      <c r="B1148" s="38"/>
      <c r="C1148" s="243" t="s">
        <v>1615</v>
      </c>
      <c r="D1148" s="243" t="s">
        <v>168</v>
      </c>
      <c r="E1148" s="244" t="s">
        <v>1591</v>
      </c>
      <c r="F1148" s="245" t="s">
        <v>1592</v>
      </c>
      <c r="G1148" s="246" t="s">
        <v>290</v>
      </c>
      <c r="H1148" s="247">
        <v>15</v>
      </c>
      <c r="I1148" s="248"/>
      <c r="J1148" s="249">
        <f>ROUND(I1148*H1148,2)</f>
        <v>0</v>
      </c>
      <c r="K1148" s="250"/>
      <c r="L1148" s="43"/>
      <c r="M1148" s="251" t="s">
        <v>1</v>
      </c>
      <c r="N1148" s="252" t="s">
        <v>39</v>
      </c>
      <c r="O1148" s="90"/>
      <c r="P1148" s="253">
        <f>O1148*H1148</f>
        <v>0</v>
      </c>
      <c r="Q1148" s="253">
        <v>0.00468</v>
      </c>
      <c r="R1148" s="253">
        <f>Q1148*H1148</f>
        <v>0.0702</v>
      </c>
      <c r="S1148" s="253">
        <v>0</v>
      </c>
      <c r="T1148" s="254">
        <f>S1148*H1148</f>
        <v>0</v>
      </c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R1148" s="255" t="s">
        <v>252</v>
      </c>
      <c r="AT1148" s="255" t="s">
        <v>168</v>
      </c>
      <c r="AU1148" s="255" t="s">
        <v>86</v>
      </c>
      <c r="AY1148" s="16" t="s">
        <v>166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6" t="s">
        <v>86</v>
      </c>
      <c r="BK1148" s="256">
        <f>ROUND(I1148*H1148,2)</f>
        <v>0</v>
      </c>
      <c r="BL1148" s="16" t="s">
        <v>252</v>
      </c>
      <c r="BM1148" s="255" t="s">
        <v>2806</v>
      </c>
    </row>
    <row r="1149" spans="1:51" s="13" customFormat="1" ht="12">
      <c r="A1149" s="13"/>
      <c r="B1149" s="257"/>
      <c r="C1149" s="258"/>
      <c r="D1149" s="259" t="s">
        <v>174</v>
      </c>
      <c r="E1149" s="260" t="s">
        <v>1</v>
      </c>
      <c r="F1149" s="261" t="s">
        <v>1594</v>
      </c>
      <c r="G1149" s="258"/>
      <c r="H1149" s="260" t="s">
        <v>1</v>
      </c>
      <c r="I1149" s="262"/>
      <c r="J1149" s="258"/>
      <c r="K1149" s="258"/>
      <c r="L1149" s="263"/>
      <c r="M1149" s="264"/>
      <c r="N1149" s="265"/>
      <c r="O1149" s="265"/>
      <c r="P1149" s="265"/>
      <c r="Q1149" s="265"/>
      <c r="R1149" s="265"/>
      <c r="S1149" s="265"/>
      <c r="T1149" s="266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7" t="s">
        <v>174</v>
      </c>
      <c r="AU1149" s="267" t="s">
        <v>86</v>
      </c>
      <c r="AV1149" s="13" t="s">
        <v>80</v>
      </c>
      <c r="AW1149" s="13" t="s">
        <v>30</v>
      </c>
      <c r="AX1149" s="13" t="s">
        <v>73</v>
      </c>
      <c r="AY1149" s="267" t="s">
        <v>166</v>
      </c>
    </row>
    <row r="1150" spans="1:51" s="14" customFormat="1" ht="12">
      <c r="A1150" s="14"/>
      <c r="B1150" s="268"/>
      <c r="C1150" s="269"/>
      <c r="D1150" s="259" t="s">
        <v>174</v>
      </c>
      <c r="E1150" s="270" t="s">
        <v>1</v>
      </c>
      <c r="F1150" s="271" t="s">
        <v>1595</v>
      </c>
      <c r="G1150" s="269"/>
      <c r="H1150" s="272">
        <v>15</v>
      </c>
      <c r="I1150" s="273"/>
      <c r="J1150" s="269"/>
      <c r="K1150" s="269"/>
      <c r="L1150" s="274"/>
      <c r="M1150" s="275"/>
      <c r="N1150" s="276"/>
      <c r="O1150" s="276"/>
      <c r="P1150" s="276"/>
      <c r="Q1150" s="276"/>
      <c r="R1150" s="276"/>
      <c r="S1150" s="276"/>
      <c r="T1150" s="27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8" t="s">
        <v>174</v>
      </c>
      <c r="AU1150" s="278" t="s">
        <v>86</v>
      </c>
      <c r="AV1150" s="14" t="s">
        <v>86</v>
      </c>
      <c r="AW1150" s="14" t="s">
        <v>30</v>
      </c>
      <c r="AX1150" s="14" t="s">
        <v>73</v>
      </c>
      <c r="AY1150" s="278" t="s">
        <v>166</v>
      </c>
    </row>
    <row r="1151" spans="1:65" s="2" customFormat="1" ht="21.75" customHeight="1">
      <c r="A1151" s="37"/>
      <c r="B1151" s="38"/>
      <c r="C1151" s="243" t="s">
        <v>1619</v>
      </c>
      <c r="D1151" s="243" t="s">
        <v>168</v>
      </c>
      <c r="E1151" s="244" t="s">
        <v>1597</v>
      </c>
      <c r="F1151" s="245" t="s">
        <v>1598</v>
      </c>
      <c r="G1151" s="246" t="s">
        <v>346</v>
      </c>
      <c r="H1151" s="247">
        <v>8</v>
      </c>
      <c r="I1151" s="248"/>
      <c r="J1151" s="249">
        <f>ROUND(I1151*H1151,2)</f>
        <v>0</v>
      </c>
      <c r="K1151" s="250"/>
      <c r="L1151" s="43"/>
      <c r="M1151" s="251" t="s">
        <v>1</v>
      </c>
      <c r="N1151" s="252" t="s">
        <v>39</v>
      </c>
      <c r="O1151" s="90"/>
      <c r="P1151" s="253">
        <f>O1151*H1151</f>
        <v>0</v>
      </c>
      <c r="Q1151" s="253">
        <v>0.00462</v>
      </c>
      <c r="R1151" s="253">
        <f>Q1151*H1151</f>
        <v>0.03696</v>
      </c>
      <c r="S1151" s="253">
        <v>0</v>
      </c>
      <c r="T1151" s="254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255" t="s">
        <v>252</v>
      </c>
      <c r="AT1151" s="255" t="s">
        <v>168</v>
      </c>
      <c r="AU1151" s="255" t="s">
        <v>86</v>
      </c>
      <c r="AY1151" s="16" t="s">
        <v>166</v>
      </c>
      <c r="BE1151" s="256">
        <f>IF(N1151="základní",J1151,0)</f>
        <v>0</v>
      </c>
      <c r="BF1151" s="256">
        <f>IF(N1151="snížená",J1151,0)</f>
        <v>0</v>
      </c>
      <c r="BG1151" s="256">
        <f>IF(N1151="zákl. přenesená",J1151,0)</f>
        <v>0</v>
      </c>
      <c r="BH1151" s="256">
        <f>IF(N1151="sníž. přenesená",J1151,0)</f>
        <v>0</v>
      </c>
      <c r="BI1151" s="256">
        <f>IF(N1151="nulová",J1151,0)</f>
        <v>0</v>
      </c>
      <c r="BJ1151" s="16" t="s">
        <v>86</v>
      </c>
      <c r="BK1151" s="256">
        <f>ROUND(I1151*H1151,2)</f>
        <v>0</v>
      </c>
      <c r="BL1151" s="16" t="s">
        <v>252</v>
      </c>
      <c r="BM1151" s="255" t="s">
        <v>2807</v>
      </c>
    </row>
    <row r="1152" spans="1:51" s="13" customFormat="1" ht="12">
      <c r="A1152" s="13"/>
      <c r="B1152" s="257"/>
      <c r="C1152" s="258"/>
      <c r="D1152" s="259" t="s">
        <v>174</v>
      </c>
      <c r="E1152" s="260" t="s">
        <v>1</v>
      </c>
      <c r="F1152" s="261" t="s">
        <v>1594</v>
      </c>
      <c r="G1152" s="258"/>
      <c r="H1152" s="260" t="s">
        <v>1</v>
      </c>
      <c r="I1152" s="262"/>
      <c r="J1152" s="258"/>
      <c r="K1152" s="258"/>
      <c r="L1152" s="263"/>
      <c r="M1152" s="264"/>
      <c r="N1152" s="265"/>
      <c r="O1152" s="265"/>
      <c r="P1152" s="265"/>
      <c r="Q1152" s="265"/>
      <c r="R1152" s="265"/>
      <c r="S1152" s="265"/>
      <c r="T1152" s="266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7" t="s">
        <v>174</v>
      </c>
      <c r="AU1152" s="267" t="s">
        <v>86</v>
      </c>
      <c r="AV1152" s="13" t="s">
        <v>80</v>
      </c>
      <c r="AW1152" s="13" t="s">
        <v>30</v>
      </c>
      <c r="AX1152" s="13" t="s">
        <v>73</v>
      </c>
      <c r="AY1152" s="267" t="s">
        <v>166</v>
      </c>
    </row>
    <row r="1153" spans="1:51" s="14" customFormat="1" ht="12">
      <c r="A1153" s="14"/>
      <c r="B1153" s="268"/>
      <c r="C1153" s="269"/>
      <c r="D1153" s="259" t="s">
        <v>174</v>
      </c>
      <c r="E1153" s="270" t="s">
        <v>1</v>
      </c>
      <c r="F1153" s="271" t="s">
        <v>2808</v>
      </c>
      <c r="G1153" s="269"/>
      <c r="H1153" s="272">
        <v>8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174</v>
      </c>
      <c r="AU1153" s="278" t="s">
        <v>86</v>
      </c>
      <c r="AV1153" s="14" t="s">
        <v>86</v>
      </c>
      <c r="AW1153" s="14" t="s">
        <v>30</v>
      </c>
      <c r="AX1153" s="14" t="s">
        <v>73</v>
      </c>
      <c r="AY1153" s="278" t="s">
        <v>166</v>
      </c>
    </row>
    <row r="1154" spans="1:65" s="2" customFormat="1" ht="21.75" customHeight="1">
      <c r="A1154" s="37"/>
      <c r="B1154" s="38"/>
      <c r="C1154" s="243" t="s">
        <v>2809</v>
      </c>
      <c r="D1154" s="243" t="s">
        <v>168</v>
      </c>
      <c r="E1154" s="244" t="s">
        <v>1602</v>
      </c>
      <c r="F1154" s="245" t="s">
        <v>1603</v>
      </c>
      <c r="G1154" s="246" t="s">
        <v>290</v>
      </c>
      <c r="H1154" s="247">
        <v>142.2</v>
      </c>
      <c r="I1154" s="248"/>
      <c r="J1154" s="249">
        <f>ROUND(I1154*H1154,2)</f>
        <v>0</v>
      </c>
      <c r="K1154" s="250"/>
      <c r="L1154" s="43"/>
      <c r="M1154" s="251" t="s">
        <v>1</v>
      </c>
      <c r="N1154" s="252" t="s">
        <v>39</v>
      </c>
      <c r="O1154" s="90"/>
      <c r="P1154" s="253">
        <f>O1154*H1154</f>
        <v>0</v>
      </c>
      <c r="Q1154" s="253">
        <v>0.00286</v>
      </c>
      <c r="R1154" s="253">
        <f>Q1154*H1154</f>
        <v>0.406692</v>
      </c>
      <c r="S1154" s="253">
        <v>0</v>
      </c>
      <c r="T1154" s="254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55" t="s">
        <v>252</v>
      </c>
      <c r="AT1154" s="255" t="s">
        <v>168</v>
      </c>
      <c r="AU1154" s="255" t="s">
        <v>86</v>
      </c>
      <c r="AY1154" s="16" t="s">
        <v>166</v>
      </c>
      <c r="BE1154" s="256">
        <f>IF(N1154="základní",J1154,0)</f>
        <v>0</v>
      </c>
      <c r="BF1154" s="256">
        <f>IF(N1154="snížená",J1154,0)</f>
        <v>0</v>
      </c>
      <c r="BG1154" s="256">
        <f>IF(N1154="zákl. přenesená",J1154,0)</f>
        <v>0</v>
      </c>
      <c r="BH1154" s="256">
        <f>IF(N1154="sníž. přenesená",J1154,0)</f>
        <v>0</v>
      </c>
      <c r="BI1154" s="256">
        <f>IF(N1154="nulová",J1154,0)</f>
        <v>0</v>
      </c>
      <c r="BJ1154" s="16" t="s">
        <v>86</v>
      </c>
      <c r="BK1154" s="256">
        <f>ROUND(I1154*H1154,2)</f>
        <v>0</v>
      </c>
      <c r="BL1154" s="16" t="s">
        <v>252</v>
      </c>
      <c r="BM1154" s="255" t="s">
        <v>2810</v>
      </c>
    </row>
    <row r="1155" spans="1:51" s="14" customFormat="1" ht="12">
      <c r="A1155" s="14"/>
      <c r="B1155" s="268"/>
      <c r="C1155" s="269"/>
      <c r="D1155" s="259" t="s">
        <v>174</v>
      </c>
      <c r="E1155" s="270" t="s">
        <v>1</v>
      </c>
      <c r="F1155" s="271" t="s">
        <v>2798</v>
      </c>
      <c r="G1155" s="269"/>
      <c r="H1155" s="272">
        <v>142.2</v>
      </c>
      <c r="I1155" s="273"/>
      <c r="J1155" s="269"/>
      <c r="K1155" s="269"/>
      <c r="L1155" s="274"/>
      <c r="M1155" s="275"/>
      <c r="N1155" s="276"/>
      <c r="O1155" s="276"/>
      <c r="P1155" s="276"/>
      <c r="Q1155" s="276"/>
      <c r="R1155" s="276"/>
      <c r="S1155" s="276"/>
      <c r="T1155" s="27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8" t="s">
        <v>174</v>
      </c>
      <c r="AU1155" s="278" t="s">
        <v>86</v>
      </c>
      <c r="AV1155" s="14" t="s">
        <v>86</v>
      </c>
      <c r="AW1155" s="14" t="s">
        <v>30</v>
      </c>
      <c r="AX1155" s="14" t="s">
        <v>73</v>
      </c>
      <c r="AY1155" s="278" t="s">
        <v>166</v>
      </c>
    </row>
    <row r="1156" spans="1:65" s="2" customFormat="1" ht="21.75" customHeight="1">
      <c r="A1156" s="37"/>
      <c r="B1156" s="38"/>
      <c r="C1156" s="243" t="s">
        <v>2811</v>
      </c>
      <c r="D1156" s="243" t="s">
        <v>168</v>
      </c>
      <c r="E1156" s="244" t="s">
        <v>1606</v>
      </c>
      <c r="F1156" s="245" t="s">
        <v>1607</v>
      </c>
      <c r="G1156" s="246" t="s">
        <v>346</v>
      </c>
      <c r="H1156" s="247">
        <v>9</v>
      </c>
      <c r="I1156" s="248"/>
      <c r="J1156" s="249">
        <f>ROUND(I1156*H1156,2)</f>
        <v>0</v>
      </c>
      <c r="K1156" s="250"/>
      <c r="L1156" s="43"/>
      <c r="M1156" s="251" t="s">
        <v>1</v>
      </c>
      <c r="N1156" s="252" t="s">
        <v>39</v>
      </c>
      <c r="O1156" s="90"/>
      <c r="P1156" s="253">
        <f>O1156*H1156</f>
        <v>0</v>
      </c>
      <c r="Q1156" s="253">
        <v>0.00071</v>
      </c>
      <c r="R1156" s="253">
        <f>Q1156*H1156</f>
        <v>0.00639</v>
      </c>
      <c r="S1156" s="253">
        <v>0</v>
      </c>
      <c r="T1156" s="254">
        <f>S1156*H1156</f>
        <v>0</v>
      </c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R1156" s="255" t="s">
        <v>252</v>
      </c>
      <c r="AT1156" s="255" t="s">
        <v>168</v>
      </c>
      <c r="AU1156" s="255" t="s">
        <v>86</v>
      </c>
      <c r="AY1156" s="16" t="s">
        <v>166</v>
      </c>
      <c r="BE1156" s="256">
        <f>IF(N1156="základní",J1156,0)</f>
        <v>0</v>
      </c>
      <c r="BF1156" s="256">
        <f>IF(N1156="snížená",J1156,0)</f>
        <v>0</v>
      </c>
      <c r="BG1156" s="256">
        <f>IF(N1156="zákl. přenesená",J1156,0)</f>
        <v>0</v>
      </c>
      <c r="BH1156" s="256">
        <f>IF(N1156="sníž. přenesená",J1156,0)</f>
        <v>0</v>
      </c>
      <c r="BI1156" s="256">
        <f>IF(N1156="nulová",J1156,0)</f>
        <v>0</v>
      </c>
      <c r="BJ1156" s="16" t="s">
        <v>86</v>
      </c>
      <c r="BK1156" s="256">
        <f>ROUND(I1156*H1156,2)</f>
        <v>0</v>
      </c>
      <c r="BL1156" s="16" t="s">
        <v>252</v>
      </c>
      <c r="BM1156" s="255" t="s">
        <v>2812</v>
      </c>
    </row>
    <row r="1157" spans="1:51" s="14" customFormat="1" ht="12">
      <c r="A1157" s="14"/>
      <c r="B1157" s="268"/>
      <c r="C1157" s="269"/>
      <c r="D1157" s="259" t="s">
        <v>174</v>
      </c>
      <c r="E1157" s="270" t="s">
        <v>1</v>
      </c>
      <c r="F1157" s="271" t="s">
        <v>2813</v>
      </c>
      <c r="G1157" s="269"/>
      <c r="H1157" s="272">
        <v>9</v>
      </c>
      <c r="I1157" s="273"/>
      <c r="J1157" s="269"/>
      <c r="K1157" s="269"/>
      <c r="L1157" s="274"/>
      <c r="M1157" s="275"/>
      <c r="N1157" s="276"/>
      <c r="O1157" s="276"/>
      <c r="P1157" s="276"/>
      <c r="Q1157" s="276"/>
      <c r="R1157" s="276"/>
      <c r="S1157" s="276"/>
      <c r="T1157" s="277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78" t="s">
        <v>174</v>
      </c>
      <c r="AU1157" s="278" t="s">
        <v>86</v>
      </c>
      <c r="AV1157" s="14" t="s">
        <v>86</v>
      </c>
      <c r="AW1157" s="14" t="s">
        <v>30</v>
      </c>
      <c r="AX1157" s="14" t="s">
        <v>73</v>
      </c>
      <c r="AY1157" s="278" t="s">
        <v>166</v>
      </c>
    </row>
    <row r="1158" spans="1:65" s="2" customFormat="1" ht="21.75" customHeight="1">
      <c r="A1158" s="37"/>
      <c r="B1158" s="38"/>
      <c r="C1158" s="243" t="s">
        <v>2814</v>
      </c>
      <c r="D1158" s="243" t="s">
        <v>168</v>
      </c>
      <c r="E1158" s="244" t="s">
        <v>1611</v>
      </c>
      <c r="F1158" s="245" t="s">
        <v>1612</v>
      </c>
      <c r="G1158" s="246" t="s">
        <v>346</v>
      </c>
      <c r="H1158" s="247">
        <v>11</v>
      </c>
      <c r="I1158" s="248"/>
      <c r="J1158" s="249">
        <f>ROUND(I1158*H1158,2)</f>
        <v>0</v>
      </c>
      <c r="K1158" s="250"/>
      <c r="L1158" s="43"/>
      <c r="M1158" s="251" t="s">
        <v>1</v>
      </c>
      <c r="N1158" s="252" t="s">
        <v>39</v>
      </c>
      <c r="O1158" s="90"/>
      <c r="P1158" s="253">
        <f>O1158*H1158</f>
        <v>0</v>
      </c>
      <c r="Q1158" s="253">
        <v>0.00048</v>
      </c>
      <c r="R1158" s="253">
        <f>Q1158*H1158</f>
        <v>0.00528</v>
      </c>
      <c r="S1158" s="253">
        <v>0</v>
      </c>
      <c r="T1158" s="254">
        <f>S1158*H1158</f>
        <v>0</v>
      </c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R1158" s="255" t="s">
        <v>252</v>
      </c>
      <c r="AT1158" s="255" t="s">
        <v>168</v>
      </c>
      <c r="AU1158" s="255" t="s">
        <v>86</v>
      </c>
      <c r="AY1158" s="16" t="s">
        <v>166</v>
      </c>
      <c r="BE1158" s="256">
        <f>IF(N1158="základní",J1158,0)</f>
        <v>0</v>
      </c>
      <c r="BF1158" s="256">
        <f>IF(N1158="snížená",J1158,0)</f>
        <v>0</v>
      </c>
      <c r="BG1158" s="256">
        <f>IF(N1158="zákl. přenesená",J1158,0)</f>
        <v>0</v>
      </c>
      <c r="BH1158" s="256">
        <f>IF(N1158="sníž. přenesená",J1158,0)</f>
        <v>0</v>
      </c>
      <c r="BI1158" s="256">
        <f>IF(N1158="nulová",J1158,0)</f>
        <v>0</v>
      </c>
      <c r="BJ1158" s="16" t="s">
        <v>86</v>
      </c>
      <c r="BK1158" s="256">
        <f>ROUND(I1158*H1158,2)</f>
        <v>0</v>
      </c>
      <c r="BL1158" s="16" t="s">
        <v>252</v>
      </c>
      <c r="BM1158" s="255" t="s">
        <v>2815</v>
      </c>
    </row>
    <row r="1159" spans="1:51" s="14" customFormat="1" ht="12">
      <c r="A1159" s="14"/>
      <c r="B1159" s="268"/>
      <c r="C1159" s="269"/>
      <c r="D1159" s="259" t="s">
        <v>174</v>
      </c>
      <c r="E1159" s="270" t="s">
        <v>1</v>
      </c>
      <c r="F1159" s="271" t="s">
        <v>2816</v>
      </c>
      <c r="G1159" s="269"/>
      <c r="H1159" s="272">
        <v>11</v>
      </c>
      <c r="I1159" s="273"/>
      <c r="J1159" s="269"/>
      <c r="K1159" s="269"/>
      <c r="L1159" s="274"/>
      <c r="M1159" s="275"/>
      <c r="N1159" s="276"/>
      <c r="O1159" s="276"/>
      <c r="P1159" s="276"/>
      <c r="Q1159" s="276"/>
      <c r="R1159" s="276"/>
      <c r="S1159" s="276"/>
      <c r="T1159" s="277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8" t="s">
        <v>174</v>
      </c>
      <c r="AU1159" s="278" t="s">
        <v>86</v>
      </c>
      <c r="AV1159" s="14" t="s">
        <v>86</v>
      </c>
      <c r="AW1159" s="14" t="s">
        <v>30</v>
      </c>
      <c r="AX1159" s="14" t="s">
        <v>73</v>
      </c>
      <c r="AY1159" s="278" t="s">
        <v>166</v>
      </c>
    </row>
    <row r="1160" spans="1:65" s="2" customFormat="1" ht="21.75" customHeight="1">
      <c r="A1160" s="37"/>
      <c r="B1160" s="38"/>
      <c r="C1160" s="243" t="s">
        <v>2817</v>
      </c>
      <c r="D1160" s="243" t="s">
        <v>168</v>
      </c>
      <c r="E1160" s="244" t="s">
        <v>1616</v>
      </c>
      <c r="F1160" s="245" t="s">
        <v>1617</v>
      </c>
      <c r="G1160" s="246" t="s">
        <v>290</v>
      </c>
      <c r="H1160" s="247">
        <v>99</v>
      </c>
      <c r="I1160" s="248"/>
      <c r="J1160" s="249">
        <f>ROUND(I1160*H1160,2)</f>
        <v>0</v>
      </c>
      <c r="K1160" s="250"/>
      <c r="L1160" s="43"/>
      <c r="M1160" s="251" t="s">
        <v>1</v>
      </c>
      <c r="N1160" s="252" t="s">
        <v>39</v>
      </c>
      <c r="O1160" s="90"/>
      <c r="P1160" s="253">
        <f>O1160*H1160</f>
        <v>0</v>
      </c>
      <c r="Q1160" s="253">
        <v>0.00236</v>
      </c>
      <c r="R1160" s="253">
        <f>Q1160*H1160</f>
        <v>0.23364000000000001</v>
      </c>
      <c r="S1160" s="253">
        <v>0</v>
      </c>
      <c r="T1160" s="254">
        <f>S1160*H1160</f>
        <v>0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55" t="s">
        <v>252</v>
      </c>
      <c r="AT1160" s="255" t="s">
        <v>168</v>
      </c>
      <c r="AU1160" s="255" t="s">
        <v>86</v>
      </c>
      <c r="AY1160" s="16" t="s">
        <v>166</v>
      </c>
      <c r="BE1160" s="256">
        <f>IF(N1160="základní",J1160,0)</f>
        <v>0</v>
      </c>
      <c r="BF1160" s="256">
        <f>IF(N1160="snížená",J1160,0)</f>
        <v>0</v>
      </c>
      <c r="BG1160" s="256">
        <f>IF(N1160="zákl. přenesená",J1160,0)</f>
        <v>0</v>
      </c>
      <c r="BH1160" s="256">
        <f>IF(N1160="sníž. přenesená",J1160,0)</f>
        <v>0</v>
      </c>
      <c r="BI1160" s="256">
        <f>IF(N1160="nulová",J1160,0)</f>
        <v>0</v>
      </c>
      <c r="BJ1160" s="16" t="s">
        <v>86</v>
      </c>
      <c r="BK1160" s="256">
        <f>ROUND(I1160*H1160,2)</f>
        <v>0</v>
      </c>
      <c r="BL1160" s="16" t="s">
        <v>252</v>
      </c>
      <c r="BM1160" s="255" t="s">
        <v>2818</v>
      </c>
    </row>
    <row r="1161" spans="1:51" s="14" customFormat="1" ht="12">
      <c r="A1161" s="14"/>
      <c r="B1161" s="268"/>
      <c r="C1161" s="269"/>
      <c r="D1161" s="259" t="s">
        <v>174</v>
      </c>
      <c r="E1161" s="270" t="s">
        <v>1</v>
      </c>
      <c r="F1161" s="271" t="s">
        <v>2800</v>
      </c>
      <c r="G1161" s="269"/>
      <c r="H1161" s="272">
        <v>99</v>
      </c>
      <c r="I1161" s="273"/>
      <c r="J1161" s="269"/>
      <c r="K1161" s="269"/>
      <c r="L1161" s="274"/>
      <c r="M1161" s="275"/>
      <c r="N1161" s="276"/>
      <c r="O1161" s="276"/>
      <c r="P1161" s="276"/>
      <c r="Q1161" s="276"/>
      <c r="R1161" s="276"/>
      <c r="S1161" s="276"/>
      <c r="T1161" s="27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78" t="s">
        <v>174</v>
      </c>
      <c r="AU1161" s="278" t="s">
        <v>86</v>
      </c>
      <c r="AV1161" s="14" t="s">
        <v>86</v>
      </c>
      <c r="AW1161" s="14" t="s">
        <v>30</v>
      </c>
      <c r="AX1161" s="14" t="s">
        <v>73</v>
      </c>
      <c r="AY1161" s="278" t="s">
        <v>166</v>
      </c>
    </row>
    <row r="1162" spans="1:65" s="2" customFormat="1" ht="21.75" customHeight="1">
      <c r="A1162" s="37"/>
      <c r="B1162" s="38"/>
      <c r="C1162" s="243" t="s">
        <v>1625</v>
      </c>
      <c r="D1162" s="243" t="s">
        <v>168</v>
      </c>
      <c r="E1162" s="244" t="s">
        <v>1620</v>
      </c>
      <c r="F1162" s="245" t="s">
        <v>1621</v>
      </c>
      <c r="G1162" s="246" t="s">
        <v>223</v>
      </c>
      <c r="H1162" s="247">
        <v>1.165</v>
      </c>
      <c r="I1162" s="248"/>
      <c r="J1162" s="249">
        <f>ROUND(I1162*H1162,2)</f>
        <v>0</v>
      </c>
      <c r="K1162" s="250"/>
      <c r="L1162" s="43"/>
      <c r="M1162" s="251" t="s">
        <v>1</v>
      </c>
      <c r="N1162" s="252" t="s">
        <v>39</v>
      </c>
      <c r="O1162" s="90"/>
      <c r="P1162" s="253">
        <f>O1162*H1162</f>
        <v>0</v>
      </c>
      <c r="Q1162" s="253">
        <v>0</v>
      </c>
      <c r="R1162" s="253">
        <f>Q1162*H1162</f>
        <v>0</v>
      </c>
      <c r="S1162" s="253">
        <v>0</v>
      </c>
      <c r="T1162" s="254">
        <f>S1162*H1162</f>
        <v>0</v>
      </c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R1162" s="255" t="s">
        <v>252</v>
      </c>
      <c r="AT1162" s="255" t="s">
        <v>168</v>
      </c>
      <c r="AU1162" s="255" t="s">
        <v>86</v>
      </c>
      <c r="AY1162" s="16" t="s">
        <v>166</v>
      </c>
      <c r="BE1162" s="256">
        <f>IF(N1162="základní",J1162,0)</f>
        <v>0</v>
      </c>
      <c r="BF1162" s="256">
        <f>IF(N1162="snížená",J1162,0)</f>
        <v>0</v>
      </c>
      <c r="BG1162" s="256">
        <f>IF(N1162="zákl. přenesená",J1162,0)</f>
        <v>0</v>
      </c>
      <c r="BH1162" s="256">
        <f>IF(N1162="sníž. přenesená",J1162,0)</f>
        <v>0</v>
      </c>
      <c r="BI1162" s="256">
        <f>IF(N1162="nulová",J1162,0)</f>
        <v>0</v>
      </c>
      <c r="BJ1162" s="16" t="s">
        <v>86</v>
      </c>
      <c r="BK1162" s="256">
        <f>ROUND(I1162*H1162,2)</f>
        <v>0</v>
      </c>
      <c r="BL1162" s="16" t="s">
        <v>252</v>
      </c>
      <c r="BM1162" s="255" t="s">
        <v>2819</v>
      </c>
    </row>
    <row r="1163" spans="1:63" s="12" customFormat="1" ht="22.8" customHeight="1">
      <c r="A1163" s="12"/>
      <c r="B1163" s="227"/>
      <c r="C1163" s="228"/>
      <c r="D1163" s="229" t="s">
        <v>72</v>
      </c>
      <c r="E1163" s="241" t="s">
        <v>1623</v>
      </c>
      <c r="F1163" s="241" t="s">
        <v>1624</v>
      </c>
      <c r="G1163" s="228"/>
      <c r="H1163" s="228"/>
      <c r="I1163" s="231"/>
      <c r="J1163" s="242">
        <f>BK1163</f>
        <v>0</v>
      </c>
      <c r="K1163" s="228"/>
      <c r="L1163" s="233"/>
      <c r="M1163" s="234"/>
      <c r="N1163" s="235"/>
      <c r="O1163" s="235"/>
      <c r="P1163" s="236">
        <f>SUM(P1164:P1223)</f>
        <v>0</v>
      </c>
      <c r="Q1163" s="235"/>
      <c r="R1163" s="236">
        <f>SUM(R1164:R1223)</f>
        <v>5.168308000000001</v>
      </c>
      <c r="S1163" s="235"/>
      <c r="T1163" s="237">
        <f>SUM(T1164:T1223)</f>
        <v>15.843014</v>
      </c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R1163" s="238" t="s">
        <v>86</v>
      </c>
      <c r="AT1163" s="239" t="s">
        <v>72</v>
      </c>
      <c r="AU1163" s="239" t="s">
        <v>80</v>
      </c>
      <c r="AY1163" s="238" t="s">
        <v>166</v>
      </c>
      <c r="BK1163" s="240">
        <f>SUM(BK1164:BK1223)</f>
        <v>0</v>
      </c>
    </row>
    <row r="1164" spans="1:65" s="2" customFormat="1" ht="16.5" customHeight="1">
      <c r="A1164" s="37"/>
      <c r="B1164" s="38"/>
      <c r="C1164" s="243" t="s">
        <v>1630</v>
      </c>
      <c r="D1164" s="243" t="s">
        <v>168</v>
      </c>
      <c r="E1164" s="244" t="s">
        <v>2820</v>
      </c>
      <c r="F1164" s="245" t="s">
        <v>2821</v>
      </c>
      <c r="G1164" s="246" t="s">
        <v>290</v>
      </c>
      <c r="H1164" s="247">
        <v>7.2</v>
      </c>
      <c r="I1164" s="248"/>
      <c r="J1164" s="249">
        <f>ROUND(I1164*H1164,2)</f>
        <v>0</v>
      </c>
      <c r="K1164" s="250"/>
      <c r="L1164" s="43"/>
      <c r="M1164" s="251" t="s">
        <v>1</v>
      </c>
      <c r="N1164" s="252" t="s">
        <v>39</v>
      </c>
      <c r="O1164" s="90"/>
      <c r="P1164" s="253">
        <f>O1164*H1164</f>
        <v>0</v>
      </c>
      <c r="Q1164" s="253">
        <v>0.008</v>
      </c>
      <c r="R1164" s="253">
        <f>Q1164*H1164</f>
        <v>0.057600000000000005</v>
      </c>
      <c r="S1164" s="253">
        <v>0</v>
      </c>
      <c r="T1164" s="254">
        <f>S1164*H1164</f>
        <v>0</v>
      </c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R1164" s="255" t="s">
        <v>252</v>
      </c>
      <c r="AT1164" s="255" t="s">
        <v>168</v>
      </c>
      <c r="AU1164" s="255" t="s">
        <v>86</v>
      </c>
      <c r="AY1164" s="16" t="s">
        <v>166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6" t="s">
        <v>86</v>
      </c>
      <c r="BK1164" s="256">
        <f>ROUND(I1164*H1164,2)</f>
        <v>0</v>
      </c>
      <c r="BL1164" s="16" t="s">
        <v>252</v>
      </c>
      <c r="BM1164" s="255" t="s">
        <v>2822</v>
      </c>
    </row>
    <row r="1165" spans="1:51" s="14" customFormat="1" ht="12">
      <c r="A1165" s="14"/>
      <c r="B1165" s="268"/>
      <c r="C1165" s="269"/>
      <c r="D1165" s="259" t="s">
        <v>174</v>
      </c>
      <c r="E1165" s="270" t="s">
        <v>1</v>
      </c>
      <c r="F1165" s="271" t="s">
        <v>2823</v>
      </c>
      <c r="G1165" s="269"/>
      <c r="H1165" s="272">
        <v>7.2</v>
      </c>
      <c r="I1165" s="273"/>
      <c r="J1165" s="269"/>
      <c r="K1165" s="269"/>
      <c r="L1165" s="274"/>
      <c r="M1165" s="275"/>
      <c r="N1165" s="276"/>
      <c r="O1165" s="276"/>
      <c r="P1165" s="276"/>
      <c r="Q1165" s="276"/>
      <c r="R1165" s="276"/>
      <c r="S1165" s="276"/>
      <c r="T1165" s="27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8" t="s">
        <v>174</v>
      </c>
      <c r="AU1165" s="278" t="s">
        <v>86</v>
      </c>
      <c r="AV1165" s="14" t="s">
        <v>86</v>
      </c>
      <c r="AW1165" s="14" t="s">
        <v>30</v>
      </c>
      <c r="AX1165" s="14" t="s">
        <v>73</v>
      </c>
      <c r="AY1165" s="278" t="s">
        <v>166</v>
      </c>
    </row>
    <row r="1166" spans="1:65" s="2" customFormat="1" ht="21.75" customHeight="1">
      <c r="A1166" s="37"/>
      <c r="B1166" s="38"/>
      <c r="C1166" s="279" t="s">
        <v>1634</v>
      </c>
      <c r="D1166" s="279" t="s">
        <v>243</v>
      </c>
      <c r="E1166" s="280" t="s">
        <v>2824</v>
      </c>
      <c r="F1166" s="281" t="s">
        <v>2825</v>
      </c>
      <c r="G1166" s="282" t="s">
        <v>346</v>
      </c>
      <c r="H1166" s="283">
        <v>22.4</v>
      </c>
      <c r="I1166" s="284"/>
      <c r="J1166" s="285">
        <f>ROUND(I1166*H1166,2)</f>
        <v>0</v>
      </c>
      <c r="K1166" s="286"/>
      <c r="L1166" s="287"/>
      <c r="M1166" s="288" t="s">
        <v>1</v>
      </c>
      <c r="N1166" s="289" t="s">
        <v>39</v>
      </c>
      <c r="O1166" s="90"/>
      <c r="P1166" s="253">
        <f>O1166*H1166</f>
        <v>0</v>
      </c>
      <c r="Q1166" s="253">
        <v>0.0045</v>
      </c>
      <c r="R1166" s="253">
        <f>Q1166*H1166</f>
        <v>0.10079999999999999</v>
      </c>
      <c r="S1166" s="253">
        <v>0</v>
      </c>
      <c r="T1166" s="254">
        <f>S1166*H1166</f>
        <v>0</v>
      </c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R1166" s="255" t="s">
        <v>338</v>
      </c>
      <c r="AT1166" s="255" t="s">
        <v>243</v>
      </c>
      <c r="AU1166" s="255" t="s">
        <v>86</v>
      </c>
      <c r="AY1166" s="16" t="s">
        <v>166</v>
      </c>
      <c r="BE1166" s="256">
        <f>IF(N1166="základní",J1166,0)</f>
        <v>0</v>
      </c>
      <c r="BF1166" s="256">
        <f>IF(N1166="snížená",J1166,0)</f>
        <v>0</v>
      </c>
      <c r="BG1166" s="256">
        <f>IF(N1166="zákl. přenesená",J1166,0)</f>
        <v>0</v>
      </c>
      <c r="BH1166" s="256">
        <f>IF(N1166="sníž. přenesená",J1166,0)</f>
        <v>0</v>
      </c>
      <c r="BI1166" s="256">
        <f>IF(N1166="nulová",J1166,0)</f>
        <v>0</v>
      </c>
      <c r="BJ1166" s="16" t="s">
        <v>86</v>
      </c>
      <c r="BK1166" s="256">
        <f>ROUND(I1166*H1166,2)</f>
        <v>0</v>
      </c>
      <c r="BL1166" s="16" t="s">
        <v>252</v>
      </c>
      <c r="BM1166" s="255" t="s">
        <v>2826</v>
      </c>
    </row>
    <row r="1167" spans="1:47" s="2" customFormat="1" ht="12">
      <c r="A1167" s="37"/>
      <c r="B1167" s="38"/>
      <c r="C1167" s="39"/>
      <c r="D1167" s="259" t="s">
        <v>496</v>
      </c>
      <c r="E1167" s="39"/>
      <c r="F1167" s="290" t="s">
        <v>2827</v>
      </c>
      <c r="G1167" s="39"/>
      <c r="H1167" s="39"/>
      <c r="I1167" s="153"/>
      <c r="J1167" s="39"/>
      <c r="K1167" s="39"/>
      <c r="L1167" s="43"/>
      <c r="M1167" s="291"/>
      <c r="N1167" s="292"/>
      <c r="O1167" s="90"/>
      <c r="P1167" s="90"/>
      <c r="Q1167" s="90"/>
      <c r="R1167" s="90"/>
      <c r="S1167" s="90"/>
      <c r="T1167" s="91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T1167" s="16" t="s">
        <v>496</v>
      </c>
      <c r="AU1167" s="16" t="s">
        <v>86</v>
      </c>
    </row>
    <row r="1168" spans="1:51" s="14" customFormat="1" ht="12">
      <c r="A1168" s="14"/>
      <c r="B1168" s="268"/>
      <c r="C1168" s="269"/>
      <c r="D1168" s="259" t="s">
        <v>174</v>
      </c>
      <c r="E1168" s="269"/>
      <c r="F1168" s="271" t="s">
        <v>2828</v>
      </c>
      <c r="G1168" s="269"/>
      <c r="H1168" s="272">
        <v>22.4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174</v>
      </c>
      <c r="AU1168" s="278" t="s">
        <v>86</v>
      </c>
      <c r="AV1168" s="14" t="s">
        <v>86</v>
      </c>
      <c r="AW1168" s="14" t="s">
        <v>4</v>
      </c>
      <c r="AX1168" s="14" t="s">
        <v>80</v>
      </c>
      <c r="AY1168" s="278" t="s">
        <v>166</v>
      </c>
    </row>
    <row r="1169" spans="1:65" s="2" customFormat="1" ht="21.75" customHeight="1">
      <c r="A1169" s="37"/>
      <c r="B1169" s="38"/>
      <c r="C1169" s="243" t="s">
        <v>1673</v>
      </c>
      <c r="D1169" s="243" t="s">
        <v>168</v>
      </c>
      <c r="E1169" s="244" t="s">
        <v>1626</v>
      </c>
      <c r="F1169" s="245" t="s">
        <v>1627</v>
      </c>
      <c r="G1169" s="246" t="s">
        <v>171</v>
      </c>
      <c r="H1169" s="247">
        <v>253.75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39</v>
      </c>
      <c r="O1169" s="90"/>
      <c r="P1169" s="253">
        <f>O1169*H1169</f>
        <v>0</v>
      </c>
      <c r="Q1169" s="253">
        <v>0</v>
      </c>
      <c r="R1169" s="253">
        <f>Q1169*H1169</f>
        <v>0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252</v>
      </c>
      <c r="AT1169" s="255" t="s">
        <v>168</v>
      </c>
      <c r="AU1169" s="255" t="s">
        <v>86</v>
      </c>
      <c r="AY1169" s="16" t="s">
        <v>166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86</v>
      </c>
      <c r="BK1169" s="256">
        <f>ROUND(I1169*H1169,2)</f>
        <v>0</v>
      </c>
      <c r="BL1169" s="16" t="s">
        <v>252</v>
      </c>
      <c r="BM1169" s="255" t="s">
        <v>2829</v>
      </c>
    </row>
    <row r="1170" spans="1:51" s="13" customFormat="1" ht="12">
      <c r="A1170" s="13"/>
      <c r="B1170" s="257"/>
      <c r="C1170" s="258"/>
      <c r="D1170" s="259" t="s">
        <v>174</v>
      </c>
      <c r="E1170" s="260" t="s">
        <v>1</v>
      </c>
      <c r="F1170" s="261" t="s">
        <v>1192</v>
      </c>
      <c r="G1170" s="258"/>
      <c r="H1170" s="260" t="s">
        <v>1</v>
      </c>
      <c r="I1170" s="262"/>
      <c r="J1170" s="258"/>
      <c r="K1170" s="258"/>
      <c r="L1170" s="263"/>
      <c r="M1170" s="264"/>
      <c r="N1170" s="265"/>
      <c r="O1170" s="265"/>
      <c r="P1170" s="265"/>
      <c r="Q1170" s="265"/>
      <c r="R1170" s="265"/>
      <c r="S1170" s="265"/>
      <c r="T1170" s="266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7" t="s">
        <v>174</v>
      </c>
      <c r="AU1170" s="267" t="s">
        <v>86</v>
      </c>
      <c r="AV1170" s="13" t="s">
        <v>80</v>
      </c>
      <c r="AW1170" s="13" t="s">
        <v>30</v>
      </c>
      <c r="AX1170" s="13" t="s">
        <v>73</v>
      </c>
      <c r="AY1170" s="267" t="s">
        <v>166</v>
      </c>
    </row>
    <row r="1171" spans="1:51" s="14" customFormat="1" ht="12">
      <c r="A1171" s="14"/>
      <c r="B1171" s="268"/>
      <c r="C1171" s="269"/>
      <c r="D1171" s="259" t="s">
        <v>174</v>
      </c>
      <c r="E1171" s="270" t="s">
        <v>1</v>
      </c>
      <c r="F1171" s="271" t="s">
        <v>1217</v>
      </c>
      <c r="G1171" s="269"/>
      <c r="H1171" s="272">
        <v>15.75</v>
      </c>
      <c r="I1171" s="273"/>
      <c r="J1171" s="269"/>
      <c r="K1171" s="269"/>
      <c r="L1171" s="274"/>
      <c r="M1171" s="275"/>
      <c r="N1171" s="276"/>
      <c r="O1171" s="276"/>
      <c r="P1171" s="276"/>
      <c r="Q1171" s="276"/>
      <c r="R1171" s="276"/>
      <c r="S1171" s="276"/>
      <c r="T1171" s="27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78" t="s">
        <v>174</v>
      </c>
      <c r="AU1171" s="278" t="s">
        <v>86</v>
      </c>
      <c r="AV1171" s="14" t="s">
        <v>86</v>
      </c>
      <c r="AW1171" s="14" t="s">
        <v>30</v>
      </c>
      <c r="AX1171" s="14" t="s">
        <v>73</v>
      </c>
      <c r="AY1171" s="278" t="s">
        <v>166</v>
      </c>
    </row>
    <row r="1172" spans="1:51" s="14" customFormat="1" ht="12">
      <c r="A1172" s="14"/>
      <c r="B1172" s="268"/>
      <c r="C1172" s="269"/>
      <c r="D1172" s="259" t="s">
        <v>174</v>
      </c>
      <c r="E1172" s="270" t="s">
        <v>1</v>
      </c>
      <c r="F1172" s="271" t="s">
        <v>2830</v>
      </c>
      <c r="G1172" s="269"/>
      <c r="H1172" s="272">
        <v>238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174</v>
      </c>
      <c r="AU1172" s="278" t="s">
        <v>86</v>
      </c>
      <c r="AV1172" s="14" t="s">
        <v>86</v>
      </c>
      <c r="AW1172" s="14" t="s">
        <v>30</v>
      </c>
      <c r="AX1172" s="14" t="s">
        <v>73</v>
      </c>
      <c r="AY1172" s="278" t="s">
        <v>166</v>
      </c>
    </row>
    <row r="1173" spans="1:65" s="2" customFormat="1" ht="21.75" customHeight="1">
      <c r="A1173" s="37"/>
      <c r="B1173" s="38"/>
      <c r="C1173" s="243" t="s">
        <v>1678</v>
      </c>
      <c r="D1173" s="243" t="s">
        <v>168</v>
      </c>
      <c r="E1173" s="244" t="s">
        <v>1631</v>
      </c>
      <c r="F1173" s="245" t="s">
        <v>1632</v>
      </c>
      <c r="G1173" s="246" t="s">
        <v>171</v>
      </c>
      <c r="H1173" s="247">
        <v>253.75</v>
      </c>
      <c r="I1173" s="248"/>
      <c r="J1173" s="249">
        <f>ROUND(I1173*H1173,2)</f>
        <v>0</v>
      </c>
      <c r="K1173" s="250"/>
      <c r="L1173" s="43"/>
      <c r="M1173" s="251" t="s">
        <v>1</v>
      </c>
      <c r="N1173" s="252" t="s">
        <v>39</v>
      </c>
      <c r="O1173" s="90"/>
      <c r="P1173" s="253">
        <f>O1173*H1173</f>
        <v>0</v>
      </c>
      <c r="Q1173" s="253">
        <v>3E-05</v>
      </c>
      <c r="R1173" s="253">
        <f>Q1173*H1173</f>
        <v>0.0076125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252</v>
      </c>
      <c r="AT1173" s="255" t="s">
        <v>168</v>
      </c>
      <c r="AU1173" s="255" t="s">
        <v>86</v>
      </c>
      <c r="AY1173" s="16" t="s">
        <v>166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86</v>
      </c>
      <c r="BK1173" s="256">
        <f>ROUND(I1173*H1173,2)</f>
        <v>0</v>
      </c>
      <c r="BL1173" s="16" t="s">
        <v>252</v>
      </c>
      <c r="BM1173" s="255" t="s">
        <v>2831</v>
      </c>
    </row>
    <row r="1174" spans="1:65" s="2" customFormat="1" ht="16.5" customHeight="1">
      <c r="A1174" s="37"/>
      <c r="B1174" s="38"/>
      <c r="C1174" s="243" t="s">
        <v>2832</v>
      </c>
      <c r="D1174" s="243" t="s">
        <v>168</v>
      </c>
      <c r="E1174" s="244" t="s">
        <v>1635</v>
      </c>
      <c r="F1174" s="245" t="s">
        <v>1636</v>
      </c>
      <c r="G1174" s="246" t="s">
        <v>290</v>
      </c>
      <c r="H1174" s="247">
        <v>108</v>
      </c>
      <c r="I1174" s="248"/>
      <c r="J1174" s="249">
        <f>ROUND(I1174*H1174,2)</f>
        <v>0</v>
      </c>
      <c r="K1174" s="250"/>
      <c r="L1174" s="43"/>
      <c r="M1174" s="251" t="s">
        <v>1</v>
      </c>
      <c r="N1174" s="252" t="s">
        <v>39</v>
      </c>
      <c r="O1174" s="90"/>
      <c r="P1174" s="253">
        <f>O1174*H1174</f>
        <v>0</v>
      </c>
      <c r="Q1174" s="253">
        <v>0</v>
      </c>
      <c r="R1174" s="253">
        <f>Q1174*H1174</f>
        <v>0</v>
      </c>
      <c r="S1174" s="253">
        <v>0</v>
      </c>
      <c r="T1174" s="254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55" t="s">
        <v>252</v>
      </c>
      <c r="AT1174" s="255" t="s">
        <v>168</v>
      </c>
      <c r="AU1174" s="255" t="s">
        <v>86</v>
      </c>
      <c r="AY1174" s="16" t="s">
        <v>166</v>
      </c>
      <c r="BE1174" s="256">
        <f>IF(N1174="základní",J1174,0)</f>
        <v>0</v>
      </c>
      <c r="BF1174" s="256">
        <f>IF(N1174="snížená",J1174,0)</f>
        <v>0</v>
      </c>
      <c r="BG1174" s="256">
        <f>IF(N1174="zákl. přenesená",J1174,0)</f>
        <v>0</v>
      </c>
      <c r="BH1174" s="256">
        <f>IF(N1174="sníž. přenesená",J1174,0)</f>
        <v>0</v>
      </c>
      <c r="BI1174" s="256">
        <f>IF(N1174="nulová",J1174,0)</f>
        <v>0</v>
      </c>
      <c r="BJ1174" s="16" t="s">
        <v>86</v>
      </c>
      <c r="BK1174" s="256">
        <f>ROUND(I1174*H1174,2)</f>
        <v>0</v>
      </c>
      <c r="BL1174" s="16" t="s">
        <v>252</v>
      </c>
      <c r="BM1174" s="255" t="s">
        <v>2833</v>
      </c>
    </row>
    <row r="1175" spans="1:51" s="13" customFormat="1" ht="12">
      <c r="A1175" s="13"/>
      <c r="B1175" s="257"/>
      <c r="C1175" s="258"/>
      <c r="D1175" s="259" t="s">
        <v>174</v>
      </c>
      <c r="E1175" s="260" t="s">
        <v>1</v>
      </c>
      <c r="F1175" s="261" t="s">
        <v>1594</v>
      </c>
      <c r="G1175" s="258"/>
      <c r="H1175" s="260" t="s">
        <v>1</v>
      </c>
      <c r="I1175" s="262"/>
      <c r="J1175" s="258"/>
      <c r="K1175" s="258"/>
      <c r="L1175" s="263"/>
      <c r="M1175" s="264"/>
      <c r="N1175" s="265"/>
      <c r="O1175" s="265"/>
      <c r="P1175" s="265"/>
      <c r="Q1175" s="265"/>
      <c r="R1175" s="265"/>
      <c r="S1175" s="265"/>
      <c r="T1175" s="26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7" t="s">
        <v>174</v>
      </c>
      <c r="AU1175" s="267" t="s">
        <v>86</v>
      </c>
      <c r="AV1175" s="13" t="s">
        <v>80</v>
      </c>
      <c r="AW1175" s="13" t="s">
        <v>30</v>
      </c>
      <c r="AX1175" s="13" t="s">
        <v>73</v>
      </c>
      <c r="AY1175" s="267" t="s">
        <v>166</v>
      </c>
    </row>
    <row r="1176" spans="1:51" s="14" customFormat="1" ht="12">
      <c r="A1176" s="14"/>
      <c r="B1176" s="268"/>
      <c r="C1176" s="269"/>
      <c r="D1176" s="259" t="s">
        <v>174</v>
      </c>
      <c r="E1176" s="270" t="s">
        <v>1</v>
      </c>
      <c r="F1176" s="271" t="s">
        <v>2834</v>
      </c>
      <c r="G1176" s="269"/>
      <c r="H1176" s="272">
        <v>98.4</v>
      </c>
      <c r="I1176" s="273"/>
      <c r="J1176" s="269"/>
      <c r="K1176" s="269"/>
      <c r="L1176" s="274"/>
      <c r="M1176" s="275"/>
      <c r="N1176" s="276"/>
      <c r="O1176" s="276"/>
      <c r="P1176" s="276"/>
      <c r="Q1176" s="276"/>
      <c r="R1176" s="276"/>
      <c r="S1176" s="276"/>
      <c r="T1176" s="27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78" t="s">
        <v>174</v>
      </c>
      <c r="AU1176" s="278" t="s">
        <v>86</v>
      </c>
      <c r="AV1176" s="14" t="s">
        <v>86</v>
      </c>
      <c r="AW1176" s="14" t="s">
        <v>30</v>
      </c>
      <c r="AX1176" s="14" t="s">
        <v>73</v>
      </c>
      <c r="AY1176" s="278" t="s">
        <v>166</v>
      </c>
    </row>
    <row r="1177" spans="1:51" s="14" customFormat="1" ht="12">
      <c r="A1177" s="14"/>
      <c r="B1177" s="268"/>
      <c r="C1177" s="269"/>
      <c r="D1177" s="259" t="s">
        <v>174</v>
      </c>
      <c r="E1177" s="270" t="s">
        <v>1</v>
      </c>
      <c r="F1177" s="271" t="s">
        <v>2835</v>
      </c>
      <c r="G1177" s="269"/>
      <c r="H1177" s="272">
        <v>9.6</v>
      </c>
      <c r="I1177" s="273"/>
      <c r="J1177" s="269"/>
      <c r="K1177" s="269"/>
      <c r="L1177" s="274"/>
      <c r="M1177" s="275"/>
      <c r="N1177" s="276"/>
      <c r="O1177" s="276"/>
      <c r="P1177" s="276"/>
      <c r="Q1177" s="276"/>
      <c r="R1177" s="276"/>
      <c r="S1177" s="276"/>
      <c r="T1177" s="27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78" t="s">
        <v>174</v>
      </c>
      <c r="AU1177" s="278" t="s">
        <v>86</v>
      </c>
      <c r="AV1177" s="14" t="s">
        <v>86</v>
      </c>
      <c r="AW1177" s="14" t="s">
        <v>30</v>
      </c>
      <c r="AX1177" s="14" t="s">
        <v>73</v>
      </c>
      <c r="AY1177" s="278" t="s">
        <v>166</v>
      </c>
    </row>
    <row r="1178" spans="1:65" s="2" customFormat="1" ht="21.75" customHeight="1">
      <c r="A1178" s="37"/>
      <c r="B1178" s="38"/>
      <c r="C1178" s="243" t="s">
        <v>1643</v>
      </c>
      <c r="D1178" s="243" t="s">
        <v>168</v>
      </c>
      <c r="E1178" s="244" t="s">
        <v>1640</v>
      </c>
      <c r="F1178" s="245" t="s">
        <v>1641</v>
      </c>
      <c r="G1178" s="246" t="s">
        <v>171</v>
      </c>
      <c r="H1178" s="247">
        <v>336.25</v>
      </c>
      <c r="I1178" s="248"/>
      <c r="J1178" s="249">
        <f>ROUND(I1178*H1178,2)</f>
        <v>0</v>
      </c>
      <c r="K1178" s="250"/>
      <c r="L1178" s="43"/>
      <c r="M1178" s="251" t="s">
        <v>1</v>
      </c>
      <c r="N1178" s="252" t="s">
        <v>39</v>
      </c>
      <c r="O1178" s="90"/>
      <c r="P1178" s="253">
        <f>O1178*H1178</f>
        <v>0</v>
      </c>
      <c r="Q1178" s="253">
        <v>0</v>
      </c>
      <c r="R1178" s="253">
        <f>Q1178*H1178</f>
        <v>0</v>
      </c>
      <c r="S1178" s="253">
        <v>0.04508</v>
      </c>
      <c r="T1178" s="254">
        <f>S1178*H1178</f>
        <v>15.158150000000001</v>
      </c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R1178" s="255" t="s">
        <v>252</v>
      </c>
      <c r="AT1178" s="255" t="s">
        <v>168</v>
      </c>
      <c r="AU1178" s="255" t="s">
        <v>86</v>
      </c>
      <c r="AY1178" s="16" t="s">
        <v>166</v>
      </c>
      <c r="BE1178" s="256">
        <f>IF(N1178="základní",J1178,0)</f>
        <v>0</v>
      </c>
      <c r="BF1178" s="256">
        <f>IF(N1178="snížená",J1178,0)</f>
        <v>0</v>
      </c>
      <c r="BG1178" s="256">
        <f>IF(N1178="zákl. přenesená",J1178,0)</f>
        <v>0</v>
      </c>
      <c r="BH1178" s="256">
        <f>IF(N1178="sníž. přenesená",J1178,0)</f>
        <v>0</v>
      </c>
      <c r="BI1178" s="256">
        <f>IF(N1178="nulová",J1178,0)</f>
        <v>0</v>
      </c>
      <c r="BJ1178" s="16" t="s">
        <v>86</v>
      </c>
      <c r="BK1178" s="256">
        <f>ROUND(I1178*H1178,2)</f>
        <v>0</v>
      </c>
      <c r="BL1178" s="16" t="s">
        <v>252</v>
      </c>
      <c r="BM1178" s="255" t="s">
        <v>2836</v>
      </c>
    </row>
    <row r="1179" spans="1:51" s="13" customFormat="1" ht="12">
      <c r="A1179" s="13"/>
      <c r="B1179" s="257"/>
      <c r="C1179" s="258"/>
      <c r="D1179" s="259" t="s">
        <v>174</v>
      </c>
      <c r="E1179" s="260" t="s">
        <v>1</v>
      </c>
      <c r="F1179" s="261" t="s">
        <v>1192</v>
      </c>
      <c r="G1179" s="258"/>
      <c r="H1179" s="260" t="s">
        <v>1</v>
      </c>
      <c r="I1179" s="262"/>
      <c r="J1179" s="258"/>
      <c r="K1179" s="258"/>
      <c r="L1179" s="263"/>
      <c r="M1179" s="264"/>
      <c r="N1179" s="265"/>
      <c r="O1179" s="265"/>
      <c r="P1179" s="265"/>
      <c r="Q1179" s="265"/>
      <c r="R1179" s="265"/>
      <c r="S1179" s="265"/>
      <c r="T1179" s="26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7" t="s">
        <v>174</v>
      </c>
      <c r="AU1179" s="267" t="s">
        <v>86</v>
      </c>
      <c r="AV1179" s="13" t="s">
        <v>80</v>
      </c>
      <c r="AW1179" s="13" t="s">
        <v>30</v>
      </c>
      <c r="AX1179" s="13" t="s">
        <v>73</v>
      </c>
      <c r="AY1179" s="267" t="s">
        <v>166</v>
      </c>
    </row>
    <row r="1180" spans="1:51" s="14" customFormat="1" ht="12">
      <c r="A1180" s="14"/>
      <c r="B1180" s="268"/>
      <c r="C1180" s="269"/>
      <c r="D1180" s="259" t="s">
        <v>174</v>
      </c>
      <c r="E1180" s="270" t="s">
        <v>1</v>
      </c>
      <c r="F1180" s="271" t="s">
        <v>1217</v>
      </c>
      <c r="G1180" s="269"/>
      <c r="H1180" s="272">
        <v>15.75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174</v>
      </c>
      <c r="AU1180" s="278" t="s">
        <v>86</v>
      </c>
      <c r="AV1180" s="14" t="s">
        <v>86</v>
      </c>
      <c r="AW1180" s="14" t="s">
        <v>30</v>
      </c>
      <c r="AX1180" s="14" t="s">
        <v>73</v>
      </c>
      <c r="AY1180" s="278" t="s">
        <v>166</v>
      </c>
    </row>
    <row r="1181" spans="1:51" s="14" customFormat="1" ht="12">
      <c r="A1181" s="14"/>
      <c r="B1181" s="268"/>
      <c r="C1181" s="269"/>
      <c r="D1181" s="259" t="s">
        <v>174</v>
      </c>
      <c r="E1181" s="270" t="s">
        <v>1</v>
      </c>
      <c r="F1181" s="271" t="s">
        <v>2728</v>
      </c>
      <c r="G1181" s="269"/>
      <c r="H1181" s="272">
        <v>280</v>
      </c>
      <c r="I1181" s="273"/>
      <c r="J1181" s="269"/>
      <c r="K1181" s="269"/>
      <c r="L1181" s="274"/>
      <c r="M1181" s="275"/>
      <c r="N1181" s="276"/>
      <c r="O1181" s="276"/>
      <c r="P1181" s="276"/>
      <c r="Q1181" s="276"/>
      <c r="R1181" s="276"/>
      <c r="S1181" s="276"/>
      <c r="T1181" s="277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78" t="s">
        <v>174</v>
      </c>
      <c r="AU1181" s="278" t="s">
        <v>86</v>
      </c>
      <c r="AV1181" s="14" t="s">
        <v>86</v>
      </c>
      <c r="AW1181" s="14" t="s">
        <v>30</v>
      </c>
      <c r="AX1181" s="14" t="s">
        <v>73</v>
      </c>
      <c r="AY1181" s="278" t="s">
        <v>166</v>
      </c>
    </row>
    <row r="1182" spans="1:51" s="14" customFormat="1" ht="12">
      <c r="A1182" s="14"/>
      <c r="B1182" s="268"/>
      <c r="C1182" s="269"/>
      <c r="D1182" s="259" t="s">
        <v>174</v>
      </c>
      <c r="E1182" s="270" t="s">
        <v>1</v>
      </c>
      <c r="F1182" s="271" t="s">
        <v>1397</v>
      </c>
      <c r="G1182" s="269"/>
      <c r="H1182" s="272">
        <v>40.5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174</v>
      </c>
      <c r="AU1182" s="278" t="s">
        <v>86</v>
      </c>
      <c r="AV1182" s="14" t="s">
        <v>86</v>
      </c>
      <c r="AW1182" s="14" t="s">
        <v>30</v>
      </c>
      <c r="AX1182" s="14" t="s">
        <v>73</v>
      </c>
      <c r="AY1182" s="278" t="s">
        <v>166</v>
      </c>
    </row>
    <row r="1183" spans="1:65" s="2" customFormat="1" ht="21.75" customHeight="1">
      <c r="A1183" s="37"/>
      <c r="B1183" s="38"/>
      <c r="C1183" s="243" t="s">
        <v>1647</v>
      </c>
      <c r="D1183" s="243" t="s">
        <v>168</v>
      </c>
      <c r="E1183" s="244" t="s">
        <v>1644</v>
      </c>
      <c r="F1183" s="245" t="s">
        <v>1645</v>
      </c>
      <c r="G1183" s="246" t="s">
        <v>171</v>
      </c>
      <c r="H1183" s="247">
        <v>336.25</v>
      </c>
      <c r="I1183" s="248"/>
      <c r="J1183" s="249">
        <f>ROUND(I1183*H1183,2)</f>
        <v>0</v>
      </c>
      <c r="K1183" s="250"/>
      <c r="L1183" s="43"/>
      <c r="M1183" s="251" t="s">
        <v>1</v>
      </c>
      <c r="N1183" s="252" t="s">
        <v>39</v>
      </c>
      <c r="O1183" s="90"/>
      <c r="P1183" s="253">
        <f>O1183*H1183</f>
        <v>0</v>
      </c>
      <c r="Q1183" s="253">
        <v>0</v>
      </c>
      <c r="R1183" s="253">
        <f>Q1183*H1183</f>
        <v>0</v>
      </c>
      <c r="S1183" s="253">
        <v>0</v>
      </c>
      <c r="T1183" s="254">
        <f>S1183*H1183</f>
        <v>0</v>
      </c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R1183" s="255" t="s">
        <v>252</v>
      </c>
      <c r="AT1183" s="255" t="s">
        <v>168</v>
      </c>
      <c r="AU1183" s="255" t="s">
        <v>86</v>
      </c>
      <c r="AY1183" s="16" t="s">
        <v>166</v>
      </c>
      <c r="BE1183" s="256">
        <f>IF(N1183="základní",J1183,0)</f>
        <v>0</v>
      </c>
      <c r="BF1183" s="256">
        <f>IF(N1183="snížená",J1183,0)</f>
        <v>0</v>
      </c>
      <c r="BG1183" s="256">
        <f>IF(N1183="zákl. přenesená",J1183,0)</f>
        <v>0</v>
      </c>
      <c r="BH1183" s="256">
        <f>IF(N1183="sníž. přenesená",J1183,0)</f>
        <v>0</v>
      </c>
      <c r="BI1183" s="256">
        <f>IF(N1183="nulová",J1183,0)</f>
        <v>0</v>
      </c>
      <c r="BJ1183" s="16" t="s">
        <v>86</v>
      </c>
      <c r="BK1183" s="256">
        <f>ROUND(I1183*H1183,2)</f>
        <v>0</v>
      </c>
      <c r="BL1183" s="16" t="s">
        <v>252</v>
      </c>
      <c r="BM1183" s="255" t="s">
        <v>2837</v>
      </c>
    </row>
    <row r="1184" spans="1:65" s="2" customFormat="1" ht="21.75" customHeight="1">
      <c r="A1184" s="37"/>
      <c r="B1184" s="38"/>
      <c r="C1184" s="243" t="s">
        <v>1651</v>
      </c>
      <c r="D1184" s="243" t="s">
        <v>168</v>
      </c>
      <c r="E1184" s="244" t="s">
        <v>1648</v>
      </c>
      <c r="F1184" s="245" t="s">
        <v>1649</v>
      </c>
      <c r="G1184" s="246" t="s">
        <v>290</v>
      </c>
      <c r="H1184" s="247">
        <v>49.2</v>
      </c>
      <c r="I1184" s="248"/>
      <c r="J1184" s="249">
        <f>ROUND(I1184*H1184,2)</f>
        <v>0</v>
      </c>
      <c r="K1184" s="250"/>
      <c r="L1184" s="43"/>
      <c r="M1184" s="251" t="s">
        <v>1</v>
      </c>
      <c r="N1184" s="252" t="s">
        <v>39</v>
      </c>
      <c r="O1184" s="90"/>
      <c r="P1184" s="253">
        <f>O1184*H1184</f>
        <v>0</v>
      </c>
      <c r="Q1184" s="253">
        <v>0</v>
      </c>
      <c r="R1184" s="253">
        <f>Q1184*H1184</f>
        <v>0</v>
      </c>
      <c r="S1184" s="253">
        <v>0.01392</v>
      </c>
      <c r="T1184" s="254">
        <f>S1184*H1184</f>
        <v>0.684864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55" t="s">
        <v>252</v>
      </c>
      <c r="AT1184" s="255" t="s">
        <v>168</v>
      </c>
      <c r="AU1184" s="255" t="s">
        <v>86</v>
      </c>
      <c r="AY1184" s="16" t="s">
        <v>166</v>
      </c>
      <c r="BE1184" s="256">
        <f>IF(N1184="základní",J1184,0)</f>
        <v>0</v>
      </c>
      <c r="BF1184" s="256">
        <f>IF(N1184="snížená",J1184,0)</f>
        <v>0</v>
      </c>
      <c r="BG1184" s="256">
        <f>IF(N1184="zákl. přenesená",J1184,0)</f>
        <v>0</v>
      </c>
      <c r="BH1184" s="256">
        <f>IF(N1184="sníž. přenesená",J1184,0)</f>
        <v>0</v>
      </c>
      <c r="BI1184" s="256">
        <f>IF(N1184="nulová",J1184,0)</f>
        <v>0</v>
      </c>
      <c r="BJ1184" s="16" t="s">
        <v>86</v>
      </c>
      <c r="BK1184" s="256">
        <f>ROUND(I1184*H1184,2)</f>
        <v>0</v>
      </c>
      <c r="BL1184" s="16" t="s">
        <v>252</v>
      </c>
      <c r="BM1184" s="255" t="s">
        <v>2838</v>
      </c>
    </row>
    <row r="1185" spans="1:51" s="13" customFormat="1" ht="12">
      <c r="A1185" s="13"/>
      <c r="B1185" s="257"/>
      <c r="C1185" s="258"/>
      <c r="D1185" s="259" t="s">
        <v>174</v>
      </c>
      <c r="E1185" s="260" t="s">
        <v>1</v>
      </c>
      <c r="F1185" s="261" t="s">
        <v>1594</v>
      </c>
      <c r="G1185" s="258"/>
      <c r="H1185" s="260" t="s">
        <v>1</v>
      </c>
      <c r="I1185" s="262"/>
      <c r="J1185" s="258"/>
      <c r="K1185" s="258"/>
      <c r="L1185" s="263"/>
      <c r="M1185" s="264"/>
      <c r="N1185" s="265"/>
      <c r="O1185" s="265"/>
      <c r="P1185" s="265"/>
      <c r="Q1185" s="265"/>
      <c r="R1185" s="265"/>
      <c r="S1185" s="265"/>
      <c r="T1185" s="266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7" t="s">
        <v>174</v>
      </c>
      <c r="AU1185" s="267" t="s">
        <v>86</v>
      </c>
      <c r="AV1185" s="13" t="s">
        <v>80</v>
      </c>
      <c r="AW1185" s="13" t="s">
        <v>30</v>
      </c>
      <c r="AX1185" s="13" t="s">
        <v>73</v>
      </c>
      <c r="AY1185" s="267" t="s">
        <v>166</v>
      </c>
    </row>
    <row r="1186" spans="1:51" s="14" customFormat="1" ht="12">
      <c r="A1186" s="14"/>
      <c r="B1186" s="268"/>
      <c r="C1186" s="269"/>
      <c r="D1186" s="259" t="s">
        <v>174</v>
      </c>
      <c r="E1186" s="270" t="s">
        <v>1</v>
      </c>
      <c r="F1186" s="271" t="s">
        <v>2839</v>
      </c>
      <c r="G1186" s="269"/>
      <c r="H1186" s="272">
        <v>49.2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174</v>
      </c>
      <c r="AU1186" s="278" t="s">
        <v>86</v>
      </c>
      <c r="AV1186" s="14" t="s">
        <v>86</v>
      </c>
      <c r="AW1186" s="14" t="s">
        <v>30</v>
      </c>
      <c r="AX1186" s="14" t="s">
        <v>73</v>
      </c>
      <c r="AY1186" s="278" t="s">
        <v>166</v>
      </c>
    </row>
    <row r="1187" spans="1:65" s="2" customFormat="1" ht="21.75" customHeight="1">
      <c r="A1187" s="37"/>
      <c r="B1187" s="38"/>
      <c r="C1187" s="243" t="s">
        <v>1682</v>
      </c>
      <c r="D1187" s="243" t="s">
        <v>168</v>
      </c>
      <c r="E1187" s="244" t="s">
        <v>1652</v>
      </c>
      <c r="F1187" s="245" t="s">
        <v>1653</v>
      </c>
      <c r="G1187" s="246" t="s">
        <v>290</v>
      </c>
      <c r="H1187" s="247">
        <v>49.2</v>
      </c>
      <c r="I1187" s="248"/>
      <c r="J1187" s="249">
        <f>ROUND(I1187*H1187,2)</f>
        <v>0</v>
      </c>
      <c r="K1187" s="250"/>
      <c r="L1187" s="43"/>
      <c r="M1187" s="251" t="s">
        <v>1</v>
      </c>
      <c r="N1187" s="252" t="s">
        <v>39</v>
      </c>
      <c r="O1187" s="90"/>
      <c r="P1187" s="253">
        <f>O1187*H1187</f>
        <v>0</v>
      </c>
      <c r="Q1187" s="253">
        <v>0</v>
      </c>
      <c r="R1187" s="253">
        <f>Q1187*H1187</f>
        <v>0</v>
      </c>
      <c r="S1187" s="253">
        <v>0</v>
      </c>
      <c r="T1187" s="254">
        <f>S1187*H1187</f>
        <v>0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255" t="s">
        <v>252</v>
      </c>
      <c r="AT1187" s="255" t="s">
        <v>168</v>
      </c>
      <c r="AU1187" s="255" t="s">
        <v>86</v>
      </c>
      <c r="AY1187" s="16" t="s">
        <v>166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6" t="s">
        <v>86</v>
      </c>
      <c r="BK1187" s="256">
        <f>ROUND(I1187*H1187,2)</f>
        <v>0</v>
      </c>
      <c r="BL1187" s="16" t="s">
        <v>252</v>
      </c>
      <c r="BM1187" s="255" t="s">
        <v>2840</v>
      </c>
    </row>
    <row r="1188" spans="1:65" s="2" customFormat="1" ht="16.5" customHeight="1">
      <c r="A1188" s="37"/>
      <c r="B1188" s="38"/>
      <c r="C1188" s="243" t="s">
        <v>2841</v>
      </c>
      <c r="D1188" s="243" t="s">
        <v>168</v>
      </c>
      <c r="E1188" s="244" t="s">
        <v>1656</v>
      </c>
      <c r="F1188" s="245" t="s">
        <v>1657</v>
      </c>
      <c r="G1188" s="246" t="s">
        <v>171</v>
      </c>
      <c r="H1188" s="247">
        <v>253.75</v>
      </c>
      <c r="I1188" s="248"/>
      <c r="J1188" s="249">
        <f>ROUND(I1188*H1188,2)</f>
        <v>0</v>
      </c>
      <c r="K1188" s="250"/>
      <c r="L1188" s="43"/>
      <c r="M1188" s="251" t="s">
        <v>1</v>
      </c>
      <c r="N1188" s="252" t="s">
        <v>39</v>
      </c>
      <c r="O1188" s="90"/>
      <c r="P1188" s="253">
        <f>O1188*H1188</f>
        <v>0</v>
      </c>
      <c r="Q1188" s="253">
        <v>0</v>
      </c>
      <c r="R1188" s="253">
        <f>Q1188*H1188</f>
        <v>0</v>
      </c>
      <c r="S1188" s="253">
        <v>0</v>
      </c>
      <c r="T1188" s="254">
        <f>S1188*H1188</f>
        <v>0</v>
      </c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R1188" s="255" t="s">
        <v>252</v>
      </c>
      <c r="AT1188" s="255" t="s">
        <v>168</v>
      </c>
      <c r="AU1188" s="255" t="s">
        <v>86</v>
      </c>
      <c r="AY1188" s="16" t="s">
        <v>166</v>
      </c>
      <c r="BE1188" s="256">
        <f>IF(N1188="základní",J1188,0)</f>
        <v>0</v>
      </c>
      <c r="BF1188" s="256">
        <f>IF(N1188="snížená",J1188,0)</f>
        <v>0</v>
      </c>
      <c r="BG1188" s="256">
        <f>IF(N1188="zákl. přenesená",J1188,0)</f>
        <v>0</v>
      </c>
      <c r="BH1188" s="256">
        <f>IF(N1188="sníž. přenesená",J1188,0)</f>
        <v>0</v>
      </c>
      <c r="BI1188" s="256">
        <f>IF(N1188="nulová",J1188,0)</f>
        <v>0</v>
      </c>
      <c r="BJ1188" s="16" t="s">
        <v>86</v>
      </c>
      <c r="BK1188" s="256">
        <f>ROUND(I1188*H1188,2)</f>
        <v>0</v>
      </c>
      <c r="BL1188" s="16" t="s">
        <v>252</v>
      </c>
      <c r="BM1188" s="255" t="s">
        <v>2842</v>
      </c>
    </row>
    <row r="1189" spans="1:51" s="13" customFormat="1" ht="12">
      <c r="A1189" s="13"/>
      <c r="B1189" s="257"/>
      <c r="C1189" s="258"/>
      <c r="D1189" s="259" t="s">
        <v>174</v>
      </c>
      <c r="E1189" s="260" t="s">
        <v>1</v>
      </c>
      <c r="F1189" s="261" t="s">
        <v>1192</v>
      </c>
      <c r="G1189" s="258"/>
      <c r="H1189" s="260" t="s">
        <v>1</v>
      </c>
      <c r="I1189" s="262"/>
      <c r="J1189" s="258"/>
      <c r="K1189" s="258"/>
      <c r="L1189" s="263"/>
      <c r="M1189" s="264"/>
      <c r="N1189" s="265"/>
      <c r="O1189" s="265"/>
      <c r="P1189" s="265"/>
      <c r="Q1189" s="265"/>
      <c r="R1189" s="265"/>
      <c r="S1189" s="265"/>
      <c r="T1189" s="266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7" t="s">
        <v>174</v>
      </c>
      <c r="AU1189" s="267" t="s">
        <v>86</v>
      </c>
      <c r="AV1189" s="13" t="s">
        <v>80</v>
      </c>
      <c r="AW1189" s="13" t="s">
        <v>30</v>
      </c>
      <c r="AX1189" s="13" t="s">
        <v>73</v>
      </c>
      <c r="AY1189" s="267" t="s">
        <v>166</v>
      </c>
    </row>
    <row r="1190" spans="1:51" s="14" customFormat="1" ht="12">
      <c r="A1190" s="14"/>
      <c r="B1190" s="268"/>
      <c r="C1190" s="269"/>
      <c r="D1190" s="259" t="s">
        <v>174</v>
      </c>
      <c r="E1190" s="270" t="s">
        <v>1</v>
      </c>
      <c r="F1190" s="271" t="s">
        <v>1217</v>
      </c>
      <c r="G1190" s="269"/>
      <c r="H1190" s="272">
        <v>15.75</v>
      </c>
      <c r="I1190" s="273"/>
      <c r="J1190" s="269"/>
      <c r="K1190" s="269"/>
      <c r="L1190" s="274"/>
      <c r="M1190" s="275"/>
      <c r="N1190" s="276"/>
      <c r="O1190" s="276"/>
      <c r="P1190" s="276"/>
      <c r="Q1190" s="276"/>
      <c r="R1190" s="276"/>
      <c r="S1190" s="276"/>
      <c r="T1190" s="277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78" t="s">
        <v>174</v>
      </c>
      <c r="AU1190" s="278" t="s">
        <v>86</v>
      </c>
      <c r="AV1190" s="14" t="s">
        <v>86</v>
      </c>
      <c r="AW1190" s="14" t="s">
        <v>30</v>
      </c>
      <c r="AX1190" s="14" t="s">
        <v>73</v>
      </c>
      <c r="AY1190" s="278" t="s">
        <v>166</v>
      </c>
    </row>
    <row r="1191" spans="1:51" s="14" customFormat="1" ht="12">
      <c r="A1191" s="14"/>
      <c r="B1191" s="268"/>
      <c r="C1191" s="269"/>
      <c r="D1191" s="259" t="s">
        <v>174</v>
      </c>
      <c r="E1191" s="270" t="s">
        <v>1</v>
      </c>
      <c r="F1191" s="271" t="s">
        <v>2830</v>
      </c>
      <c r="G1191" s="269"/>
      <c r="H1191" s="272">
        <v>238</v>
      </c>
      <c r="I1191" s="273"/>
      <c r="J1191" s="269"/>
      <c r="K1191" s="269"/>
      <c r="L1191" s="274"/>
      <c r="M1191" s="275"/>
      <c r="N1191" s="276"/>
      <c r="O1191" s="276"/>
      <c r="P1191" s="276"/>
      <c r="Q1191" s="276"/>
      <c r="R1191" s="276"/>
      <c r="S1191" s="276"/>
      <c r="T1191" s="277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8" t="s">
        <v>174</v>
      </c>
      <c r="AU1191" s="278" t="s">
        <v>86</v>
      </c>
      <c r="AV1191" s="14" t="s">
        <v>86</v>
      </c>
      <c r="AW1191" s="14" t="s">
        <v>30</v>
      </c>
      <c r="AX1191" s="14" t="s">
        <v>73</v>
      </c>
      <c r="AY1191" s="278" t="s">
        <v>166</v>
      </c>
    </row>
    <row r="1192" spans="1:65" s="2" customFormat="1" ht="21.75" customHeight="1">
      <c r="A1192" s="37"/>
      <c r="B1192" s="38"/>
      <c r="C1192" s="243" t="s">
        <v>1699</v>
      </c>
      <c r="D1192" s="243" t="s">
        <v>168</v>
      </c>
      <c r="E1192" s="244" t="s">
        <v>1660</v>
      </c>
      <c r="F1192" s="245" t="s">
        <v>1661</v>
      </c>
      <c r="G1192" s="246" t="s">
        <v>171</v>
      </c>
      <c r="H1192" s="247">
        <v>79.2</v>
      </c>
      <c r="I1192" s="248"/>
      <c r="J1192" s="249">
        <f>ROUND(I1192*H1192,2)</f>
        <v>0</v>
      </c>
      <c r="K1192" s="250"/>
      <c r="L1192" s="43"/>
      <c r="M1192" s="251" t="s">
        <v>1</v>
      </c>
      <c r="N1192" s="252" t="s">
        <v>39</v>
      </c>
      <c r="O1192" s="90"/>
      <c r="P1192" s="253">
        <f>O1192*H1192</f>
        <v>0</v>
      </c>
      <c r="Q1192" s="253">
        <v>0.04644</v>
      </c>
      <c r="R1192" s="253">
        <f>Q1192*H1192</f>
        <v>3.6780480000000004</v>
      </c>
      <c r="S1192" s="253">
        <v>0</v>
      </c>
      <c r="T1192" s="254">
        <f>S1192*H1192</f>
        <v>0</v>
      </c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R1192" s="255" t="s">
        <v>252</v>
      </c>
      <c r="AT1192" s="255" t="s">
        <v>168</v>
      </c>
      <c r="AU1192" s="255" t="s">
        <v>86</v>
      </c>
      <c r="AY1192" s="16" t="s">
        <v>166</v>
      </c>
      <c r="BE1192" s="256">
        <f>IF(N1192="základní",J1192,0)</f>
        <v>0</v>
      </c>
      <c r="BF1192" s="256">
        <f>IF(N1192="snížená",J1192,0)</f>
        <v>0</v>
      </c>
      <c r="BG1192" s="256">
        <f>IF(N1192="zákl. přenesená",J1192,0)</f>
        <v>0</v>
      </c>
      <c r="BH1192" s="256">
        <f>IF(N1192="sníž. přenesená",J1192,0)</f>
        <v>0</v>
      </c>
      <c r="BI1192" s="256">
        <f>IF(N1192="nulová",J1192,0)</f>
        <v>0</v>
      </c>
      <c r="BJ1192" s="16" t="s">
        <v>86</v>
      </c>
      <c r="BK1192" s="256">
        <f>ROUND(I1192*H1192,2)</f>
        <v>0</v>
      </c>
      <c r="BL1192" s="16" t="s">
        <v>252</v>
      </c>
      <c r="BM1192" s="255" t="s">
        <v>2843</v>
      </c>
    </row>
    <row r="1193" spans="1:51" s="13" customFormat="1" ht="12">
      <c r="A1193" s="13"/>
      <c r="B1193" s="257"/>
      <c r="C1193" s="258"/>
      <c r="D1193" s="259" t="s">
        <v>174</v>
      </c>
      <c r="E1193" s="260" t="s">
        <v>1</v>
      </c>
      <c r="F1193" s="261" t="s">
        <v>956</v>
      </c>
      <c r="G1193" s="258"/>
      <c r="H1193" s="260" t="s">
        <v>1</v>
      </c>
      <c r="I1193" s="262"/>
      <c r="J1193" s="258"/>
      <c r="K1193" s="258"/>
      <c r="L1193" s="263"/>
      <c r="M1193" s="264"/>
      <c r="N1193" s="265"/>
      <c r="O1193" s="265"/>
      <c r="P1193" s="265"/>
      <c r="Q1193" s="265"/>
      <c r="R1193" s="265"/>
      <c r="S1193" s="265"/>
      <c r="T1193" s="266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7" t="s">
        <v>174</v>
      </c>
      <c r="AU1193" s="267" t="s">
        <v>86</v>
      </c>
      <c r="AV1193" s="13" t="s">
        <v>80</v>
      </c>
      <c r="AW1193" s="13" t="s">
        <v>30</v>
      </c>
      <c r="AX1193" s="13" t="s">
        <v>73</v>
      </c>
      <c r="AY1193" s="267" t="s">
        <v>166</v>
      </c>
    </row>
    <row r="1194" spans="1:51" s="14" customFormat="1" ht="12">
      <c r="A1194" s="14"/>
      <c r="B1194" s="268"/>
      <c r="C1194" s="269"/>
      <c r="D1194" s="259" t="s">
        <v>174</v>
      </c>
      <c r="E1194" s="270" t="s">
        <v>1</v>
      </c>
      <c r="F1194" s="271" t="s">
        <v>1663</v>
      </c>
      <c r="G1194" s="269"/>
      <c r="H1194" s="272">
        <v>79.2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174</v>
      </c>
      <c r="AU1194" s="278" t="s">
        <v>86</v>
      </c>
      <c r="AV1194" s="14" t="s">
        <v>86</v>
      </c>
      <c r="AW1194" s="14" t="s">
        <v>30</v>
      </c>
      <c r="AX1194" s="14" t="s">
        <v>73</v>
      </c>
      <c r="AY1194" s="278" t="s">
        <v>166</v>
      </c>
    </row>
    <row r="1195" spans="1:65" s="2" customFormat="1" ht="21.75" customHeight="1">
      <c r="A1195" s="37"/>
      <c r="B1195" s="38"/>
      <c r="C1195" s="243" t="s">
        <v>1703</v>
      </c>
      <c r="D1195" s="243" t="s">
        <v>168</v>
      </c>
      <c r="E1195" s="244" t="s">
        <v>1665</v>
      </c>
      <c r="F1195" s="245" t="s">
        <v>1666</v>
      </c>
      <c r="G1195" s="246" t="s">
        <v>290</v>
      </c>
      <c r="H1195" s="247">
        <v>140</v>
      </c>
      <c r="I1195" s="248"/>
      <c r="J1195" s="249">
        <f>ROUND(I1195*H1195,2)</f>
        <v>0</v>
      </c>
      <c r="K1195" s="250"/>
      <c r="L1195" s="43"/>
      <c r="M1195" s="251" t="s">
        <v>1</v>
      </c>
      <c r="N1195" s="252" t="s">
        <v>39</v>
      </c>
      <c r="O1195" s="90"/>
      <c r="P1195" s="253">
        <f>O1195*H1195</f>
        <v>0</v>
      </c>
      <c r="Q1195" s="253">
        <v>0.00049</v>
      </c>
      <c r="R1195" s="253">
        <f>Q1195*H1195</f>
        <v>0.0686</v>
      </c>
      <c r="S1195" s="253">
        <v>0</v>
      </c>
      <c r="T1195" s="254">
        <f>S1195*H1195</f>
        <v>0</v>
      </c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R1195" s="255" t="s">
        <v>252</v>
      </c>
      <c r="AT1195" s="255" t="s">
        <v>168</v>
      </c>
      <c r="AU1195" s="255" t="s">
        <v>86</v>
      </c>
      <c r="AY1195" s="16" t="s">
        <v>166</v>
      </c>
      <c r="BE1195" s="256">
        <f>IF(N1195="základní",J1195,0)</f>
        <v>0</v>
      </c>
      <c r="BF1195" s="256">
        <f>IF(N1195="snížená",J1195,0)</f>
        <v>0</v>
      </c>
      <c r="BG1195" s="256">
        <f>IF(N1195="zákl. přenesená",J1195,0)</f>
        <v>0</v>
      </c>
      <c r="BH1195" s="256">
        <f>IF(N1195="sníž. přenesená",J1195,0)</f>
        <v>0</v>
      </c>
      <c r="BI1195" s="256">
        <f>IF(N1195="nulová",J1195,0)</f>
        <v>0</v>
      </c>
      <c r="BJ1195" s="16" t="s">
        <v>86</v>
      </c>
      <c r="BK1195" s="256">
        <f>ROUND(I1195*H1195,2)</f>
        <v>0</v>
      </c>
      <c r="BL1195" s="16" t="s">
        <v>252</v>
      </c>
      <c r="BM1195" s="255" t="s">
        <v>2844</v>
      </c>
    </row>
    <row r="1196" spans="1:51" s="14" customFormat="1" ht="12">
      <c r="A1196" s="14"/>
      <c r="B1196" s="268"/>
      <c r="C1196" s="269"/>
      <c r="D1196" s="259" t="s">
        <v>174</v>
      </c>
      <c r="E1196" s="270" t="s">
        <v>1</v>
      </c>
      <c r="F1196" s="271" t="s">
        <v>2845</v>
      </c>
      <c r="G1196" s="269"/>
      <c r="H1196" s="272">
        <v>140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174</v>
      </c>
      <c r="AU1196" s="278" t="s">
        <v>86</v>
      </c>
      <c r="AV1196" s="14" t="s">
        <v>86</v>
      </c>
      <c r="AW1196" s="14" t="s">
        <v>30</v>
      </c>
      <c r="AX1196" s="14" t="s">
        <v>73</v>
      </c>
      <c r="AY1196" s="278" t="s">
        <v>166</v>
      </c>
    </row>
    <row r="1197" spans="1:65" s="2" customFormat="1" ht="21.75" customHeight="1">
      <c r="A1197" s="37"/>
      <c r="B1197" s="38"/>
      <c r="C1197" s="243" t="s">
        <v>1707</v>
      </c>
      <c r="D1197" s="243" t="s">
        <v>168</v>
      </c>
      <c r="E1197" s="244" t="s">
        <v>1670</v>
      </c>
      <c r="F1197" s="245" t="s">
        <v>1671</v>
      </c>
      <c r="G1197" s="246" t="s">
        <v>290</v>
      </c>
      <c r="H1197" s="247">
        <v>140</v>
      </c>
      <c r="I1197" s="248"/>
      <c r="J1197" s="249">
        <f>ROUND(I1197*H1197,2)</f>
        <v>0</v>
      </c>
      <c r="K1197" s="250"/>
      <c r="L1197" s="43"/>
      <c r="M1197" s="251" t="s">
        <v>1</v>
      </c>
      <c r="N1197" s="252" t="s">
        <v>39</v>
      </c>
      <c r="O1197" s="90"/>
      <c r="P1197" s="253">
        <f>O1197*H1197</f>
        <v>0</v>
      </c>
      <c r="Q1197" s="253">
        <v>0.00012</v>
      </c>
      <c r="R1197" s="253">
        <f>Q1197*H1197</f>
        <v>0.0168</v>
      </c>
      <c r="S1197" s="253">
        <v>0</v>
      </c>
      <c r="T1197" s="254">
        <f>S1197*H1197</f>
        <v>0</v>
      </c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R1197" s="255" t="s">
        <v>252</v>
      </c>
      <c r="AT1197" s="255" t="s">
        <v>168</v>
      </c>
      <c r="AU1197" s="255" t="s">
        <v>86</v>
      </c>
      <c r="AY1197" s="16" t="s">
        <v>166</v>
      </c>
      <c r="BE1197" s="256">
        <f>IF(N1197="základní",J1197,0)</f>
        <v>0</v>
      </c>
      <c r="BF1197" s="256">
        <f>IF(N1197="snížená",J1197,0)</f>
        <v>0</v>
      </c>
      <c r="BG1197" s="256">
        <f>IF(N1197="zákl. přenesená",J1197,0)</f>
        <v>0</v>
      </c>
      <c r="BH1197" s="256">
        <f>IF(N1197="sníž. přenesená",J1197,0)</f>
        <v>0</v>
      </c>
      <c r="BI1197" s="256">
        <f>IF(N1197="nulová",J1197,0)</f>
        <v>0</v>
      </c>
      <c r="BJ1197" s="16" t="s">
        <v>86</v>
      </c>
      <c r="BK1197" s="256">
        <f>ROUND(I1197*H1197,2)</f>
        <v>0</v>
      </c>
      <c r="BL1197" s="16" t="s">
        <v>252</v>
      </c>
      <c r="BM1197" s="255" t="s">
        <v>2846</v>
      </c>
    </row>
    <row r="1198" spans="1:51" s="14" customFormat="1" ht="12">
      <c r="A1198" s="14"/>
      <c r="B1198" s="268"/>
      <c r="C1198" s="269"/>
      <c r="D1198" s="259" t="s">
        <v>174</v>
      </c>
      <c r="E1198" s="270" t="s">
        <v>1</v>
      </c>
      <c r="F1198" s="271" t="s">
        <v>2845</v>
      </c>
      <c r="G1198" s="269"/>
      <c r="H1198" s="272">
        <v>140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174</v>
      </c>
      <c r="AU1198" s="278" t="s">
        <v>86</v>
      </c>
      <c r="AV1198" s="14" t="s">
        <v>86</v>
      </c>
      <c r="AW1198" s="14" t="s">
        <v>30</v>
      </c>
      <c r="AX1198" s="14" t="s">
        <v>73</v>
      </c>
      <c r="AY1198" s="278" t="s">
        <v>166</v>
      </c>
    </row>
    <row r="1199" spans="1:65" s="2" customFormat="1" ht="21.75" customHeight="1">
      <c r="A1199" s="37"/>
      <c r="B1199" s="38"/>
      <c r="C1199" s="243" t="s">
        <v>1711</v>
      </c>
      <c r="D1199" s="243" t="s">
        <v>168</v>
      </c>
      <c r="E1199" s="244" t="s">
        <v>1674</v>
      </c>
      <c r="F1199" s="245" t="s">
        <v>1675</v>
      </c>
      <c r="G1199" s="246" t="s">
        <v>290</v>
      </c>
      <c r="H1199" s="247">
        <v>42</v>
      </c>
      <c r="I1199" s="248"/>
      <c r="J1199" s="249">
        <f>ROUND(I1199*H1199,2)</f>
        <v>0</v>
      </c>
      <c r="K1199" s="250"/>
      <c r="L1199" s="43"/>
      <c r="M1199" s="251" t="s">
        <v>1</v>
      </c>
      <c r="N1199" s="252" t="s">
        <v>39</v>
      </c>
      <c r="O1199" s="90"/>
      <c r="P1199" s="253">
        <f>O1199*H1199</f>
        <v>0</v>
      </c>
      <c r="Q1199" s="253">
        <v>0.01418</v>
      </c>
      <c r="R1199" s="253">
        <f>Q1199*H1199</f>
        <v>0.59556</v>
      </c>
      <c r="S1199" s="253">
        <v>0</v>
      </c>
      <c r="T1199" s="254">
        <f>S1199*H1199</f>
        <v>0</v>
      </c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R1199" s="255" t="s">
        <v>252</v>
      </c>
      <c r="AT1199" s="255" t="s">
        <v>168</v>
      </c>
      <c r="AU1199" s="255" t="s">
        <v>86</v>
      </c>
      <c r="AY1199" s="16" t="s">
        <v>166</v>
      </c>
      <c r="BE1199" s="256">
        <f>IF(N1199="základní",J1199,0)</f>
        <v>0</v>
      </c>
      <c r="BF1199" s="256">
        <f>IF(N1199="snížená",J1199,0)</f>
        <v>0</v>
      </c>
      <c r="BG1199" s="256">
        <f>IF(N1199="zákl. přenesená",J1199,0)</f>
        <v>0</v>
      </c>
      <c r="BH1199" s="256">
        <f>IF(N1199="sníž. přenesená",J1199,0)</f>
        <v>0</v>
      </c>
      <c r="BI1199" s="256">
        <f>IF(N1199="nulová",J1199,0)</f>
        <v>0</v>
      </c>
      <c r="BJ1199" s="16" t="s">
        <v>86</v>
      </c>
      <c r="BK1199" s="256">
        <f>ROUND(I1199*H1199,2)</f>
        <v>0</v>
      </c>
      <c r="BL1199" s="16" t="s">
        <v>252</v>
      </c>
      <c r="BM1199" s="255" t="s">
        <v>2847</v>
      </c>
    </row>
    <row r="1200" spans="1:51" s="13" customFormat="1" ht="12">
      <c r="A1200" s="13"/>
      <c r="B1200" s="257"/>
      <c r="C1200" s="258"/>
      <c r="D1200" s="259" t="s">
        <v>174</v>
      </c>
      <c r="E1200" s="260" t="s">
        <v>1</v>
      </c>
      <c r="F1200" s="261" t="s">
        <v>1594</v>
      </c>
      <c r="G1200" s="258"/>
      <c r="H1200" s="260" t="s">
        <v>1</v>
      </c>
      <c r="I1200" s="262"/>
      <c r="J1200" s="258"/>
      <c r="K1200" s="258"/>
      <c r="L1200" s="263"/>
      <c r="M1200" s="264"/>
      <c r="N1200" s="265"/>
      <c r="O1200" s="265"/>
      <c r="P1200" s="265"/>
      <c r="Q1200" s="265"/>
      <c r="R1200" s="265"/>
      <c r="S1200" s="265"/>
      <c r="T1200" s="266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7" t="s">
        <v>174</v>
      </c>
      <c r="AU1200" s="267" t="s">
        <v>86</v>
      </c>
      <c r="AV1200" s="13" t="s">
        <v>80</v>
      </c>
      <c r="AW1200" s="13" t="s">
        <v>30</v>
      </c>
      <c r="AX1200" s="13" t="s">
        <v>73</v>
      </c>
      <c r="AY1200" s="267" t="s">
        <v>166</v>
      </c>
    </row>
    <row r="1201" spans="1:51" s="14" customFormat="1" ht="12">
      <c r="A1201" s="14"/>
      <c r="B1201" s="268"/>
      <c r="C1201" s="269"/>
      <c r="D1201" s="259" t="s">
        <v>174</v>
      </c>
      <c r="E1201" s="270" t="s">
        <v>1</v>
      </c>
      <c r="F1201" s="271" t="s">
        <v>1677</v>
      </c>
      <c r="G1201" s="269"/>
      <c r="H1201" s="272">
        <v>42</v>
      </c>
      <c r="I1201" s="273"/>
      <c r="J1201" s="269"/>
      <c r="K1201" s="269"/>
      <c r="L1201" s="274"/>
      <c r="M1201" s="275"/>
      <c r="N1201" s="276"/>
      <c r="O1201" s="276"/>
      <c r="P1201" s="276"/>
      <c r="Q1201" s="276"/>
      <c r="R1201" s="276"/>
      <c r="S1201" s="276"/>
      <c r="T1201" s="277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78" t="s">
        <v>174</v>
      </c>
      <c r="AU1201" s="278" t="s">
        <v>86</v>
      </c>
      <c r="AV1201" s="14" t="s">
        <v>86</v>
      </c>
      <c r="AW1201" s="14" t="s">
        <v>30</v>
      </c>
      <c r="AX1201" s="14" t="s">
        <v>73</v>
      </c>
      <c r="AY1201" s="278" t="s">
        <v>166</v>
      </c>
    </row>
    <row r="1202" spans="1:65" s="2" customFormat="1" ht="21.75" customHeight="1">
      <c r="A1202" s="37"/>
      <c r="B1202" s="38"/>
      <c r="C1202" s="243" t="s">
        <v>1716</v>
      </c>
      <c r="D1202" s="243" t="s">
        <v>168</v>
      </c>
      <c r="E1202" s="244" t="s">
        <v>2848</v>
      </c>
      <c r="F1202" s="245" t="s">
        <v>2849</v>
      </c>
      <c r="G1202" s="246" t="s">
        <v>290</v>
      </c>
      <c r="H1202" s="247">
        <v>4.8</v>
      </c>
      <c r="I1202" s="248"/>
      <c r="J1202" s="249">
        <f>ROUND(I1202*H1202,2)</f>
        <v>0</v>
      </c>
      <c r="K1202" s="250"/>
      <c r="L1202" s="43"/>
      <c r="M1202" s="251" t="s">
        <v>1</v>
      </c>
      <c r="N1202" s="252" t="s">
        <v>39</v>
      </c>
      <c r="O1202" s="90"/>
      <c r="P1202" s="253">
        <f>O1202*H1202</f>
        <v>0</v>
      </c>
      <c r="Q1202" s="253">
        <v>0.00162</v>
      </c>
      <c r="R1202" s="253">
        <f>Q1202*H1202</f>
        <v>0.007775999999999999</v>
      </c>
      <c r="S1202" s="253">
        <v>0</v>
      </c>
      <c r="T1202" s="254">
        <f>S1202*H1202</f>
        <v>0</v>
      </c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R1202" s="255" t="s">
        <v>252</v>
      </c>
      <c r="AT1202" s="255" t="s">
        <v>168</v>
      </c>
      <c r="AU1202" s="255" t="s">
        <v>86</v>
      </c>
      <c r="AY1202" s="16" t="s">
        <v>166</v>
      </c>
      <c r="BE1202" s="256">
        <f>IF(N1202="základní",J1202,0)</f>
        <v>0</v>
      </c>
      <c r="BF1202" s="256">
        <f>IF(N1202="snížená",J1202,0)</f>
        <v>0</v>
      </c>
      <c r="BG1202" s="256">
        <f>IF(N1202="zákl. přenesená",J1202,0)</f>
        <v>0</v>
      </c>
      <c r="BH1202" s="256">
        <f>IF(N1202="sníž. přenesená",J1202,0)</f>
        <v>0</v>
      </c>
      <c r="BI1202" s="256">
        <f>IF(N1202="nulová",J1202,0)</f>
        <v>0</v>
      </c>
      <c r="BJ1202" s="16" t="s">
        <v>86</v>
      </c>
      <c r="BK1202" s="256">
        <f>ROUND(I1202*H1202,2)</f>
        <v>0</v>
      </c>
      <c r="BL1202" s="16" t="s">
        <v>252</v>
      </c>
      <c r="BM1202" s="255" t="s">
        <v>2850</v>
      </c>
    </row>
    <row r="1203" spans="1:51" s="13" customFormat="1" ht="12">
      <c r="A1203" s="13"/>
      <c r="B1203" s="257"/>
      <c r="C1203" s="258"/>
      <c r="D1203" s="259" t="s">
        <v>174</v>
      </c>
      <c r="E1203" s="260" t="s">
        <v>1</v>
      </c>
      <c r="F1203" s="261" t="s">
        <v>1594</v>
      </c>
      <c r="G1203" s="258"/>
      <c r="H1203" s="260" t="s">
        <v>1</v>
      </c>
      <c r="I1203" s="262"/>
      <c r="J1203" s="258"/>
      <c r="K1203" s="258"/>
      <c r="L1203" s="263"/>
      <c r="M1203" s="264"/>
      <c r="N1203" s="265"/>
      <c r="O1203" s="265"/>
      <c r="P1203" s="265"/>
      <c r="Q1203" s="265"/>
      <c r="R1203" s="265"/>
      <c r="S1203" s="265"/>
      <c r="T1203" s="26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7" t="s">
        <v>174</v>
      </c>
      <c r="AU1203" s="267" t="s">
        <v>86</v>
      </c>
      <c r="AV1203" s="13" t="s">
        <v>80</v>
      </c>
      <c r="AW1203" s="13" t="s">
        <v>30</v>
      </c>
      <c r="AX1203" s="13" t="s">
        <v>73</v>
      </c>
      <c r="AY1203" s="267" t="s">
        <v>166</v>
      </c>
    </row>
    <row r="1204" spans="1:51" s="14" customFormat="1" ht="12">
      <c r="A1204" s="14"/>
      <c r="B1204" s="268"/>
      <c r="C1204" s="269"/>
      <c r="D1204" s="259" t="s">
        <v>174</v>
      </c>
      <c r="E1204" s="270" t="s">
        <v>1</v>
      </c>
      <c r="F1204" s="271" t="s">
        <v>2851</v>
      </c>
      <c r="G1204" s="269"/>
      <c r="H1204" s="272">
        <v>4.8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174</v>
      </c>
      <c r="AU1204" s="278" t="s">
        <v>86</v>
      </c>
      <c r="AV1204" s="14" t="s">
        <v>86</v>
      </c>
      <c r="AW1204" s="14" t="s">
        <v>30</v>
      </c>
      <c r="AX1204" s="14" t="s">
        <v>73</v>
      </c>
      <c r="AY1204" s="278" t="s">
        <v>166</v>
      </c>
    </row>
    <row r="1205" spans="1:65" s="2" customFormat="1" ht="16.5" customHeight="1">
      <c r="A1205" s="37"/>
      <c r="B1205" s="38"/>
      <c r="C1205" s="243" t="s">
        <v>1720</v>
      </c>
      <c r="D1205" s="243" t="s">
        <v>168</v>
      </c>
      <c r="E1205" s="244" t="s">
        <v>1679</v>
      </c>
      <c r="F1205" s="245" t="s">
        <v>1680</v>
      </c>
      <c r="G1205" s="246" t="s">
        <v>171</v>
      </c>
      <c r="H1205" s="247">
        <v>79.2</v>
      </c>
      <c r="I1205" s="248"/>
      <c r="J1205" s="249">
        <f>ROUND(I1205*H1205,2)</f>
        <v>0</v>
      </c>
      <c r="K1205" s="250"/>
      <c r="L1205" s="43"/>
      <c r="M1205" s="251" t="s">
        <v>1</v>
      </c>
      <c r="N1205" s="252" t="s">
        <v>39</v>
      </c>
      <c r="O1205" s="90"/>
      <c r="P1205" s="253">
        <f>O1205*H1205</f>
        <v>0</v>
      </c>
      <c r="Q1205" s="253">
        <v>3E-05</v>
      </c>
      <c r="R1205" s="253">
        <f>Q1205*H1205</f>
        <v>0.002376</v>
      </c>
      <c r="S1205" s="253">
        <v>0</v>
      </c>
      <c r="T1205" s="254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55" t="s">
        <v>252</v>
      </c>
      <c r="AT1205" s="255" t="s">
        <v>168</v>
      </c>
      <c r="AU1205" s="255" t="s">
        <v>86</v>
      </c>
      <c r="AY1205" s="16" t="s">
        <v>166</v>
      </c>
      <c r="BE1205" s="256">
        <f>IF(N1205="základní",J1205,0)</f>
        <v>0</v>
      </c>
      <c r="BF1205" s="256">
        <f>IF(N1205="snížená",J1205,0)</f>
        <v>0</v>
      </c>
      <c r="BG1205" s="256">
        <f>IF(N1205="zákl. přenesená",J1205,0)</f>
        <v>0</v>
      </c>
      <c r="BH1205" s="256">
        <f>IF(N1205="sníž. přenesená",J1205,0)</f>
        <v>0</v>
      </c>
      <c r="BI1205" s="256">
        <f>IF(N1205="nulová",J1205,0)</f>
        <v>0</v>
      </c>
      <c r="BJ1205" s="16" t="s">
        <v>86</v>
      </c>
      <c r="BK1205" s="256">
        <f>ROUND(I1205*H1205,2)</f>
        <v>0</v>
      </c>
      <c r="BL1205" s="16" t="s">
        <v>252</v>
      </c>
      <c r="BM1205" s="255" t="s">
        <v>2852</v>
      </c>
    </row>
    <row r="1206" spans="1:65" s="2" customFormat="1" ht="16.5" customHeight="1">
      <c r="A1206" s="37"/>
      <c r="B1206" s="38"/>
      <c r="C1206" s="243" t="s">
        <v>1686</v>
      </c>
      <c r="D1206" s="243" t="s">
        <v>168</v>
      </c>
      <c r="E1206" s="244" t="s">
        <v>1683</v>
      </c>
      <c r="F1206" s="245" t="s">
        <v>1684</v>
      </c>
      <c r="G1206" s="246" t="s">
        <v>346</v>
      </c>
      <c r="H1206" s="247">
        <v>2</v>
      </c>
      <c r="I1206" s="248"/>
      <c r="J1206" s="249">
        <f>ROUND(I1206*H1206,2)</f>
        <v>0</v>
      </c>
      <c r="K1206" s="250"/>
      <c r="L1206" s="43"/>
      <c r="M1206" s="251" t="s">
        <v>1</v>
      </c>
      <c r="N1206" s="252" t="s">
        <v>39</v>
      </c>
      <c r="O1206" s="90"/>
      <c r="P1206" s="253">
        <f>O1206*H1206</f>
        <v>0</v>
      </c>
      <c r="Q1206" s="253">
        <v>0</v>
      </c>
      <c r="R1206" s="253">
        <f>Q1206*H1206</f>
        <v>0</v>
      </c>
      <c r="S1206" s="253">
        <v>0</v>
      </c>
      <c r="T1206" s="254">
        <f>S1206*H1206</f>
        <v>0</v>
      </c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R1206" s="255" t="s">
        <v>252</v>
      </c>
      <c r="AT1206" s="255" t="s">
        <v>168</v>
      </c>
      <c r="AU1206" s="255" t="s">
        <v>86</v>
      </c>
      <c r="AY1206" s="16" t="s">
        <v>166</v>
      </c>
      <c r="BE1206" s="256">
        <f>IF(N1206="základní",J1206,0)</f>
        <v>0</v>
      </c>
      <c r="BF1206" s="256">
        <f>IF(N1206="snížená",J1206,0)</f>
        <v>0</v>
      </c>
      <c r="BG1206" s="256">
        <f>IF(N1206="zákl. přenesená",J1206,0)</f>
        <v>0</v>
      </c>
      <c r="BH1206" s="256">
        <f>IF(N1206="sníž. přenesená",J1206,0)</f>
        <v>0</v>
      </c>
      <c r="BI1206" s="256">
        <f>IF(N1206="nulová",J1206,0)</f>
        <v>0</v>
      </c>
      <c r="BJ1206" s="16" t="s">
        <v>86</v>
      </c>
      <c r="BK1206" s="256">
        <f>ROUND(I1206*H1206,2)</f>
        <v>0</v>
      </c>
      <c r="BL1206" s="16" t="s">
        <v>252</v>
      </c>
      <c r="BM1206" s="255" t="s">
        <v>2853</v>
      </c>
    </row>
    <row r="1207" spans="1:65" s="2" customFormat="1" ht="21.75" customHeight="1">
      <c r="A1207" s="37"/>
      <c r="B1207" s="38"/>
      <c r="C1207" s="279" t="s">
        <v>1690</v>
      </c>
      <c r="D1207" s="279" t="s">
        <v>243</v>
      </c>
      <c r="E1207" s="280" t="s">
        <v>1687</v>
      </c>
      <c r="F1207" s="281" t="s">
        <v>1688</v>
      </c>
      <c r="G1207" s="282" t="s">
        <v>346</v>
      </c>
      <c r="H1207" s="283">
        <v>2</v>
      </c>
      <c r="I1207" s="284"/>
      <c r="J1207" s="285">
        <f>ROUND(I1207*H1207,2)</f>
        <v>0</v>
      </c>
      <c r="K1207" s="286"/>
      <c r="L1207" s="287"/>
      <c r="M1207" s="288" t="s">
        <v>1</v>
      </c>
      <c r="N1207" s="289" t="s">
        <v>39</v>
      </c>
      <c r="O1207" s="90"/>
      <c r="P1207" s="253">
        <f>O1207*H1207</f>
        <v>0</v>
      </c>
      <c r="Q1207" s="253">
        <v>0.0012</v>
      </c>
      <c r="R1207" s="253">
        <f>Q1207*H1207</f>
        <v>0.0024</v>
      </c>
      <c r="S1207" s="253">
        <v>0</v>
      </c>
      <c r="T1207" s="254">
        <f>S1207*H1207</f>
        <v>0</v>
      </c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R1207" s="255" t="s">
        <v>338</v>
      </c>
      <c r="AT1207" s="255" t="s">
        <v>243</v>
      </c>
      <c r="AU1207" s="255" t="s">
        <v>86</v>
      </c>
      <c r="AY1207" s="16" t="s">
        <v>166</v>
      </c>
      <c r="BE1207" s="256">
        <f>IF(N1207="základní",J1207,0)</f>
        <v>0</v>
      </c>
      <c r="BF1207" s="256">
        <f>IF(N1207="snížená",J1207,0)</f>
        <v>0</v>
      </c>
      <c r="BG1207" s="256">
        <f>IF(N1207="zákl. přenesená",J1207,0)</f>
        <v>0</v>
      </c>
      <c r="BH1207" s="256">
        <f>IF(N1207="sníž. přenesená",J1207,0)</f>
        <v>0</v>
      </c>
      <c r="BI1207" s="256">
        <f>IF(N1207="nulová",J1207,0)</f>
        <v>0</v>
      </c>
      <c r="BJ1207" s="16" t="s">
        <v>86</v>
      </c>
      <c r="BK1207" s="256">
        <f>ROUND(I1207*H1207,2)</f>
        <v>0</v>
      </c>
      <c r="BL1207" s="16" t="s">
        <v>252</v>
      </c>
      <c r="BM1207" s="255" t="s">
        <v>2854</v>
      </c>
    </row>
    <row r="1208" spans="1:65" s="2" customFormat="1" ht="21.75" customHeight="1">
      <c r="A1208" s="37"/>
      <c r="B1208" s="38"/>
      <c r="C1208" s="243" t="s">
        <v>1695</v>
      </c>
      <c r="D1208" s="243" t="s">
        <v>168</v>
      </c>
      <c r="E1208" s="244" t="s">
        <v>1691</v>
      </c>
      <c r="F1208" s="245" t="s">
        <v>1692</v>
      </c>
      <c r="G1208" s="246" t="s">
        <v>346</v>
      </c>
      <c r="H1208" s="247">
        <v>6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39</v>
      </c>
      <c r="O1208" s="90"/>
      <c r="P1208" s="253">
        <f>O1208*H1208</f>
        <v>0</v>
      </c>
      <c r="Q1208" s="253">
        <v>0</v>
      </c>
      <c r="R1208" s="253">
        <f>Q1208*H1208</f>
        <v>0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252</v>
      </c>
      <c r="AT1208" s="255" t="s">
        <v>168</v>
      </c>
      <c r="AU1208" s="255" t="s">
        <v>86</v>
      </c>
      <c r="AY1208" s="16" t="s">
        <v>166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86</v>
      </c>
      <c r="BK1208" s="256">
        <f>ROUND(I1208*H1208,2)</f>
        <v>0</v>
      </c>
      <c r="BL1208" s="16" t="s">
        <v>252</v>
      </c>
      <c r="BM1208" s="255" t="s">
        <v>2855</v>
      </c>
    </row>
    <row r="1209" spans="1:51" s="13" customFormat="1" ht="12">
      <c r="A1209" s="13"/>
      <c r="B1209" s="257"/>
      <c r="C1209" s="258"/>
      <c r="D1209" s="259" t="s">
        <v>174</v>
      </c>
      <c r="E1209" s="260" t="s">
        <v>1</v>
      </c>
      <c r="F1209" s="261" t="s">
        <v>1594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174</v>
      </c>
      <c r="AU1209" s="267" t="s">
        <v>86</v>
      </c>
      <c r="AV1209" s="13" t="s">
        <v>80</v>
      </c>
      <c r="AW1209" s="13" t="s">
        <v>30</v>
      </c>
      <c r="AX1209" s="13" t="s">
        <v>73</v>
      </c>
      <c r="AY1209" s="267" t="s">
        <v>166</v>
      </c>
    </row>
    <row r="1210" spans="1:51" s="14" customFormat="1" ht="12">
      <c r="A1210" s="14"/>
      <c r="B1210" s="268"/>
      <c r="C1210" s="269"/>
      <c r="D1210" s="259" t="s">
        <v>174</v>
      </c>
      <c r="E1210" s="270" t="s">
        <v>1</v>
      </c>
      <c r="F1210" s="271" t="s">
        <v>1694</v>
      </c>
      <c r="G1210" s="269"/>
      <c r="H1210" s="272">
        <v>6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174</v>
      </c>
      <c r="AU1210" s="278" t="s">
        <v>86</v>
      </c>
      <c r="AV1210" s="14" t="s">
        <v>86</v>
      </c>
      <c r="AW1210" s="14" t="s">
        <v>30</v>
      </c>
      <c r="AX1210" s="14" t="s">
        <v>80</v>
      </c>
      <c r="AY1210" s="278" t="s">
        <v>166</v>
      </c>
    </row>
    <row r="1211" spans="1:65" s="2" customFormat="1" ht="21.75" customHeight="1">
      <c r="A1211" s="37"/>
      <c r="B1211" s="38"/>
      <c r="C1211" s="279" t="s">
        <v>2856</v>
      </c>
      <c r="D1211" s="279" t="s">
        <v>243</v>
      </c>
      <c r="E1211" s="280" t="s">
        <v>1696</v>
      </c>
      <c r="F1211" s="281" t="s">
        <v>1697</v>
      </c>
      <c r="G1211" s="282" t="s">
        <v>346</v>
      </c>
      <c r="H1211" s="283">
        <v>6</v>
      </c>
      <c r="I1211" s="284"/>
      <c r="J1211" s="285">
        <f>ROUND(I1211*H1211,2)</f>
        <v>0</v>
      </c>
      <c r="K1211" s="286"/>
      <c r="L1211" s="287"/>
      <c r="M1211" s="288" t="s">
        <v>1</v>
      </c>
      <c r="N1211" s="289" t="s">
        <v>39</v>
      </c>
      <c r="O1211" s="90"/>
      <c r="P1211" s="253">
        <f>O1211*H1211</f>
        <v>0</v>
      </c>
      <c r="Q1211" s="253">
        <v>0.0082</v>
      </c>
      <c r="R1211" s="253">
        <f>Q1211*H1211</f>
        <v>0.04920000000000001</v>
      </c>
      <c r="S1211" s="253">
        <v>0</v>
      </c>
      <c r="T1211" s="254">
        <f>S1211*H1211</f>
        <v>0</v>
      </c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R1211" s="255" t="s">
        <v>338</v>
      </c>
      <c r="AT1211" s="255" t="s">
        <v>243</v>
      </c>
      <c r="AU1211" s="255" t="s">
        <v>86</v>
      </c>
      <c r="AY1211" s="16" t="s">
        <v>166</v>
      </c>
      <c r="BE1211" s="256">
        <f>IF(N1211="základní",J1211,0)</f>
        <v>0</v>
      </c>
      <c r="BF1211" s="256">
        <f>IF(N1211="snížená",J1211,0)</f>
        <v>0</v>
      </c>
      <c r="BG1211" s="256">
        <f>IF(N1211="zákl. přenesená",J1211,0)</f>
        <v>0</v>
      </c>
      <c r="BH1211" s="256">
        <f>IF(N1211="sníž. přenesená",J1211,0)</f>
        <v>0</v>
      </c>
      <c r="BI1211" s="256">
        <f>IF(N1211="nulová",J1211,0)</f>
        <v>0</v>
      </c>
      <c r="BJ1211" s="16" t="s">
        <v>86</v>
      </c>
      <c r="BK1211" s="256">
        <f>ROUND(I1211*H1211,2)</f>
        <v>0</v>
      </c>
      <c r="BL1211" s="16" t="s">
        <v>252</v>
      </c>
      <c r="BM1211" s="255" t="s">
        <v>2857</v>
      </c>
    </row>
    <row r="1212" spans="1:65" s="2" customFormat="1" ht="16.5" customHeight="1">
      <c r="A1212" s="37"/>
      <c r="B1212" s="38"/>
      <c r="C1212" s="243" t="s">
        <v>1735</v>
      </c>
      <c r="D1212" s="243" t="s">
        <v>168</v>
      </c>
      <c r="E1212" s="244" t="s">
        <v>1700</v>
      </c>
      <c r="F1212" s="245" t="s">
        <v>1701</v>
      </c>
      <c r="G1212" s="246" t="s">
        <v>346</v>
      </c>
      <c r="H1212" s="247">
        <v>1600</v>
      </c>
      <c r="I1212" s="248"/>
      <c r="J1212" s="249">
        <f>ROUND(I1212*H1212,2)</f>
        <v>0</v>
      </c>
      <c r="K1212" s="250"/>
      <c r="L1212" s="43"/>
      <c r="M1212" s="251" t="s">
        <v>1</v>
      </c>
      <c r="N1212" s="252" t="s">
        <v>39</v>
      </c>
      <c r="O1212" s="90"/>
      <c r="P1212" s="253">
        <f>O1212*H1212</f>
        <v>0</v>
      </c>
      <c r="Q1212" s="253">
        <v>0</v>
      </c>
      <c r="R1212" s="253">
        <f>Q1212*H1212</f>
        <v>0</v>
      </c>
      <c r="S1212" s="253">
        <v>0</v>
      </c>
      <c r="T1212" s="254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55" t="s">
        <v>172</v>
      </c>
      <c r="AT1212" s="255" t="s">
        <v>168</v>
      </c>
      <c r="AU1212" s="255" t="s">
        <v>86</v>
      </c>
      <c r="AY1212" s="16" t="s">
        <v>166</v>
      </c>
      <c r="BE1212" s="256">
        <f>IF(N1212="základní",J1212,0)</f>
        <v>0</v>
      </c>
      <c r="BF1212" s="256">
        <f>IF(N1212="snížená",J1212,0)</f>
        <v>0</v>
      </c>
      <c r="BG1212" s="256">
        <f>IF(N1212="zákl. přenesená",J1212,0)</f>
        <v>0</v>
      </c>
      <c r="BH1212" s="256">
        <f>IF(N1212="sníž. přenesená",J1212,0)</f>
        <v>0</v>
      </c>
      <c r="BI1212" s="256">
        <f>IF(N1212="nulová",J1212,0)</f>
        <v>0</v>
      </c>
      <c r="BJ1212" s="16" t="s">
        <v>86</v>
      </c>
      <c r="BK1212" s="256">
        <f>ROUND(I1212*H1212,2)</f>
        <v>0</v>
      </c>
      <c r="BL1212" s="16" t="s">
        <v>172</v>
      </c>
      <c r="BM1212" s="255" t="s">
        <v>2858</v>
      </c>
    </row>
    <row r="1213" spans="1:65" s="2" customFormat="1" ht="21.75" customHeight="1">
      <c r="A1213" s="37"/>
      <c r="B1213" s="38"/>
      <c r="C1213" s="279" t="s">
        <v>1739</v>
      </c>
      <c r="D1213" s="279" t="s">
        <v>243</v>
      </c>
      <c r="E1213" s="280" t="s">
        <v>1704</v>
      </c>
      <c r="F1213" s="281" t="s">
        <v>1705</v>
      </c>
      <c r="G1213" s="282" t="s">
        <v>346</v>
      </c>
      <c r="H1213" s="283">
        <v>1600</v>
      </c>
      <c r="I1213" s="284"/>
      <c r="J1213" s="285">
        <f>ROUND(I1213*H1213,2)</f>
        <v>0</v>
      </c>
      <c r="K1213" s="286"/>
      <c r="L1213" s="287"/>
      <c r="M1213" s="288" t="s">
        <v>1</v>
      </c>
      <c r="N1213" s="289" t="s">
        <v>39</v>
      </c>
      <c r="O1213" s="90"/>
      <c r="P1213" s="253">
        <f>O1213*H1213</f>
        <v>0</v>
      </c>
      <c r="Q1213" s="253">
        <v>7E-05</v>
      </c>
      <c r="R1213" s="253">
        <f>Q1213*H1213</f>
        <v>0.11199999999999999</v>
      </c>
      <c r="S1213" s="253">
        <v>0</v>
      </c>
      <c r="T1213" s="254">
        <f>S1213*H1213</f>
        <v>0</v>
      </c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R1213" s="255" t="s">
        <v>212</v>
      </c>
      <c r="AT1213" s="255" t="s">
        <v>243</v>
      </c>
      <c r="AU1213" s="255" t="s">
        <v>86</v>
      </c>
      <c r="AY1213" s="16" t="s">
        <v>166</v>
      </c>
      <c r="BE1213" s="256">
        <f>IF(N1213="základní",J1213,0)</f>
        <v>0</v>
      </c>
      <c r="BF1213" s="256">
        <f>IF(N1213="snížená",J1213,0)</f>
        <v>0</v>
      </c>
      <c r="BG1213" s="256">
        <f>IF(N1213="zákl. přenesená",J1213,0)</f>
        <v>0</v>
      </c>
      <c r="BH1213" s="256">
        <f>IF(N1213="sníž. přenesená",J1213,0)</f>
        <v>0</v>
      </c>
      <c r="BI1213" s="256">
        <f>IF(N1213="nulová",J1213,0)</f>
        <v>0</v>
      </c>
      <c r="BJ1213" s="16" t="s">
        <v>86</v>
      </c>
      <c r="BK1213" s="256">
        <f>ROUND(I1213*H1213,2)</f>
        <v>0</v>
      </c>
      <c r="BL1213" s="16" t="s">
        <v>172</v>
      </c>
      <c r="BM1213" s="255" t="s">
        <v>2859</v>
      </c>
    </row>
    <row r="1214" spans="1:65" s="2" customFormat="1" ht="21.75" customHeight="1">
      <c r="A1214" s="37"/>
      <c r="B1214" s="38"/>
      <c r="C1214" s="243" t="s">
        <v>1746</v>
      </c>
      <c r="D1214" s="243" t="s">
        <v>168</v>
      </c>
      <c r="E1214" s="244" t="s">
        <v>1708</v>
      </c>
      <c r="F1214" s="245" t="s">
        <v>1709</v>
      </c>
      <c r="G1214" s="246" t="s">
        <v>171</v>
      </c>
      <c r="H1214" s="247">
        <v>295.75</v>
      </c>
      <c r="I1214" s="248"/>
      <c r="J1214" s="249">
        <f>ROUND(I1214*H1214,2)</f>
        <v>0</v>
      </c>
      <c r="K1214" s="250"/>
      <c r="L1214" s="43"/>
      <c r="M1214" s="251" t="s">
        <v>1</v>
      </c>
      <c r="N1214" s="252" t="s">
        <v>39</v>
      </c>
      <c r="O1214" s="90"/>
      <c r="P1214" s="253">
        <f>O1214*H1214</f>
        <v>0</v>
      </c>
      <c r="Q1214" s="253">
        <v>0</v>
      </c>
      <c r="R1214" s="253">
        <f>Q1214*H1214</f>
        <v>0</v>
      </c>
      <c r="S1214" s="253">
        <v>0</v>
      </c>
      <c r="T1214" s="254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255" t="s">
        <v>252</v>
      </c>
      <c r="AT1214" s="255" t="s">
        <v>168</v>
      </c>
      <c r="AU1214" s="255" t="s">
        <v>86</v>
      </c>
      <c r="AY1214" s="16" t="s">
        <v>166</v>
      </c>
      <c r="BE1214" s="256">
        <f>IF(N1214="základní",J1214,0)</f>
        <v>0</v>
      </c>
      <c r="BF1214" s="256">
        <f>IF(N1214="snížená",J1214,0)</f>
        <v>0</v>
      </c>
      <c r="BG1214" s="256">
        <f>IF(N1214="zákl. přenesená",J1214,0)</f>
        <v>0</v>
      </c>
      <c r="BH1214" s="256">
        <f>IF(N1214="sníž. přenesená",J1214,0)</f>
        <v>0</v>
      </c>
      <c r="BI1214" s="256">
        <f>IF(N1214="nulová",J1214,0)</f>
        <v>0</v>
      </c>
      <c r="BJ1214" s="16" t="s">
        <v>86</v>
      </c>
      <c r="BK1214" s="256">
        <f>ROUND(I1214*H1214,2)</f>
        <v>0</v>
      </c>
      <c r="BL1214" s="16" t="s">
        <v>252</v>
      </c>
      <c r="BM1214" s="255" t="s">
        <v>2860</v>
      </c>
    </row>
    <row r="1215" spans="1:51" s="13" customFormat="1" ht="12">
      <c r="A1215" s="13"/>
      <c r="B1215" s="257"/>
      <c r="C1215" s="258"/>
      <c r="D1215" s="259" t="s">
        <v>174</v>
      </c>
      <c r="E1215" s="260" t="s">
        <v>1</v>
      </c>
      <c r="F1215" s="261" t="s">
        <v>1192</v>
      </c>
      <c r="G1215" s="258"/>
      <c r="H1215" s="260" t="s">
        <v>1</v>
      </c>
      <c r="I1215" s="262"/>
      <c r="J1215" s="258"/>
      <c r="K1215" s="258"/>
      <c r="L1215" s="263"/>
      <c r="M1215" s="264"/>
      <c r="N1215" s="265"/>
      <c r="O1215" s="265"/>
      <c r="P1215" s="265"/>
      <c r="Q1215" s="265"/>
      <c r="R1215" s="265"/>
      <c r="S1215" s="265"/>
      <c r="T1215" s="266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7" t="s">
        <v>174</v>
      </c>
      <c r="AU1215" s="267" t="s">
        <v>86</v>
      </c>
      <c r="AV1215" s="13" t="s">
        <v>80</v>
      </c>
      <c r="AW1215" s="13" t="s">
        <v>30</v>
      </c>
      <c r="AX1215" s="13" t="s">
        <v>73</v>
      </c>
      <c r="AY1215" s="267" t="s">
        <v>166</v>
      </c>
    </row>
    <row r="1216" spans="1:51" s="14" customFormat="1" ht="12">
      <c r="A1216" s="14"/>
      <c r="B1216" s="268"/>
      <c r="C1216" s="269"/>
      <c r="D1216" s="259" t="s">
        <v>174</v>
      </c>
      <c r="E1216" s="270" t="s">
        <v>1</v>
      </c>
      <c r="F1216" s="271" t="s">
        <v>1217</v>
      </c>
      <c r="G1216" s="269"/>
      <c r="H1216" s="272">
        <v>15.75</v>
      </c>
      <c r="I1216" s="273"/>
      <c r="J1216" s="269"/>
      <c r="K1216" s="269"/>
      <c r="L1216" s="274"/>
      <c r="M1216" s="275"/>
      <c r="N1216" s="276"/>
      <c r="O1216" s="276"/>
      <c r="P1216" s="276"/>
      <c r="Q1216" s="276"/>
      <c r="R1216" s="276"/>
      <c r="S1216" s="276"/>
      <c r="T1216" s="277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78" t="s">
        <v>174</v>
      </c>
      <c r="AU1216" s="278" t="s">
        <v>86</v>
      </c>
      <c r="AV1216" s="14" t="s">
        <v>86</v>
      </c>
      <c r="AW1216" s="14" t="s">
        <v>30</v>
      </c>
      <c r="AX1216" s="14" t="s">
        <v>73</v>
      </c>
      <c r="AY1216" s="278" t="s">
        <v>166</v>
      </c>
    </row>
    <row r="1217" spans="1:51" s="14" customFormat="1" ht="12">
      <c r="A1217" s="14"/>
      <c r="B1217" s="268"/>
      <c r="C1217" s="269"/>
      <c r="D1217" s="259" t="s">
        <v>174</v>
      </c>
      <c r="E1217" s="270" t="s">
        <v>1</v>
      </c>
      <c r="F1217" s="271" t="s">
        <v>2728</v>
      </c>
      <c r="G1217" s="269"/>
      <c r="H1217" s="272">
        <v>280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174</v>
      </c>
      <c r="AU1217" s="278" t="s">
        <v>86</v>
      </c>
      <c r="AV1217" s="14" t="s">
        <v>86</v>
      </c>
      <c r="AW1217" s="14" t="s">
        <v>30</v>
      </c>
      <c r="AX1217" s="14" t="s">
        <v>73</v>
      </c>
      <c r="AY1217" s="278" t="s">
        <v>166</v>
      </c>
    </row>
    <row r="1218" spans="1:65" s="2" customFormat="1" ht="21.75" customHeight="1">
      <c r="A1218" s="37"/>
      <c r="B1218" s="38"/>
      <c r="C1218" s="279" t="s">
        <v>1751</v>
      </c>
      <c r="D1218" s="279" t="s">
        <v>243</v>
      </c>
      <c r="E1218" s="280" t="s">
        <v>1712</v>
      </c>
      <c r="F1218" s="281" t="s">
        <v>1713</v>
      </c>
      <c r="G1218" s="282" t="s">
        <v>171</v>
      </c>
      <c r="H1218" s="283">
        <v>325.325</v>
      </c>
      <c r="I1218" s="284"/>
      <c r="J1218" s="285">
        <f>ROUND(I1218*H1218,2)</f>
        <v>0</v>
      </c>
      <c r="K1218" s="286"/>
      <c r="L1218" s="287"/>
      <c r="M1218" s="288" t="s">
        <v>1</v>
      </c>
      <c r="N1218" s="289" t="s">
        <v>39</v>
      </c>
      <c r="O1218" s="90"/>
      <c r="P1218" s="253">
        <f>O1218*H1218</f>
        <v>0</v>
      </c>
      <c r="Q1218" s="253">
        <v>0.0013</v>
      </c>
      <c r="R1218" s="253">
        <f>Q1218*H1218</f>
        <v>0.4229225</v>
      </c>
      <c r="S1218" s="253">
        <v>0</v>
      </c>
      <c r="T1218" s="254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55" t="s">
        <v>338</v>
      </c>
      <c r="AT1218" s="255" t="s">
        <v>243</v>
      </c>
      <c r="AU1218" s="255" t="s">
        <v>86</v>
      </c>
      <c r="AY1218" s="16" t="s">
        <v>166</v>
      </c>
      <c r="BE1218" s="256">
        <f>IF(N1218="základní",J1218,0)</f>
        <v>0</v>
      </c>
      <c r="BF1218" s="256">
        <f>IF(N1218="snížená",J1218,0)</f>
        <v>0</v>
      </c>
      <c r="BG1218" s="256">
        <f>IF(N1218="zákl. přenesená",J1218,0)</f>
        <v>0</v>
      </c>
      <c r="BH1218" s="256">
        <f>IF(N1218="sníž. přenesená",J1218,0)</f>
        <v>0</v>
      </c>
      <c r="BI1218" s="256">
        <f>IF(N1218="nulová",J1218,0)</f>
        <v>0</v>
      </c>
      <c r="BJ1218" s="16" t="s">
        <v>86</v>
      </c>
      <c r="BK1218" s="256">
        <f>ROUND(I1218*H1218,2)</f>
        <v>0</v>
      </c>
      <c r="BL1218" s="16" t="s">
        <v>252</v>
      </c>
      <c r="BM1218" s="255" t="s">
        <v>2861</v>
      </c>
    </row>
    <row r="1219" spans="1:51" s="14" customFormat="1" ht="12">
      <c r="A1219" s="14"/>
      <c r="B1219" s="268"/>
      <c r="C1219" s="269"/>
      <c r="D1219" s="259" t="s">
        <v>174</v>
      </c>
      <c r="E1219" s="269"/>
      <c r="F1219" s="271" t="s">
        <v>2862</v>
      </c>
      <c r="G1219" s="269"/>
      <c r="H1219" s="272">
        <v>325.325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174</v>
      </c>
      <c r="AU1219" s="278" t="s">
        <v>86</v>
      </c>
      <c r="AV1219" s="14" t="s">
        <v>86</v>
      </c>
      <c r="AW1219" s="14" t="s">
        <v>4</v>
      </c>
      <c r="AX1219" s="14" t="s">
        <v>80</v>
      </c>
      <c r="AY1219" s="278" t="s">
        <v>166</v>
      </c>
    </row>
    <row r="1220" spans="1:65" s="2" customFormat="1" ht="21.75" customHeight="1">
      <c r="A1220" s="37"/>
      <c r="B1220" s="38"/>
      <c r="C1220" s="243" t="s">
        <v>1756</v>
      </c>
      <c r="D1220" s="243" t="s">
        <v>168</v>
      </c>
      <c r="E1220" s="244" t="s">
        <v>1717</v>
      </c>
      <c r="F1220" s="245" t="s">
        <v>1718</v>
      </c>
      <c r="G1220" s="246" t="s">
        <v>171</v>
      </c>
      <c r="H1220" s="247">
        <v>295.75</v>
      </c>
      <c r="I1220" s="248"/>
      <c r="J1220" s="249">
        <f>ROUND(I1220*H1220,2)</f>
        <v>0</v>
      </c>
      <c r="K1220" s="250"/>
      <c r="L1220" s="43"/>
      <c r="M1220" s="251" t="s">
        <v>1</v>
      </c>
      <c r="N1220" s="252" t="s">
        <v>39</v>
      </c>
      <c r="O1220" s="90"/>
      <c r="P1220" s="253">
        <f>O1220*H1220</f>
        <v>0</v>
      </c>
      <c r="Q1220" s="253">
        <v>0</v>
      </c>
      <c r="R1220" s="253">
        <f>Q1220*H1220</f>
        <v>0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252</v>
      </c>
      <c r="AT1220" s="255" t="s">
        <v>168</v>
      </c>
      <c r="AU1220" s="255" t="s">
        <v>86</v>
      </c>
      <c r="AY1220" s="16" t="s">
        <v>166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86</v>
      </c>
      <c r="BK1220" s="256">
        <f>ROUND(I1220*H1220,2)</f>
        <v>0</v>
      </c>
      <c r="BL1220" s="16" t="s">
        <v>252</v>
      </c>
      <c r="BM1220" s="255" t="s">
        <v>2863</v>
      </c>
    </row>
    <row r="1221" spans="1:65" s="2" customFormat="1" ht="16.5" customHeight="1">
      <c r="A1221" s="37"/>
      <c r="B1221" s="38"/>
      <c r="C1221" s="243" t="s">
        <v>1760</v>
      </c>
      <c r="D1221" s="243" t="s">
        <v>168</v>
      </c>
      <c r="E1221" s="244" t="s">
        <v>1721</v>
      </c>
      <c r="F1221" s="245" t="s">
        <v>1722</v>
      </c>
      <c r="G1221" s="246" t="s">
        <v>171</v>
      </c>
      <c r="H1221" s="247">
        <v>332.95</v>
      </c>
      <c r="I1221" s="248"/>
      <c r="J1221" s="249">
        <f>ROUND(I1221*H1221,2)</f>
        <v>0</v>
      </c>
      <c r="K1221" s="250"/>
      <c r="L1221" s="43"/>
      <c r="M1221" s="251" t="s">
        <v>1</v>
      </c>
      <c r="N1221" s="252" t="s">
        <v>39</v>
      </c>
      <c r="O1221" s="90"/>
      <c r="P1221" s="253">
        <f>O1221*H1221</f>
        <v>0</v>
      </c>
      <c r="Q1221" s="253">
        <v>0.00014</v>
      </c>
      <c r="R1221" s="253">
        <f>Q1221*H1221</f>
        <v>0.046612999999999995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252</v>
      </c>
      <c r="AT1221" s="255" t="s">
        <v>168</v>
      </c>
      <c r="AU1221" s="255" t="s">
        <v>86</v>
      </c>
      <c r="AY1221" s="16" t="s">
        <v>166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86</v>
      </c>
      <c r="BK1221" s="256">
        <f>ROUND(I1221*H1221,2)</f>
        <v>0</v>
      </c>
      <c r="BL1221" s="16" t="s">
        <v>252</v>
      </c>
      <c r="BM1221" s="255" t="s">
        <v>2864</v>
      </c>
    </row>
    <row r="1222" spans="1:51" s="14" customFormat="1" ht="12">
      <c r="A1222" s="14"/>
      <c r="B1222" s="268"/>
      <c r="C1222" s="269"/>
      <c r="D1222" s="259" t="s">
        <v>174</v>
      </c>
      <c r="E1222" s="270" t="s">
        <v>1</v>
      </c>
      <c r="F1222" s="271" t="s">
        <v>2865</v>
      </c>
      <c r="G1222" s="269"/>
      <c r="H1222" s="272">
        <v>332.95</v>
      </c>
      <c r="I1222" s="273"/>
      <c r="J1222" s="269"/>
      <c r="K1222" s="269"/>
      <c r="L1222" s="274"/>
      <c r="M1222" s="275"/>
      <c r="N1222" s="276"/>
      <c r="O1222" s="276"/>
      <c r="P1222" s="276"/>
      <c r="Q1222" s="276"/>
      <c r="R1222" s="276"/>
      <c r="S1222" s="276"/>
      <c r="T1222" s="27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8" t="s">
        <v>174</v>
      </c>
      <c r="AU1222" s="278" t="s">
        <v>86</v>
      </c>
      <c r="AV1222" s="14" t="s">
        <v>86</v>
      </c>
      <c r="AW1222" s="14" t="s">
        <v>30</v>
      </c>
      <c r="AX1222" s="14" t="s">
        <v>73</v>
      </c>
      <c r="AY1222" s="278" t="s">
        <v>166</v>
      </c>
    </row>
    <row r="1223" spans="1:65" s="2" customFormat="1" ht="21.75" customHeight="1">
      <c r="A1223" s="37"/>
      <c r="B1223" s="38"/>
      <c r="C1223" s="243" t="s">
        <v>1767</v>
      </c>
      <c r="D1223" s="243" t="s">
        <v>168</v>
      </c>
      <c r="E1223" s="244" t="s">
        <v>1726</v>
      </c>
      <c r="F1223" s="245" t="s">
        <v>1727</v>
      </c>
      <c r="G1223" s="246" t="s">
        <v>223</v>
      </c>
      <c r="H1223" s="247">
        <v>5.056</v>
      </c>
      <c r="I1223" s="248"/>
      <c r="J1223" s="249">
        <f>ROUND(I1223*H1223,2)</f>
        <v>0</v>
      </c>
      <c r="K1223" s="250"/>
      <c r="L1223" s="43"/>
      <c r="M1223" s="251" t="s">
        <v>1</v>
      </c>
      <c r="N1223" s="252" t="s">
        <v>39</v>
      </c>
      <c r="O1223" s="90"/>
      <c r="P1223" s="253">
        <f>O1223*H1223</f>
        <v>0</v>
      </c>
      <c r="Q1223" s="253">
        <v>0</v>
      </c>
      <c r="R1223" s="253">
        <f>Q1223*H1223</f>
        <v>0</v>
      </c>
      <c r="S1223" s="253">
        <v>0</v>
      </c>
      <c r="T1223" s="254">
        <f>S1223*H1223</f>
        <v>0</v>
      </c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R1223" s="255" t="s">
        <v>252</v>
      </c>
      <c r="AT1223" s="255" t="s">
        <v>168</v>
      </c>
      <c r="AU1223" s="255" t="s">
        <v>86</v>
      </c>
      <c r="AY1223" s="16" t="s">
        <v>166</v>
      </c>
      <c r="BE1223" s="256">
        <f>IF(N1223="základní",J1223,0)</f>
        <v>0</v>
      </c>
      <c r="BF1223" s="256">
        <f>IF(N1223="snížená",J1223,0)</f>
        <v>0</v>
      </c>
      <c r="BG1223" s="256">
        <f>IF(N1223="zákl. přenesená",J1223,0)</f>
        <v>0</v>
      </c>
      <c r="BH1223" s="256">
        <f>IF(N1223="sníž. přenesená",J1223,0)</f>
        <v>0</v>
      </c>
      <c r="BI1223" s="256">
        <f>IF(N1223="nulová",J1223,0)</f>
        <v>0</v>
      </c>
      <c r="BJ1223" s="16" t="s">
        <v>86</v>
      </c>
      <c r="BK1223" s="256">
        <f>ROUND(I1223*H1223,2)</f>
        <v>0</v>
      </c>
      <c r="BL1223" s="16" t="s">
        <v>252</v>
      </c>
      <c r="BM1223" s="255" t="s">
        <v>2866</v>
      </c>
    </row>
    <row r="1224" spans="1:63" s="12" customFormat="1" ht="22.8" customHeight="1">
      <c r="A1224" s="12"/>
      <c r="B1224" s="227"/>
      <c r="C1224" s="228"/>
      <c r="D1224" s="229" t="s">
        <v>72</v>
      </c>
      <c r="E1224" s="241" t="s">
        <v>1729</v>
      </c>
      <c r="F1224" s="241" t="s">
        <v>1730</v>
      </c>
      <c r="G1224" s="228"/>
      <c r="H1224" s="228"/>
      <c r="I1224" s="231"/>
      <c r="J1224" s="242">
        <f>BK1224</f>
        <v>0</v>
      </c>
      <c r="K1224" s="228"/>
      <c r="L1224" s="233"/>
      <c r="M1224" s="234"/>
      <c r="N1224" s="235"/>
      <c r="O1224" s="235"/>
      <c r="P1224" s="236">
        <f>SUM(P1225:P1348)</f>
        <v>0</v>
      </c>
      <c r="Q1224" s="235"/>
      <c r="R1224" s="236">
        <f>SUM(R1225:R1348)</f>
        <v>0.7265494</v>
      </c>
      <c r="S1224" s="235"/>
      <c r="T1224" s="237">
        <f>SUM(T1225:T1348)</f>
        <v>0.297276</v>
      </c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R1224" s="238" t="s">
        <v>86</v>
      </c>
      <c r="AT1224" s="239" t="s">
        <v>72</v>
      </c>
      <c r="AU1224" s="239" t="s">
        <v>80</v>
      </c>
      <c r="AY1224" s="238" t="s">
        <v>166</v>
      </c>
      <c r="BK1224" s="240">
        <f>SUM(BK1225:BK1348)</f>
        <v>0</v>
      </c>
    </row>
    <row r="1225" spans="1:65" s="2" customFormat="1" ht="21.75" customHeight="1">
      <c r="A1225" s="37"/>
      <c r="B1225" s="38"/>
      <c r="C1225" s="243" t="s">
        <v>1772</v>
      </c>
      <c r="D1225" s="243" t="s">
        <v>168</v>
      </c>
      <c r="E1225" s="244" t="s">
        <v>1732</v>
      </c>
      <c r="F1225" s="245" t="s">
        <v>1733</v>
      </c>
      <c r="G1225" s="246" t="s">
        <v>171</v>
      </c>
      <c r="H1225" s="247">
        <v>112.366</v>
      </c>
      <c r="I1225" s="248"/>
      <c r="J1225" s="249">
        <f>ROUND(I1225*H1225,2)</f>
        <v>0</v>
      </c>
      <c r="K1225" s="250"/>
      <c r="L1225" s="43"/>
      <c r="M1225" s="251" t="s">
        <v>1</v>
      </c>
      <c r="N1225" s="252" t="s">
        <v>39</v>
      </c>
      <c r="O1225" s="90"/>
      <c r="P1225" s="253">
        <f>O1225*H1225</f>
        <v>0</v>
      </c>
      <c r="Q1225" s="253">
        <v>0.00025</v>
      </c>
      <c r="R1225" s="253">
        <f>Q1225*H1225</f>
        <v>0.028091500000000002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252</v>
      </c>
      <c r="AT1225" s="255" t="s">
        <v>168</v>
      </c>
      <c r="AU1225" s="255" t="s">
        <v>86</v>
      </c>
      <c r="AY1225" s="16" t="s">
        <v>166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86</v>
      </c>
      <c r="BK1225" s="256">
        <f>ROUND(I1225*H1225,2)</f>
        <v>0</v>
      </c>
      <c r="BL1225" s="16" t="s">
        <v>252</v>
      </c>
      <c r="BM1225" s="255" t="s">
        <v>2867</v>
      </c>
    </row>
    <row r="1226" spans="1:51" s="13" customFormat="1" ht="12">
      <c r="A1226" s="13"/>
      <c r="B1226" s="257"/>
      <c r="C1226" s="258"/>
      <c r="D1226" s="259" t="s">
        <v>174</v>
      </c>
      <c r="E1226" s="260" t="s">
        <v>1</v>
      </c>
      <c r="F1226" s="261" t="s">
        <v>2250</v>
      </c>
      <c r="G1226" s="258"/>
      <c r="H1226" s="260" t="s">
        <v>1</v>
      </c>
      <c r="I1226" s="262"/>
      <c r="J1226" s="258"/>
      <c r="K1226" s="258"/>
      <c r="L1226" s="263"/>
      <c r="M1226" s="264"/>
      <c r="N1226" s="265"/>
      <c r="O1226" s="265"/>
      <c r="P1226" s="265"/>
      <c r="Q1226" s="265"/>
      <c r="R1226" s="265"/>
      <c r="S1226" s="265"/>
      <c r="T1226" s="26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7" t="s">
        <v>174</v>
      </c>
      <c r="AU1226" s="267" t="s">
        <v>86</v>
      </c>
      <c r="AV1226" s="13" t="s">
        <v>80</v>
      </c>
      <c r="AW1226" s="13" t="s">
        <v>30</v>
      </c>
      <c r="AX1226" s="13" t="s">
        <v>73</v>
      </c>
      <c r="AY1226" s="267" t="s">
        <v>166</v>
      </c>
    </row>
    <row r="1227" spans="1:51" s="14" customFormat="1" ht="12">
      <c r="A1227" s="14"/>
      <c r="B1227" s="268"/>
      <c r="C1227" s="269"/>
      <c r="D1227" s="259" t="s">
        <v>174</v>
      </c>
      <c r="E1227" s="270" t="s">
        <v>1</v>
      </c>
      <c r="F1227" s="271" t="s">
        <v>2449</v>
      </c>
      <c r="G1227" s="269"/>
      <c r="H1227" s="272">
        <v>8.4</v>
      </c>
      <c r="I1227" s="273"/>
      <c r="J1227" s="269"/>
      <c r="K1227" s="269"/>
      <c r="L1227" s="274"/>
      <c r="M1227" s="275"/>
      <c r="N1227" s="276"/>
      <c r="O1227" s="276"/>
      <c r="P1227" s="276"/>
      <c r="Q1227" s="276"/>
      <c r="R1227" s="276"/>
      <c r="S1227" s="276"/>
      <c r="T1227" s="277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78" t="s">
        <v>174</v>
      </c>
      <c r="AU1227" s="278" t="s">
        <v>86</v>
      </c>
      <c r="AV1227" s="14" t="s">
        <v>86</v>
      </c>
      <c r="AW1227" s="14" t="s">
        <v>30</v>
      </c>
      <c r="AX1227" s="14" t="s">
        <v>73</v>
      </c>
      <c r="AY1227" s="278" t="s">
        <v>166</v>
      </c>
    </row>
    <row r="1228" spans="1:51" s="14" customFormat="1" ht="12">
      <c r="A1228" s="14"/>
      <c r="B1228" s="268"/>
      <c r="C1228" s="269"/>
      <c r="D1228" s="259" t="s">
        <v>174</v>
      </c>
      <c r="E1228" s="270" t="s">
        <v>1</v>
      </c>
      <c r="F1228" s="271" t="s">
        <v>2450</v>
      </c>
      <c r="G1228" s="269"/>
      <c r="H1228" s="272">
        <v>9.315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174</v>
      </c>
      <c r="AU1228" s="278" t="s">
        <v>86</v>
      </c>
      <c r="AV1228" s="14" t="s">
        <v>86</v>
      </c>
      <c r="AW1228" s="14" t="s">
        <v>30</v>
      </c>
      <c r="AX1228" s="14" t="s">
        <v>73</v>
      </c>
      <c r="AY1228" s="278" t="s">
        <v>166</v>
      </c>
    </row>
    <row r="1229" spans="1:51" s="14" customFormat="1" ht="12">
      <c r="A1229" s="14"/>
      <c r="B1229" s="268"/>
      <c r="C1229" s="269"/>
      <c r="D1229" s="259" t="s">
        <v>174</v>
      </c>
      <c r="E1229" s="270" t="s">
        <v>1</v>
      </c>
      <c r="F1229" s="271" t="s">
        <v>2451</v>
      </c>
      <c r="G1229" s="269"/>
      <c r="H1229" s="272">
        <v>13.986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174</v>
      </c>
      <c r="AU1229" s="278" t="s">
        <v>86</v>
      </c>
      <c r="AV1229" s="14" t="s">
        <v>86</v>
      </c>
      <c r="AW1229" s="14" t="s">
        <v>30</v>
      </c>
      <c r="AX1229" s="14" t="s">
        <v>73</v>
      </c>
      <c r="AY1229" s="278" t="s">
        <v>166</v>
      </c>
    </row>
    <row r="1230" spans="1:51" s="14" customFormat="1" ht="12">
      <c r="A1230" s="14"/>
      <c r="B1230" s="268"/>
      <c r="C1230" s="269"/>
      <c r="D1230" s="259" t="s">
        <v>174</v>
      </c>
      <c r="E1230" s="270" t="s">
        <v>1</v>
      </c>
      <c r="F1230" s="271" t="s">
        <v>2452</v>
      </c>
      <c r="G1230" s="269"/>
      <c r="H1230" s="272">
        <v>28.08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174</v>
      </c>
      <c r="AU1230" s="278" t="s">
        <v>86</v>
      </c>
      <c r="AV1230" s="14" t="s">
        <v>86</v>
      </c>
      <c r="AW1230" s="14" t="s">
        <v>30</v>
      </c>
      <c r="AX1230" s="14" t="s">
        <v>73</v>
      </c>
      <c r="AY1230" s="278" t="s">
        <v>166</v>
      </c>
    </row>
    <row r="1231" spans="1:51" s="13" customFormat="1" ht="12">
      <c r="A1231" s="13"/>
      <c r="B1231" s="257"/>
      <c r="C1231" s="258"/>
      <c r="D1231" s="259" t="s">
        <v>174</v>
      </c>
      <c r="E1231" s="260" t="s">
        <v>1</v>
      </c>
      <c r="F1231" s="261" t="s">
        <v>461</v>
      </c>
      <c r="G1231" s="258"/>
      <c r="H1231" s="260" t="s">
        <v>1</v>
      </c>
      <c r="I1231" s="262"/>
      <c r="J1231" s="258"/>
      <c r="K1231" s="258"/>
      <c r="L1231" s="263"/>
      <c r="M1231" s="264"/>
      <c r="N1231" s="265"/>
      <c r="O1231" s="265"/>
      <c r="P1231" s="265"/>
      <c r="Q1231" s="265"/>
      <c r="R1231" s="265"/>
      <c r="S1231" s="265"/>
      <c r="T1231" s="266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7" t="s">
        <v>174</v>
      </c>
      <c r="AU1231" s="267" t="s">
        <v>86</v>
      </c>
      <c r="AV1231" s="13" t="s">
        <v>80</v>
      </c>
      <c r="AW1231" s="13" t="s">
        <v>30</v>
      </c>
      <c r="AX1231" s="13" t="s">
        <v>73</v>
      </c>
      <c r="AY1231" s="267" t="s">
        <v>166</v>
      </c>
    </row>
    <row r="1232" spans="1:51" s="14" customFormat="1" ht="12">
      <c r="A1232" s="14"/>
      <c r="B1232" s="268"/>
      <c r="C1232" s="269"/>
      <c r="D1232" s="259" t="s">
        <v>174</v>
      </c>
      <c r="E1232" s="270" t="s">
        <v>1</v>
      </c>
      <c r="F1232" s="271" t="s">
        <v>2454</v>
      </c>
      <c r="G1232" s="269"/>
      <c r="H1232" s="272">
        <v>6.72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174</v>
      </c>
      <c r="AU1232" s="278" t="s">
        <v>86</v>
      </c>
      <c r="AV1232" s="14" t="s">
        <v>86</v>
      </c>
      <c r="AW1232" s="14" t="s">
        <v>30</v>
      </c>
      <c r="AX1232" s="14" t="s">
        <v>73</v>
      </c>
      <c r="AY1232" s="278" t="s">
        <v>166</v>
      </c>
    </row>
    <row r="1233" spans="1:51" s="14" customFormat="1" ht="12">
      <c r="A1233" s="14"/>
      <c r="B1233" s="268"/>
      <c r="C1233" s="269"/>
      <c r="D1233" s="259" t="s">
        <v>174</v>
      </c>
      <c r="E1233" s="270" t="s">
        <v>1</v>
      </c>
      <c r="F1233" s="271" t="s">
        <v>2455</v>
      </c>
      <c r="G1233" s="269"/>
      <c r="H1233" s="272">
        <v>11.151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174</v>
      </c>
      <c r="AU1233" s="278" t="s">
        <v>86</v>
      </c>
      <c r="AV1233" s="14" t="s">
        <v>86</v>
      </c>
      <c r="AW1233" s="14" t="s">
        <v>30</v>
      </c>
      <c r="AX1233" s="14" t="s">
        <v>73</v>
      </c>
      <c r="AY1233" s="278" t="s">
        <v>166</v>
      </c>
    </row>
    <row r="1234" spans="1:51" s="14" customFormat="1" ht="12">
      <c r="A1234" s="14"/>
      <c r="B1234" s="268"/>
      <c r="C1234" s="269"/>
      <c r="D1234" s="259" t="s">
        <v>174</v>
      </c>
      <c r="E1234" s="270" t="s">
        <v>1</v>
      </c>
      <c r="F1234" s="271" t="s">
        <v>2456</v>
      </c>
      <c r="G1234" s="269"/>
      <c r="H1234" s="272">
        <v>4.708</v>
      </c>
      <c r="I1234" s="273"/>
      <c r="J1234" s="269"/>
      <c r="K1234" s="269"/>
      <c r="L1234" s="274"/>
      <c r="M1234" s="275"/>
      <c r="N1234" s="276"/>
      <c r="O1234" s="276"/>
      <c r="P1234" s="276"/>
      <c r="Q1234" s="276"/>
      <c r="R1234" s="276"/>
      <c r="S1234" s="276"/>
      <c r="T1234" s="27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8" t="s">
        <v>174</v>
      </c>
      <c r="AU1234" s="278" t="s">
        <v>86</v>
      </c>
      <c r="AV1234" s="14" t="s">
        <v>86</v>
      </c>
      <c r="AW1234" s="14" t="s">
        <v>30</v>
      </c>
      <c r="AX1234" s="14" t="s">
        <v>73</v>
      </c>
      <c r="AY1234" s="278" t="s">
        <v>166</v>
      </c>
    </row>
    <row r="1235" spans="1:51" s="14" customFormat="1" ht="12">
      <c r="A1235" s="14"/>
      <c r="B1235" s="268"/>
      <c r="C1235" s="269"/>
      <c r="D1235" s="259" t="s">
        <v>174</v>
      </c>
      <c r="E1235" s="270" t="s">
        <v>1</v>
      </c>
      <c r="F1235" s="271" t="s">
        <v>2457</v>
      </c>
      <c r="G1235" s="269"/>
      <c r="H1235" s="272">
        <v>1.926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174</v>
      </c>
      <c r="AU1235" s="278" t="s">
        <v>86</v>
      </c>
      <c r="AV1235" s="14" t="s">
        <v>86</v>
      </c>
      <c r="AW1235" s="14" t="s">
        <v>30</v>
      </c>
      <c r="AX1235" s="14" t="s">
        <v>73</v>
      </c>
      <c r="AY1235" s="278" t="s">
        <v>166</v>
      </c>
    </row>
    <row r="1236" spans="1:51" s="14" customFormat="1" ht="12">
      <c r="A1236" s="14"/>
      <c r="B1236" s="268"/>
      <c r="C1236" s="269"/>
      <c r="D1236" s="259" t="s">
        <v>174</v>
      </c>
      <c r="E1236" s="270" t="s">
        <v>1</v>
      </c>
      <c r="F1236" s="271" t="s">
        <v>2452</v>
      </c>
      <c r="G1236" s="269"/>
      <c r="H1236" s="272">
        <v>28.08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174</v>
      </c>
      <c r="AU1236" s="278" t="s">
        <v>86</v>
      </c>
      <c r="AV1236" s="14" t="s">
        <v>86</v>
      </c>
      <c r="AW1236" s="14" t="s">
        <v>30</v>
      </c>
      <c r="AX1236" s="14" t="s">
        <v>73</v>
      </c>
      <c r="AY1236" s="278" t="s">
        <v>166</v>
      </c>
    </row>
    <row r="1237" spans="1:65" s="2" customFormat="1" ht="21.75" customHeight="1">
      <c r="A1237" s="37"/>
      <c r="B1237" s="38"/>
      <c r="C1237" s="243" t="s">
        <v>1776</v>
      </c>
      <c r="D1237" s="243" t="s">
        <v>168</v>
      </c>
      <c r="E1237" s="244" t="s">
        <v>1736</v>
      </c>
      <c r="F1237" s="245" t="s">
        <v>1737</v>
      </c>
      <c r="G1237" s="246" t="s">
        <v>171</v>
      </c>
      <c r="H1237" s="247">
        <v>21.333</v>
      </c>
      <c r="I1237" s="248"/>
      <c r="J1237" s="249">
        <f>ROUND(I1237*H1237,2)</f>
        <v>0</v>
      </c>
      <c r="K1237" s="250"/>
      <c r="L1237" s="43"/>
      <c r="M1237" s="251" t="s">
        <v>1</v>
      </c>
      <c r="N1237" s="252" t="s">
        <v>39</v>
      </c>
      <c r="O1237" s="90"/>
      <c r="P1237" s="253">
        <f>O1237*H1237</f>
        <v>0</v>
      </c>
      <c r="Q1237" s="253">
        <v>0.00025</v>
      </c>
      <c r="R1237" s="253">
        <f>Q1237*H1237</f>
        <v>0.0053332499999999994</v>
      </c>
      <c r="S1237" s="253">
        <v>0</v>
      </c>
      <c r="T1237" s="254">
        <f>S1237*H1237</f>
        <v>0</v>
      </c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R1237" s="255" t="s">
        <v>252</v>
      </c>
      <c r="AT1237" s="255" t="s">
        <v>168</v>
      </c>
      <c r="AU1237" s="255" t="s">
        <v>86</v>
      </c>
      <c r="AY1237" s="16" t="s">
        <v>166</v>
      </c>
      <c r="BE1237" s="256">
        <f>IF(N1237="základní",J1237,0)</f>
        <v>0</v>
      </c>
      <c r="BF1237" s="256">
        <f>IF(N1237="snížená",J1237,0)</f>
        <v>0</v>
      </c>
      <c r="BG1237" s="256">
        <f>IF(N1237="zákl. přenesená",J1237,0)</f>
        <v>0</v>
      </c>
      <c r="BH1237" s="256">
        <f>IF(N1237="sníž. přenesená",J1237,0)</f>
        <v>0</v>
      </c>
      <c r="BI1237" s="256">
        <f>IF(N1237="nulová",J1237,0)</f>
        <v>0</v>
      </c>
      <c r="BJ1237" s="16" t="s">
        <v>86</v>
      </c>
      <c r="BK1237" s="256">
        <f>ROUND(I1237*H1237,2)</f>
        <v>0</v>
      </c>
      <c r="BL1237" s="16" t="s">
        <v>252</v>
      </c>
      <c r="BM1237" s="255" t="s">
        <v>2868</v>
      </c>
    </row>
    <row r="1238" spans="1:51" s="13" customFormat="1" ht="12">
      <c r="A1238" s="13"/>
      <c r="B1238" s="257"/>
      <c r="C1238" s="258"/>
      <c r="D1238" s="259" t="s">
        <v>174</v>
      </c>
      <c r="E1238" s="260" t="s">
        <v>1</v>
      </c>
      <c r="F1238" s="261" t="s">
        <v>2250</v>
      </c>
      <c r="G1238" s="258"/>
      <c r="H1238" s="260" t="s">
        <v>1</v>
      </c>
      <c r="I1238" s="262"/>
      <c r="J1238" s="258"/>
      <c r="K1238" s="258"/>
      <c r="L1238" s="263"/>
      <c r="M1238" s="264"/>
      <c r="N1238" s="265"/>
      <c r="O1238" s="265"/>
      <c r="P1238" s="265"/>
      <c r="Q1238" s="265"/>
      <c r="R1238" s="265"/>
      <c r="S1238" s="265"/>
      <c r="T1238" s="266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7" t="s">
        <v>174</v>
      </c>
      <c r="AU1238" s="267" t="s">
        <v>86</v>
      </c>
      <c r="AV1238" s="13" t="s">
        <v>80</v>
      </c>
      <c r="AW1238" s="13" t="s">
        <v>30</v>
      </c>
      <c r="AX1238" s="13" t="s">
        <v>73</v>
      </c>
      <c r="AY1238" s="267" t="s">
        <v>166</v>
      </c>
    </row>
    <row r="1239" spans="1:51" s="14" customFormat="1" ht="12">
      <c r="A1239" s="14"/>
      <c r="B1239" s="268"/>
      <c r="C1239" s="269"/>
      <c r="D1239" s="259" t="s">
        <v>174</v>
      </c>
      <c r="E1239" s="270" t="s">
        <v>1</v>
      </c>
      <c r="F1239" s="271" t="s">
        <v>2453</v>
      </c>
      <c r="G1239" s="269"/>
      <c r="H1239" s="272">
        <v>1.554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174</v>
      </c>
      <c r="AU1239" s="278" t="s">
        <v>86</v>
      </c>
      <c r="AV1239" s="14" t="s">
        <v>86</v>
      </c>
      <c r="AW1239" s="14" t="s">
        <v>30</v>
      </c>
      <c r="AX1239" s="14" t="s">
        <v>73</v>
      </c>
      <c r="AY1239" s="278" t="s">
        <v>166</v>
      </c>
    </row>
    <row r="1240" spans="1:51" s="13" customFormat="1" ht="12">
      <c r="A1240" s="13"/>
      <c r="B1240" s="257"/>
      <c r="C1240" s="258"/>
      <c r="D1240" s="259" t="s">
        <v>174</v>
      </c>
      <c r="E1240" s="260" t="s">
        <v>1</v>
      </c>
      <c r="F1240" s="261" t="s">
        <v>461</v>
      </c>
      <c r="G1240" s="258"/>
      <c r="H1240" s="260" t="s">
        <v>1</v>
      </c>
      <c r="I1240" s="262"/>
      <c r="J1240" s="258"/>
      <c r="K1240" s="258"/>
      <c r="L1240" s="263"/>
      <c r="M1240" s="264"/>
      <c r="N1240" s="265"/>
      <c r="O1240" s="265"/>
      <c r="P1240" s="265"/>
      <c r="Q1240" s="265"/>
      <c r="R1240" s="265"/>
      <c r="S1240" s="265"/>
      <c r="T1240" s="266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7" t="s">
        <v>174</v>
      </c>
      <c r="AU1240" s="267" t="s">
        <v>86</v>
      </c>
      <c r="AV1240" s="13" t="s">
        <v>80</v>
      </c>
      <c r="AW1240" s="13" t="s">
        <v>30</v>
      </c>
      <c r="AX1240" s="13" t="s">
        <v>73</v>
      </c>
      <c r="AY1240" s="267" t="s">
        <v>166</v>
      </c>
    </row>
    <row r="1241" spans="1:51" s="14" customFormat="1" ht="12">
      <c r="A1241" s="14"/>
      <c r="B1241" s="268"/>
      <c r="C1241" s="269"/>
      <c r="D1241" s="259" t="s">
        <v>174</v>
      </c>
      <c r="E1241" s="270" t="s">
        <v>1</v>
      </c>
      <c r="F1241" s="271" t="s">
        <v>2458</v>
      </c>
      <c r="G1241" s="269"/>
      <c r="H1241" s="272">
        <v>18.225</v>
      </c>
      <c r="I1241" s="273"/>
      <c r="J1241" s="269"/>
      <c r="K1241" s="269"/>
      <c r="L1241" s="274"/>
      <c r="M1241" s="275"/>
      <c r="N1241" s="276"/>
      <c r="O1241" s="276"/>
      <c r="P1241" s="276"/>
      <c r="Q1241" s="276"/>
      <c r="R1241" s="276"/>
      <c r="S1241" s="276"/>
      <c r="T1241" s="27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8" t="s">
        <v>174</v>
      </c>
      <c r="AU1241" s="278" t="s">
        <v>86</v>
      </c>
      <c r="AV1241" s="14" t="s">
        <v>86</v>
      </c>
      <c r="AW1241" s="14" t="s">
        <v>30</v>
      </c>
      <c r="AX1241" s="14" t="s">
        <v>73</v>
      </c>
      <c r="AY1241" s="278" t="s">
        <v>166</v>
      </c>
    </row>
    <row r="1242" spans="1:51" s="14" customFormat="1" ht="12">
      <c r="A1242" s="14"/>
      <c r="B1242" s="268"/>
      <c r="C1242" s="269"/>
      <c r="D1242" s="259" t="s">
        <v>174</v>
      </c>
      <c r="E1242" s="270" t="s">
        <v>1</v>
      </c>
      <c r="F1242" s="271" t="s">
        <v>2453</v>
      </c>
      <c r="G1242" s="269"/>
      <c r="H1242" s="272">
        <v>1.554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174</v>
      </c>
      <c r="AU1242" s="278" t="s">
        <v>86</v>
      </c>
      <c r="AV1242" s="14" t="s">
        <v>86</v>
      </c>
      <c r="AW1242" s="14" t="s">
        <v>30</v>
      </c>
      <c r="AX1242" s="14" t="s">
        <v>73</v>
      </c>
      <c r="AY1242" s="278" t="s">
        <v>166</v>
      </c>
    </row>
    <row r="1243" spans="1:65" s="2" customFormat="1" ht="21.75" customHeight="1">
      <c r="A1243" s="37"/>
      <c r="B1243" s="38"/>
      <c r="C1243" s="243" t="s">
        <v>1780</v>
      </c>
      <c r="D1243" s="243" t="s">
        <v>168</v>
      </c>
      <c r="E1243" s="244" t="s">
        <v>1740</v>
      </c>
      <c r="F1243" s="245" t="s">
        <v>1741</v>
      </c>
      <c r="G1243" s="246" t="s">
        <v>346</v>
      </c>
      <c r="H1243" s="247">
        <v>23</v>
      </c>
      <c r="I1243" s="248"/>
      <c r="J1243" s="249">
        <f>ROUND(I1243*H1243,2)</f>
        <v>0</v>
      </c>
      <c r="K1243" s="250"/>
      <c r="L1243" s="43"/>
      <c r="M1243" s="251" t="s">
        <v>1</v>
      </c>
      <c r="N1243" s="252" t="s">
        <v>39</v>
      </c>
      <c r="O1243" s="90"/>
      <c r="P1243" s="253">
        <f>O1243*H1243</f>
        <v>0</v>
      </c>
      <c r="Q1243" s="253">
        <v>0.00025</v>
      </c>
      <c r="R1243" s="253">
        <f>Q1243*H1243</f>
        <v>0.00575</v>
      </c>
      <c r="S1243" s="253">
        <v>0</v>
      </c>
      <c r="T1243" s="254">
        <f>S1243*H1243</f>
        <v>0</v>
      </c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R1243" s="255" t="s">
        <v>252</v>
      </c>
      <c r="AT1243" s="255" t="s">
        <v>168</v>
      </c>
      <c r="AU1243" s="255" t="s">
        <v>86</v>
      </c>
      <c r="AY1243" s="16" t="s">
        <v>166</v>
      </c>
      <c r="BE1243" s="256">
        <f>IF(N1243="základní",J1243,0)</f>
        <v>0</v>
      </c>
      <c r="BF1243" s="256">
        <f>IF(N1243="snížená",J1243,0)</f>
        <v>0</v>
      </c>
      <c r="BG1243" s="256">
        <f>IF(N1243="zákl. přenesená",J1243,0)</f>
        <v>0</v>
      </c>
      <c r="BH1243" s="256">
        <f>IF(N1243="sníž. přenesená",J1243,0)</f>
        <v>0</v>
      </c>
      <c r="BI1243" s="256">
        <f>IF(N1243="nulová",J1243,0)</f>
        <v>0</v>
      </c>
      <c r="BJ1243" s="16" t="s">
        <v>86</v>
      </c>
      <c r="BK1243" s="256">
        <f>ROUND(I1243*H1243,2)</f>
        <v>0</v>
      </c>
      <c r="BL1243" s="16" t="s">
        <v>252</v>
      </c>
      <c r="BM1243" s="255" t="s">
        <v>2869</v>
      </c>
    </row>
    <row r="1244" spans="1:51" s="14" customFormat="1" ht="12">
      <c r="A1244" s="14"/>
      <c r="B1244" s="268"/>
      <c r="C1244" s="269"/>
      <c r="D1244" s="259" t="s">
        <v>174</v>
      </c>
      <c r="E1244" s="270" t="s">
        <v>1</v>
      </c>
      <c r="F1244" s="271" t="s">
        <v>2870</v>
      </c>
      <c r="G1244" s="269"/>
      <c r="H1244" s="272">
        <v>23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174</v>
      </c>
      <c r="AU1244" s="278" t="s">
        <v>86</v>
      </c>
      <c r="AV1244" s="14" t="s">
        <v>86</v>
      </c>
      <c r="AW1244" s="14" t="s">
        <v>30</v>
      </c>
      <c r="AX1244" s="14" t="s">
        <v>73</v>
      </c>
      <c r="AY1244" s="278" t="s">
        <v>166</v>
      </c>
    </row>
    <row r="1245" spans="1:65" s="2" customFormat="1" ht="33" customHeight="1">
      <c r="A1245" s="37"/>
      <c r="B1245" s="38"/>
      <c r="C1245" s="279" t="s">
        <v>1784</v>
      </c>
      <c r="D1245" s="279" t="s">
        <v>243</v>
      </c>
      <c r="E1245" s="280" t="s">
        <v>1757</v>
      </c>
      <c r="F1245" s="281" t="s">
        <v>2871</v>
      </c>
      <c r="G1245" s="282" t="s">
        <v>346</v>
      </c>
      <c r="H1245" s="283">
        <v>15</v>
      </c>
      <c r="I1245" s="284"/>
      <c r="J1245" s="285">
        <f>ROUND(I1245*H1245,2)</f>
        <v>0</v>
      </c>
      <c r="K1245" s="286"/>
      <c r="L1245" s="287"/>
      <c r="M1245" s="288" t="s">
        <v>1</v>
      </c>
      <c r="N1245" s="289" t="s">
        <v>39</v>
      </c>
      <c r="O1245" s="90"/>
      <c r="P1245" s="253">
        <f>O1245*H1245</f>
        <v>0</v>
      </c>
      <c r="Q1245" s="253">
        <v>0.01</v>
      </c>
      <c r="R1245" s="253">
        <f>Q1245*H1245</f>
        <v>0.15</v>
      </c>
      <c r="S1245" s="253">
        <v>0</v>
      </c>
      <c r="T1245" s="254">
        <f>S1245*H1245</f>
        <v>0</v>
      </c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R1245" s="255" t="s">
        <v>338</v>
      </c>
      <c r="AT1245" s="255" t="s">
        <v>243</v>
      </c>
      <c r="AU1245" s="255" t="s">
        <v>86</v>
      </c>
      <c r="AY1245" s="16" t="s">
        <v>166</v>
      </c>
      <c r="BE1245" s="256">
        <f>IF(N1245="základní",J1245,0)</f>
        <v>0</v>
      </c>
      <c r="BF1245" s="256">
        <f>IF(N1245="snížená",J1245,0)</f>
        <v>0</v>
      </c>
      <c r="BG1245" s="256">
        <f>IF(N1245="zákl. přenesená",J1245,0)</f>
        <v>0</v>
      </c>
      <c r="BH1245" s="256">
        <f>IF(N1245="sníž. přenesená",J1245,0)</f>
        <v>0</v>
      </c>
      <c r="BI1245" s="256">
        <f>IF(N1245="nulová",J1245,0)</f>
        <v>0</v>
      </c>
      <c r="BJ1245" s="16" t="s">
        <v>86</v>
      </c>
      <c r="BK1245" s="256">
        <f>ROUND(I1245*H1245,2)</f>
        <v>0</v>
      </c>
      <c r="BL1245" s="16" t="s">
        <v>252</v>
      </c>
      <c r="BM1245" s="255" t="s">
        <v>2872</v>
      </c>
    </row>
    <row r="1246" spans="1:51" s="14" customFormat="1" ht="12">
      <c r="A1246" s="14"/>
      <c r="B1246" s="268"/>
      <c r="C1246" s="269"/>
      <c r="D1246" s="259" t="s">
        <v>174</v>
      </c>
      <c r="E1246" s="270" t="s">
        <v>1</v>
      </c>
      <c r="F1246" s="271" t="s">
        <v>2873</v>
      </c>
      <c r="G1246" s="269"/>
      <c r="H1246" s="272">
        <v>15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174</v>
      </c>
      <c r="AU1246" s="278" t="s">
        <v>86</v>
      </c>
      <c r="AV1246" s="14" t="s">
        <v>86</v>
      </c>
      <c r="AW1246" s="14" t="s">
        <v>30</v>
      </c>
      <c r="AX1246" s="14" t="s">
        <v>73</v>
      </c>
      <c r="AY1246" s="278" t="s">
        <v>166</v>
      </c>
    </row>
    <row r="1247" spans="1:65" s="2" customFormat="1" ht="33" customHeight="1">
      <c r="A1247" s="37"/>
      <c r="B1247" s="38"/>
      <c r="C1247" s="279" t="s">
        <v>1792</v>
      </c>
      <c r="D1247" s="279" t="s">
        <v>243</v>
      </c>
      <c r="E1247" s="280" t="s">
        <v>1752</v>
      </c>
      <c r="F1247" s="281" t="s">
        <v>2874</v>
      </c>
      <c r="G1247" s="282" t="s">
        <v>346</v>
      </c>
      <c r="H1247" s="283">
        <v>8</v>
      </c>
      <c r="I1247" s="284"/>
      <c r="J1247" s="285">
        <f>ROUND(I1247*H1247,2)</f>
        <v>0</v>
      </c>
      <c r="K1247" s="286"/>
      <c r="L1247" s="287"/>
      <c r="M1247" s="288" t="s">
        <v>1</v>
      </c>
      <c r="N1247" s="289" t="s">
        <v>39</v>
      </c>
      <c r="O1247" s="90"/>
      <c r="P1247" s="253">
        <f>O1247*H1247</f>
        <v>0</v>
      </c>
      <c r="Q1247" s="253">
        <v>0.01</v>
      </c>
      <c r="R1247" s="253">
        <f>Q1247*H1247</f>
        <v>0.08</v>
      </c>
      <c r="S1247" s="253">
        <v>0</v>
      </c>
      <c r="T1247" s="254">
        <f>S1247*H1247</f>
        <v>0</v>
      </c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R1247" s="255" t="s">
        <v>338</v>
      </c>
      <c r="AT1247" s="255" t="s">
        <v>243</v>
      </c>
      <c r="AU1247" s="255" t="s">
        <v>86</v>
      </c>
      <c r="AY1247" s="16" t="s">
        <v>166</v>
      </c>
      <c r="BE1247" s="256">
        <f>IF(N1247="základní",J1247,0)</f>
        <v>0</v>
      </c>
      <c r="BF1247" s="256">
        <f>IF(N1247="snížená",J1247,0)</f>
        <v>0</v>
      </c>
      <c r="BG1247" s="256">
        <f>IF(N1247="zákl. přenesená",J1247,0)</f>
        <v>0</v>
      </c>
      <c r="BH1247" s="256">
        <f>IF(N1247="sníž. přenesená",J1247,0)</f>
        <v>0</v>
      </c>
      <c r="BI1247" s="256">
        <f>IF(N1247="nulová",J1247,0)</f>
        <v>0</v>
      </c>
      <c r="BJ1247" s="16" t="s">
        <v>86</v>
      </c>
      <c r="BK1247" s="256">
        <f>ROUND(I1247*H1247,2)</f>
        <v>0</v>
      </c>
      <c r="BL1247" s="16" t="s">
        <v>252</v>
      </c>
      <c r="BM1247" s="255" t="s">
        <v>2875</v>
      </c>
    </row>
    <row r="1248" spans="1:51" s="14" customFormat="1" ht="12">
      <c r="A1248" s="14"/>
      <c r="B1248" s="268"/>
      <c r="C1248" s="269"/>
      <c r="D1248" s="259" t="s">
        <v>174</v>
      </c>
      <c r="E1248" s="270" t="s">
        <v>1</v>
      </c>
      <c r="F1248" s="271" t="s">
        <v>2876</v>
      </c>
      <c r="G1248" s="269"/>
      <c r="H1248" s="272">
        <v>8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174</v>
      </c>
      <c r="AU1248" s="278" t="s">
        <v>86</v>
      </c>
      <c r="AV1248" s="14" t="s">
        <v>86</v>
      </c>
      <c r="AW1248" s="14" t="s">
        <v>30</v>
      </c>
      <c r="AX1248" s="14" t="s">
        <v>73</v>
      </c>
      <c r="AY1248" s="278" t="s">
        <v>166</v>
      </c>
    </row>
    <row r="1249" spans="1:65" s="2" customFormat="1" ht="21.75" customHeight="1">
      <c r="A1249" s="37"/>
      <c r="B1249" s="38"/>
      <c r="C1249" s="243" t="s">
        <v>1808</v>
      </c>
      <c r="D1249" s="243" t="s">
        <v>168</v>
      </c>
      <c r="E1249" s="244" t="s">
        <v>1777</v>
      </c>
      <c r="F1249" s="245" t="s">
        <v>1778</v>
      </c>
      <c r="G1249" s="246" t="s">
        <v>171</v>
      </c>
      <c r="H1249" s="247">
        <v>59.314</v>
      </c>
      <c r="I1249" s="248"/>
      <c r="J1249" s="249">
        <f>ROUND(I1249*H1249,2)</f>
        <v>0</v>
      </c>
      <c r="K1249" s="250"/>
      <c r="L1249" s="43"/>
      <c r="M1249" s="251" t="s">
        <v>1</v>
      </c>
      <c r="N1249" s="252" t="s">
        <v>39</v>
      </c>
      <c r="O1249" s="90"/>
      <c r="P1249" s="253">
        <f>O1249*H1249</f>
        <v>0</v>
      </c>
      <c r="Q1249" s="253">
        <v>0</v>
      </c>
      <c r="R1249" s="253">
        <f>Q1249*H1249</f>
        <v>0</v>
      </c>
      <c r="S1249" s="253">
        <v>0</v>
      </c>
      <c r="T1249" s="254">
        <f>S1249*H1249</f>
        <v>0</v>
      </c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R1249" s="255" t="s">
        <v>252</v>
      </c>
      <c r="AT1249" s="255" t="s">
        <v>168</v>
      </c>
      <c r="AU1249" s="255" t="s">
        <v>86</v>
      </c>
      <c r="AY1249" s="16" t="s">
        <v>166</v>
      </c>
      <c r="BE1249" s="256">
        <f>IF(N1249="základní",J1249,0)</f>
        <v>0</v>
      </c>
      <c r="BF1249" s="256">
        <f>IF(N1249="snížená",J1249,0)</f>
        <v>0</v>
      </c>
      <c r="BG1249" s="256">
        <f>IF(N1249="zákl. přenesená",J1249,0)</f>
        <v>0</v>
      </c>
      <c r="BH1249" s="256">
        <f>IF(N1249="sníž. přenesená",J1249,0)</f>
        <v>0</v>
      </c>
      <c r="BI1249" s="256">
        <f>IF(N1249="nulová",J1249,0)</f>
        <v>0</v>
      </c>
      <c r="BJ1249" s="16" t="s">
        <v>86</v>
      </c>
      <c r="BK1249" s="256">
        <f>ROUND(I1249*H1249,2)</f>
        <v>0</v>
      </c>
      <c r="BL1249" s="16" t="s">
        <v>252</v>
      </c>
      <c r="BM1249" s="255" t="s">
        <v>2877</v>
      </c>
    </row>
    <row r="1250" spans="1:51" s="13" customFormat="1" ht="12">
      <c r="A1250" s="13"/>
      <c r="B1250" s="257"/>
      <c r="C1250" s="258"/>
      <c r="D1250" s="259" t="s">
        <v>174</v>
      </c>
      <c r="E1250" s="260" t="s">
        <v>1</v>
      </c>
      <c r="F1250" s="261" t="s">
        <v>2250</v>
      </c>
      <c r="G1250" s="258"/>
      <c r="H1250" s="260" t="s">
        <v>1</v>
      </c>
      <c r="I1250" s="262"/>
      <c r="J1250" s="258"/>
      <c r="K1250" s="258"/>
      <c r="L1250" s="263"/>
      <c r="M1250" s="264"/>
      <c r="N1250" s="265"/>
      <c r="O1250" s="265"/>
      <c r="P1250" s="265"/>
      <c r="Q1250" s="265"/>
      <c r="R1250" s="265"/>
      <c r="S1250" s="265"/>
      <c r="T1250" s="266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7" t="s">
        <v>174</v>
      </c>
      <c r="AU1250" s="267" t="s">
        <v>86</v>
      </c>
      <c r="AV1250" s="13" t="s">
        <v>80</v>
      </c>
      <c r="AW1250" s="13" t="s">
        <v>30</v>
      </c>
      <c r="AX1250" s="13" t="s">
        <v>73</v>
      </c>
      <c r="AY1250" s="267" t="s">
        <v>166</v>
      </c>
    </row>
    <row r="1251" spans="1:51" s="14" customFormat="1" ht="12">
      <c r="A1251" s="14"/>
      <c r="B1251" s="268"/>
      <c r="C1251" s="269"/>
      <c r="D1251" s="259" t="s">
        <v>174</v>
      </c>
      <c r="E1251" s="270" t="s">
        <v>1</v>
      </c>
      <c r="F1251" s="271" t="s">
        <v>2449</v>
      </c>
      <c r="G1251" s="269"/>
      <c r="H1251" s="272">
        <v>8.4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174</v>
      </c>
      <c r="AU1251" s="278" t="s">
        <v>86</v>
      </c>
      <c r="AV1251" s="14" t="s">
        <v>86</v>
      </c>
      <c r="AW1251" s="14" t="s">
        <v>30</v>
      </c>
      <c r="AX1251" s="14" t="s">
        <v>73</v>
      </c>
      <c r="AY1251" s="278" t="s">
        <v>166</v>
      </c>
    </row>
    <row r="1252" spans="1:51" s="14" customFormat="1" ht="12">
      <c r="A1252" s="14"/>
      <c r="B1252" s="268"/>
      <c r="C1252" s="269"/>
      <c r="D1252" s="259" t="s">
        <v>174</v>
      </c>
      <c r="E1252" s="270" t="s">
        <v>1</v>
      </c>
      <c r="F1252" s="271" t="s">
        <v>2450</v>
      </c>
      <c r="G1252" s="269"/>
      <c r="H1252" s="272">
        <v>9.315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174</v>
      </c>
      <c r="AU1252" s="278" t="s">
        <v>86</v>
      </c>
      <c r="AV1252" s="14" t="s">
        <v>86</v>
      </c>
      <c r="AW1252" s="14" t="s">
        <v>30</v>
      </c>
      <c r="AX1252" s="14" t="s">
        <v>73</v>
      </c>
      <c r="AY1252" s="278" t="s">
        <v>166</v>
      </c>
    </row>
    <row r="1253" spans="1:51" s="14" customFormat="1" ht="12">
      <c r="A1253" s="14"/>
      <c r="B1253" s="268"/>
      <c r="C1253" s="269"/>
      <c r="D1253" s="259" t="s">
        <v>174</v>
      </c>
      <c r="E1253" s="270" t="s">
        <v>1</v>
      </c>
      <c r="F1253" s="271" t="s">
        <v>2451</v>
      </c>
      <c r="G1253" s="269"/>
      <c r="H1253" s="272">
        <v>13.986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174</v>
      </c>
      <c r="AU1253" s="278" t="s">
        <v>86</v>
      </c>
      <c r="AV1253" s="14" t="s">
        <v>86</v>
      </c>
      <c r="AW1253" s="14" t="s">
        <v>30</v>
      </c>
      <c r="AX1253" s="14" t="s">
        <v>73</v>
      </c>
      <c r="AY1253" s="278" t="s">
        <v>166</v>
      </c>
    </row>
    <row r="1254" spans="1:51" s="14" customFormat="1" ht="12">
      <c r="A1254" s="14"/>
      <c r="B1254" s="268"/>
      <c r="C1254" s="269"/>
      <c r="D1254" s="259" t="s">
        <v>174</v>
      </c>
      <c r="E1254" s="270" t="s">
        <v>1</v>
      </c>
      <c r="F1254" s="271" t="s">
        <v>2453</v>
      </c>
      <c r="G1254" s="269"/>
      <c r="H1254" s="272">
        <v>1.554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174</v>
      </c>
      <c r="AU1254" s="278" t="s">
        <v>86</v>
      </c>
      <c r="AV1254" s="14" t="s">
        <v>86</v>
      </c>
      <c r="AW1254" s="14" t="s">
        <v>30</v>
      </c>
      <c r="AX1254" s="14" t="s">
        <v>73</v>
      </c>
      <c r="AY1254" s="278" t="s">
        <v>166</v>
      </c>
    </row>
    <row r="1255" spans="1:51" s="13" customFormat="1" ht="12">
      <c r="A1255" s="13"/>
      <c r="B1255" s="257"/>
      <c r="C1255" s="258"/>
      <c r="D1255" s="259" t="s">
        <v>174</v>
      </c>
      <c r="E1255" s="260" t="s">
        <v>1</v>
      </c>
      <c r="F1255" s="261" t="s">
        <v>461</v>
      </c>
      <c r="G1255" s="258"/>
      <c r="H1255" s="260" t="s">
        <v>1</v>
      </c>
      <c r="I1255" s="262"/>
      <c r="J1255" s="258"/>
      <c r="K1255" s="258"/>
      <c r="L1255" s="263"/>
      <c r="M1255" s="264"/>
      <c r="N1255" s="265"/>
      <c r="O1255" s="265"/>
      <c r="P1255" s="265"/>
      <c r="Q1255" s="265"/>
      <c r="R1255" s="265"/>
      <c r="S1255" s="265"/>
      <c r="T1255" s="266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67" t="s">
        <v>174</v>
      </c>
      <c r="AU1255" s="267" t="s">
        <v>86</v>
      </c>
      <c r="AV1255" s="13" t="s">
        <v>80</v>
      </c>
      <c r="AW1255" s="13" t="s">
        <v>30</v>
      </c>
      <c r="AX1255" s="13" t="s">
        <v>73</v>
      </c>
      <c r="AY1255" s="267" t="s">
        <v>166</v>
      </c>
    </row>
    <row r="1256" spans="1:51" s="14" customFormat="1" ht="12">
      <c r="A1256" s="14"/>
      <c r="B1256" s="268"/>
      <c r="C1256" s="269"/>
      <c r="D1256" s="259" t="s">
        <v>174</v>
      </c>
      <c r="E1256" s="270" t="s">
        <v>1</v>
      </c>
      <c r="F1256" s="271" t="s">
        <v>2454</v>
      </c>
      <c r="G1256" s="269"/>
      <c r="H1256" s="272">
        <v>6.72</v>
      </c>
      <c r="I1256" s="273"/>
      <c r="J1256" s="269"/>
      <c r="K1256" s="269"/>
      <c r="L1256" s="274"/>
      <c r="M1256" s="275"/>
      <c r="N1256" s="276"/>
      <c r="O1256" s="276"/>
      <c r="P1256" s="276"/>
      <c r="Q1256" s="276"/>
      <c r="R1256" s="276"/>
      <c r="S1256" s="276"/>
      <c r="T1256" s="27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8" t="s">
        <v>174</v>
      </c>
      <c r="AU1256" s="278" t="s">
        <v>86</v>
      </c>
      <c r="AV1256" s="14" t="s">
        <v>86</v>
      </c>
      <c r="AW1256" s="14" t="s">
        <v>30</v>
      </c>
      <c r="AX1256" s="14" t="s">
        <v>73</v>
      </c>
      <c r="AY1256" s="278" t="s">
        <v>166</v>
      </c>
    </row>
    <row r="1257" spans="1:51" s="14" customFormat="1" ht="12">
      <c r="A1257" s="14"/>
      <c r="B1257" s="268"/>
      <c r="C1257" s="269"/>
      <c r="D1257" s="259" t="s">
        <v>174</v>
      </c>
      <c r="E1257" s="270" t="s">
        <v>1</v>
      </c>
      <c r="F1257" s="271" t="s">
        <v>2455</v>
      </c>
      <c r="G1257" s="269"/>
      <c r="H1257" s="272">
        <v>11.151</v>
      </c>
      <c r="I1257" s="273"/>
      <c r="J1257" s="269"/>
      <c r="K1257" s="269"/>
      <c r="L1257" s="274"/>
      <c r="M1257" s="275"/>
      <c r="N1257" s="276"/>
      <c r="O1257" s="276"/>
      <c r="P1257" s="276"/>
      <c r="Q1257" s="276"/>
      <c r="R1257" s="276"/>
      <c r="S1257" s="276"/>
      <c r="T1257" s="27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8" t="s">
        <v>174</v>
      </c>
      <c r="AU1257" s="278" t="s">
        <v>86</v>
      </c>
      <c r="AV1257" s="14" t="s">
        <v>86</v>
      </c>
      <c r="AW1257" s="14" t="s">
        <v>30</v>
      </c>
      <c r="AX1257" s="14" t="s">
        <v>73</v>
      </c>
      <c r="AY1257" s="278" t="s">
        <v>166</v>
      </c>
    </row>
    <row r="1258" spans="1:51" s="14" customFormat="1" ht="12">
      <c r="A1258" s="14"/>
      <c r="B1258" s="268"/>
      <c r="C1258" s="269"/>
      <c r="D1258" s="259" t="s">
        <v>174</v>
      </c>
      <c r="E1258" s="270" t="s">
        <v>1</v>
      </c>
      <c r="F1258" s="271" t="s">
        <v>2456</v>
      </c>
      <c r="G1258" s="269"/>
      <c r="H1258" s="272">
        <v>4.708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174</v>
      </c>
      <c r="AU1258" s="278" t="s">
        <v>86</v>
      </c>
      <c r="AV1258" s="14" t="s">
        <v>86</v>
      </c>
      <c r="AW1258" s="14" t="s">
        <v>30</v>
      </c>
      <c r="AX1258" s="14" t="s">
        <v>73</v>
      </c>
      <c r="AY1258" s="278" t="s">
        <v>166</v>
      </c>
    </row>
    <row r="1259" spans="1:51" s="14" customFormat="1" ht="12">
      <c r="A1259" s="14"/>
      <c r="B1259" s="268"/>
      <c r="C1259" s="269"/>
      <c r="D1259" s="259" t="s">
        <v>174</v>
      </c>
      <c r="E1259" s="270" t="s">
        <v>1</v>
      </c>
      <c r="F1259" s="271" t="s">
        <v>2457</v>
      </c>
      <c r="G1259" s="269"/>
      <c r="H1259" s="272">
        <v>1.926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174</v>
      </c>
      <c r="AU1259" s="278" t="s">
        <v>86</v>
      </c>
      <c r="AV1259" s="14" t="s">
        <v>86</v>
      </c>
      <c r="AW1259" s="14" t="s">
        <v>30</v>
      </c>
      <c r="AX1259" s="14" t="s">
        <v>73</v>
      </c>
      <c r="AY1259" s="278" t="s">
        <v>166</v>
      </c>
    </row>
    <row r="1260" spans="1:51" s="14" customFormat="1" ht="12">
      <c r="A1260" s="14"/>
      <c r="B1260" s="268"/>
      <c r="C1260" s="269"/>
      <c r="D1260" s="259" t="s">
        <v>174</v>
      </c>
      <c r="E1260" s="270" t="s">
        <v>1</v>
      </c>
      <c r="F1260" s="271" t="s">
        <v>2453</v>
      </c>
      <c r="G1260" s="269"/>
      <c r="H1260" s="272">
        <v>1.554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174</v>
      </c>
      <c r="AU1260" s="278" t="s">
        <v>86</v>
      </c>
      <c r="AV1260" s="14" t="s">
        <v>86</v>
      </c>
      <c r="AW1260" s="14" t="s">
        <v>30</v>
      </c>
      <c r="AX1260" s="14" t="s">
        <v>73</v>
      </c>
      <c r="AY1260" s="278" t="s">
        <v>166</v>
      </c>
    </row>
    <row r="1261" spans="1:65" s="2" customFormat="1" ht="21.75" customHeight="1">
      <c r="A1261" s="37"/>
      <c r="B1261" s="38"/>
      <c r="C1261" s="243" t="s">
        <v>1813</v>
      </c>
      <c r="D1261" s="243" t="s">
        <v>168</v>
      </c>
      <c r="E1261" s="244" t="s">
        <v>1781</v>
      </c>
      <c r="F1261" s="245" t="s">
        <v>1782</v>
      </c>
      <c r="G1261" s="246" t="s">
        <v>171</v>
      </c>
      <c r="H1261" s="247">
        <v>74.385</v>
      </c>
      <c r="I1261" s="248"/>
      <c r="J1261" s="249">
        <f>ROUND(I1261*H1261,2)</f>
        <v>0</v>
      </c>
      <c r="K1261" s="250"/>
      <c r="L1261" s="43"/>
      <c r="M1261" s="251" t="s">
        <v>1</v>
      </c>
      <c r="N1261" s="252" t="s">
        <v>39</v>
      </c>
      <c r="O1261" s="90"/>
      <c r="P1261" s="253">
        <f>O1261*H1261</f>
        <v>0</v>
      </c>
      <c r="Q1261" s="253">
        <v>0</v>
      </c>
      <c r="R1261" s="253">
        <f>Q1261*H1261</f>
        <v>0</v>
      </c>
      <c r="S1261" s="253">
        <v>0</v>
      </c>
      <c r="T1261" s="254">
        <f>S1261*H1261</f>
        <v>0</v>
      </c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R1261" s="255" t="s">
        <v>252</v>
      </c>
      <c r="AT1261" s="255" t="s">
        <v>168</v>
      </c>
      <c r="AU1261" s="255" t="s">
        <v>86</v>
      </c>
      <c r="AY1261" s="16" t="s">
        <v>166</v>
      </c>
      <c r="BE1261" s="256">
        <f>IF(N1261="základní",J1261,0)</f>
        <v>0</v>
      </c>
      <c r="BF1261" s="256">
        <f>IF(N1261="snížená",J1261,0)</f>
        <v>0</v>
      </c>
      <c r="BG1261" s="256">
        <f>IF(N1261="zákl. přenesená",J1261,0)</f>
        <v>0</v>
      </c>
      <c r="BH1261" s="256">
        <f>IF(N1261="sníž. přenesená",J1261,0)</f>
        <v>0</v>
      </c>
      <c r="BI1261" s="256">
        <f>IF(N1261="nulová",J1261,0)</f>
        <v>0</v>
      </c>
      <c r="BJ1261" s="16" t="s">
        <v>86</v>
      </c>
      <c r="BK1261" s="256">
        <f>ROUND(I1261*H1261,2)</f>
        <v>0</v>
      </c>
      <c r="BL1261" s="16" t="s">
        <v>252</v>
      </c>
      <c r="BM1261" s="255" t="s">
        <v>2878</v>
      </c>
    </row>
    <row r="1262" spans="1:51" s="13" customFormat="1" ht="12">
      <c r="A1262" s="13"/>
      <c r="B1262" s="257"/>
      <c r="C1262" s="258"/>
      <c r="D1262" s="259" t="s">
        <v>174</v>
      </c>
      <c r="E1262" s="260" t="s">
        <v>1</v>
      </c>
      <c r="F1262" s="261" t="s">
        <v>2250</v>
      </c>
      <c r="G1262" s="258"/>
      <c r="H1262" s="260" t="s">
        <v>1</v>
      </c>
      <c r="I1262" s="262"/>
      <c r="J1262" s="258"/>
      <c r="K1262" s="258"/>
      <c r="L1262" s="263"/>
      <c r="M1262" s="264"/>
      <c r="N1262" s="265"/>
      <c r="O1262" s="265"/>
      <c r="P1262" s="265"/>
      <c r="Q1262" s="265"/>
      <c r="R1262" s="265"/>
      <c r="S1262" s="265"/>
      <c r="T1262" s="266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7" t="s">
        <v>174</v>
      </c>
      <c r="AU1262" s="267" t="s">
        <v>86</v>
      </c>
      <c r="AV1262" s="13" t="s">
        <v>80</v>
      </c>
      <c r="AW1262" s="13" t="s">
        <v>30</v>
      </c>
      <c r="AX1262" s="13" t="s">
        <v>73</v>
      </c>
      <c r="AY1262" s="267" t="s">
        <v>166</v>
      </c>
    </row>
    <row r="1263" spans="1:51" s="14" customFormat="1" ht="12">
      <c r="A1263" s="14"/>
      <c r="B1263" s="268"/>
      <c r="C1263" s="269"/>
      <c r="D1263" s="259" t="s">
        <v>174</v>
      </c>
      <c r="E1263" s="270" t="s">
        <v>1</v>
      </c>
      <c r="F1263" s="271" t="s">
        <v>2452</v>
      </c>
      <c r="G1263" s="269"/>
      <c r="H1263" s="272">
        <v>28.08</v>
      </c>
      <c r="I1263" s="273"/>
      <c r="J1263" s="269"/>
      <c r="K1263" s="269"/>
      <c r="L1263" s="274"/>
      <c r="M1263" s="275"/>
      <c r="N1263" s="276"/>
      <c r="O1263" s="276"/>
      <c r="P1263" s="276"/>
      <c r="Q1263" s="276"/>
      <c r="R1263" s="276"/>
      <c r="S1263" s="276"/>
      <c r="T1263" s="277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78" t="s">
        <v>174</v>
      </c>
      <c r="AU1263" s="278" t="s">
        <v>86</v>
      </c>
      <c r="AV1263" s="14" t="s">
        <v>86</v>
      </c>
      <c r="AW1263" s="14" t="s">
        <v>30</v>
      </c>
      <c r="AX1263" s="14" t="s">
        <v>73</v>
      </c>
      <c r="AY1263" s="278" t="s">
        <v>166</v>
      </c>
    </row>
    <row r="1264" spans="1:51" s="13" customFormat="1" ht="12">
      <c r="A1264" s="13"/>
      <c r="B1264" s="257"/>
      <c r="C1264" s="258"/>
      <c r="D1264" s="259" t="s">
        <v>174</v>
      </c>
      <c r="E1264" s="260" t="s">
        <v>1</v>
      </c>
      <c r="F1264" s="261" t="s">
        <v>461</v>
      </c>
      <c r="G1264" s="258"/>
      <c r="H1264" s="260" t="s">
        <v>1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7" t="s">
        <v>174</v>
      </c>
      <c r="AU1264" s="267" t="s">
        <v>86</v>
      </c>
      <c r="AV1264" s="13" t="s">
        <v>80</v>
      </c>
      <c r="AW1264" s="13" t="s">
        <v>30</v>
      </c>
      <c r="AX1264" s="13" t="s">
        <v>73</v>
      </c>
      <c r="AY1264" s="267" t="s">
        <v>166</v>
      </c>
    </row>
    <row r="1265" spans="1:51" s="14" customFormat="1" ht="12">
      <c r="A1265" s="14"/>
      <c r="B1265" s="268"/>
      <c r="C1265" s="269"/>
      <c r="D1265" s="259" t="s">
        <v>174</v>
      </c>
      <c r="E1265" s="270" t="s">
        <v>1</v>
      </c>
      <c r="F1265" s="271" t="s">
        <v>2452</v>
      </c>
      <c r="G1265" s="269"/>
      <c r="H1265" s="272">
        <v>28.08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174</v>
      </c>
      <c r="AU1265" s="278" t="s">
        <v>86</v>
      </c>
      <c r="AV1265" s="14" t="s">
        <v>86</v>
      </c>
      <c r="AW1265" s="14" t="s">
        <v>30</v>
      </c>
      <c r="AX1265" s="14" t="s">
        <v>73</v>
      </c>
      <c r="AY1265" s="278" t="s">
        <v>166</v>
      </c>
    </row>
    <row r="1266" spans="1:51" s="14" customFormat="1" ht="12">
      <c r="A1266" s="14"/>
      <c r="B1266" s="268"/>
      <c r="C1266" s="269"/>
      <c r="D1266" s="259" t="s">
        <v>174</v>
      </c>
      <c r="E1266" s="270" t="s">
        <v>1</v>
      </c>
      <c r="F1266" s="271" t="s">
        <v>2458</v>
      </c>
      <c r="G1266" s="269"/>
      <c r="H1266" s="272">
        <v>18.225</v>
      </c>
      <c r="I1266" s="273"/>
      <c r="J1266" s="269"/>
      <c r="K1266" s="269"/>
      <c r="L1266" s="274"/>
      <c r="M1266" s="275"/>
      <c r="N1266" s="276"/>
      <c r="O1266" s="276"/>
      <c r="P1266" s="276"/>
      <c r="Q1266" s="276"/>
      <c r="R1266" s="276"/>
      <c r="S1266" s="276"/>
      <c r="T1266" s="27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8" t="s">
        <v>174</v>
      </c>
      <c r="AU1266" s="278" t="s">
        <v>86</v>
      </c>
      <c r="AV1266" s="14" t="s">
        <v>86</v>
      </c>
      <c r="AW1266" s="14" t="s">
        <v>30</v>
      </c>
      <c r="AX1266" s="14" t="s">
        <v>73</v>
      </c>
      <c r="AY1266" s="278" t="s">
        <v>166</v>
      </c>
    </row>
    <row r="1267" spans="1:65" s="2" customFormat="1" ht="21.75" customHeight="1">
      <c r="A1267" s="37"/>
      <c r="B1267" s="38"/>
      <c r="C1267" s="243" t="s">
        <v>1817</v>
      </c>
      <c r="D1267" s="243" t="s">
        <v>168</v>
      </c>
      <c r="E1267" s="244" t="s">
        <v>1785</v>
      </c>
      <c r="F1267" s="245" t="s">
        <v>1786</v>
      </c>
      <c r="G1267" s="246" t="s">
        <v>346</v>
      </c>
      <c r="H1267" s="247">
        <v>130</v>
      </c>
      <c r="I1267" s="248"/>
      <c r="J1267" s="249">
        <f>ROUND(I1267*H1267,2)</f>
        <v>0</v>
      </c>
      <c r="K1267" s="250"/>
      <c r="L1267" s="43"/>
      <c r="M1267" s="251" t="s">
        <v>1</v>
      </c>
      <c r="N1267" s="252" t="s">
        <v>39</v>
      </c>
      <c r="O1267" s="90"/>
      <c r="P1267" s="253">
        <f>O1267*H1267</f>
        <v>0</v>
      </c>
      <c r="Q1267" s="253">
        <v>0</v>
      </c>
      <c r="R1267" s="253">
        <f>Q1267*H1267</f>
        <v>0</v>
      </c>
      <c r="S1267" s="253">
        <v>0</v>
      </c>
      <c r="T1267" s="254">
        <f>S1267*H1267</f>
        <v>0</v>
      </c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R1267" s="255" t="s">
        <v>252</v>
      </c>
      <c r="AT1267" s="255" t="s">
        <v>168</v>
      </c>
      <c r="AU1267" s="255" t="s">
        <v>86</v>
      </c>
      <c r="AY1267" s="16" t="s">
        <v>166</v>
      </c>
      <c r="BE1267" s="256">
        <f>IF(N1267="základní",J1267,0)</f>
        <v>0</v>
      </c>
      <c r="BF1267" s="256">
        <f>IF(N1267="snížená",J1267,0)</f>
        <v>0</v>
      </c>
      <c r="BG1267" s="256">
        <f>IF(N1267="zákl. přenesená",J1267,0)</f>
        <v>0</v>
      </c>
      <c r="BH1267" s="256">
        <f>IF(N1267="sníž. přenesená",J1267,0)</f>
        <v>0</v>
      </c>
      <c r="BI1267" s="256">
        <f>IF(N1267="nulová",J1267,0)</f>
        <v>0</v>
      </c>
      <c r="BJ1267" s="16" t="s">
        <v>86</v>
      </c>
      <c r="BK1267" s="256">
        <f>ROUND(I1267*H1267,2)</f>
        <v>0</v>
      </c>
      <c r="BL1267" s="16" t="s">
        <v>252</v>
      </c>
      <c r="BM1267" s="255" t="s">
        <v>2879</v>
      </c>
    </row>
    <row r="1268" spans="1:51" s="14" customFormat="1" ht="12">
      <c r="A1268" s="14"/>
      <c r="B1268" s="268"/>
      <c r="C1268" s="269"/>
      <c r="D1268" s="259" t="s">
        <v>174</v>
      </c>
      <c r="E1268" s="270" t="s">
        <v>1</v>
      </c>
      <c r="F1268" s="271" t="s">
        <v>2880</v>
      </c>
      <c r="G1268" s="269"/>
      <c r="H1268" s="272">
        <v>40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174</v>
      </c>
      <c r="AU1268" s="278" t="s">
        <v>86</v>
      </c>
      <c r="AV1268" s="14" t="s">
        <v>86</v>
      </c>
      <c r="AW1268" s="14" t="s">
        <v>30</v>
      </c>
      <c r="AX1268" s="14" t="s">
        <v>73</v>
      </c>
      <c r="AY1268" s="278" t="s">
        <v>166</v>
      </c>
    </row>
    <row r="1269" spans="1:51" s="14" customFormat="1" ht="12">
      <c r="A1269" s="14"/>
      <c r="B1269" s="268"/>
      <c r="C1269" s="269"/>
      <c r="D1269" s="259" t="s">
        <v>174</v>
      </c>
      <c r="E1269" s="270" t="s">
        <v>1</v>
      </c>
      <c r="F1269" s="271" t="s">
        <v>2881</v>
      </c>
      <c r="G1269" s="269"/>
      <c r="H1269" s="272">
        <v>26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174</v>
      </c>
      <c r="AU1269" s="278" t="s">
        <v>86</v>
      </c>
      <c r="AV1269" s="14" t="s">
        <v>86</v>
      </c>
      <c r="AW1269" s="14" t="s">
        <v>30</v>
      </c>
      <c r="AX1269" s="14" t="s">
        <v>73</v>
      </c>
      <c r="AY1269" s="278" t="s">
        <v>166</v>
      </c>
    </row>
    <row r="1270" spans="1:51" s="14" customFormat="1" ht="12">
      <c r="A1270" s="14"/>
      <c r="B1270" s="268"/>
      <c r="C1270" s="269"/>
      <c r="D1270" s="259" t="s">
        <v>174</v>
      </c>
      <c r="E1270" s="270" t="s">
        <v>1</v>
      </c>
      <c r="F1270" s="271" t="s">
        <v>2882</v>
      </c>
      <c r="G1270" s="269"/>
      <c r="H1270" s="272">
        <v>26</v>
      </c>
      <c r="I1270" s="273"/>
      <c r="J1270" s="269"/>
      <c r="K1270" s="269"/>
      <c r="L1270" s="274"/>
      <c r="M1270" s="275"/>
      <c r="N1270" s="276"/>
      <c r="O1270" s="276"/>
      <c r="P1270" s="276"/>
      <c r="Q1270" s="276"/>
      <c r="R1270" s="276"/>
      <c r="S1270" s="276"/>
      <c r="T1270" s="27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8" t="s">
        <v>174</v>
      </c>
      <c r="AU1270" s="278" t="s">
        <v>86</v>
      </c>
      <c r="AV1270" s="14" t="s">
        <v>86</v>
      </c>
      <c r="AW1270" s="14" t="s">
        <v>30</v>
      </c>
      <c r="AX1270" s="14" t="s">
        <v>73</v>
      </c>
      <c r="AY1270" s="278" t="s">
        <v>166</v>
      </c>
    </row>
    <row r="1271" spans="1:51" s="14" customFormat="1" ht="12">
      <c r="A1271" s="14"/>
      <c r="B1271" s="268"/>
      <c r="C1271" s="269"/>
      <c r="D1271" s="259" t="s">
        <v>174</v>
      </c>
      <c r="E1271" s="270" t="s">
        <v>1</v>
      </c>
      <c r="F1271" s="271" t="s">
        <v>2883</v>
      </c>
      <c r="G1271" s="269"/>
      <c r="H1271" s="272">
        <v>38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174</v>
      </c>
      <c r="AU1271" s="278" t="s">
        <v>86</v>
      </c>
      <c r="AV1271" s="14" t="s">
        <v>86</v>
      </c>
      <c r="AW1271" s="14" t="s">
        <v>30</v>
      </c>
      <c r="AX1271" s="14" t="s">
        <v>73</v>
      </c>
      <c r="AY1271" s="278" t="s">
        <v>166</v>
      </c>
    </row>
    <row r="1272" spans="1:65" s="2" customFormat="1" ht="21.75" customHeight="1">
      <c r="A1272" s="37"/>
      <c r="B1272" s="38"/>
      <c r="C1272" s="243" t="s">
        <v>1821</v>
      </c>
      <c r="D1272" s="243" t="s">
        <v>168</v>
      </c>
      <c r="E1272" s="244" t="s">
        <v>1793</v>
      </c>
      <c r="F1272" s="245" t="s">
        <v>1794</v>
      </c>
      <c r="G1272" s="246" t="s">
        <v>290</v>
      </c>
      <c r="H1272" s="247">
        <v>454.051</v>
      </c>
      <c r="I1272" s="248"/>
      <c r="J1272" s="249">
        <f>ROUND(I1272*H1272,2)</f>
        <v>0</v>
      </c>
      <c r="K1272" s="250"/>
      <c r="L1272" s="43"/>
      <c r="M1272" s="251" t="s">
        <v>1</v>
      </c>
      <c r="N1272" s="252" t="s">
        <v>39</v>
      </c>
      <c r="O1272" s="90"/>
      <c r="P1272" s="253">
        <f>O1272*H1272</f>
        <v>0</v>
      </c>
      <c r="Q1272" s="253">
        <v>0.00015</v>
      </c>
      <c r="R1272" s="253">
        <f>Q1272*H1272</f>
        <v>0.06810764999999999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172</v>
      </c>
      <c r="AT1272" s="255" t="s">
        <v>168</v>
      </c>
      <c r="AU1272" s="255" t="s">
        <v>86</v>
      </c>
      <c r="AY1272" s="16" t="s">
        <v>166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86</v>
      </c>
      <c r="BK1272" s="256">
        <f>ROUND(I1272*H1272,2)</f>
        <v>0</v>
      </c>
      <c r="BL1272" s="16" t="s">
        <v>172</v>
      </c>
      <c r="BM1272" s="255" t="s">
        <v>2884</v>
      </c>
    </row>
    <row r="1273" spans="1:51" s="13" customFormat="1" ht="12">
      <c r="A1273" s="13"/>
      <c r="B1273" s="257"/>
      <c r="C1273" s="258"/>
      <c r="D1273" s="259" t="s">
        <v>174</v>
      </c>
      <c r="E1273" s="260" t="s">
        <v>1</v>
      </c>
      <c r="F1273" s="261" t="s">
        <v>2247</v>
      </c>
      <c r="G1273" s="258"/>
      <c r="H1273" s="260" t="s">
        <v>1</v>
      </c>
      <c r="I1273" s="262"/>
      <c r="J1273" s="258"/>
      <c r="K1273" s="258"/>
      <c r="L1273" s="263"/>
      <c r="M1273" s="264"/>
      <c r="N1273" s="265"/>
      <c r="O1273" s="265"/>
      <c r="P1273" s="265"/>
      <c r="Q1273" s="265"/>
      <c r="R1273" s="265"/>
      <c r="S1273" s="265"/>
      <c r="T1273" s="266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7" t="s">
        <v>174</v>
      </c>
      <c r="AU1273" s="267" t="s">
        <v>86</v>
      </c>
      <c r="AV1273" s="13" t="s">
        <v>80</v>
      </c>
      <c r="AW1273" s="13" t="s">
        <v>30</v>
      </c>
      <c r="AX1273" s="13" t="s">
        <v>73</v>
      </c>
      <c r="AY1273" s="267" t="s">
        <v>166</v>
      </c>
    </row>
    <row r="1274" spans="1:51" s="14" customFormat="1" ht="12">
      <c r="A1274" s="14"/>
      <c r="B1274" s="268"/>
      <c r="C1274" s="269"/>
      <c r="D1274" s="259" t="s">
        <v>174</v>
      </c>
      <c r="E1274" s="270" t="s">
        <v>1</v>
      </c>
      <c r="F1274" s="271" t="s">
        <v>2885</v>
      </c>
      <c r="G1274" s="269"/>
      <c r="H1274" s="272">
        <v>36.6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174</v>
      </c>
      <c r="AU1274" s="278" t="s">
        <v>86</v>
      </c>
      <c r="AV1274" s="14" t="s">
        <v>86</v>
      </c>
      <c r="AW1274" s="14" t="s">
        <v>30</v>
      </c>
      <c r="AX1274" s="14" t="s">
        <v>73</v>
      </c>
      <c r="AY1274" s="278" t="s">
        <v>166</v>
      </c>
    </row>
    <row r="1275" spans="1:51" s="14" customFormat="1" ht="12">
      <c r="A1275" s="14"/>
      <c r="B1275" s="268"/>
      <c r="C1275" s="269"/>
      <c r="D1275" s="259" t="s">
        <v>174</v>
      </c>
      <c r="E1275" s="270" t="s">
        <v>1</v>
      </c>
      <c r="F1275" s="271" t="s">
        <v>2886</v>
      </c>
      <c r="G1275" s="269"/>
      <c r="H1275" s="272">
        <v>28.96</v>
      </c>
      <c r="I1275" s="273"/>
      <c r="J1275" s="269"/>
      <c r="K1275" s="269"/>
      <c r="L1275" s="274"/>
      <c r="M1275" s="275"/>
      <c r="N1275" s="276"/>
      <c r="O1275" s="276"/>
      <c r="P1275" s="276"/>
      <c r="Q1275" s="276"/>
      <c r="R1275" s="276"/>
      <c r="S1275" s="276"/>
      <c r="T1275" s="277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78" t="s">
        <v>174</v>
      </c>
      <c r="AU1275" s="278" t="s">
        <v>86</v>
      </c>
      <c r="AV1275" s="14" t="s">
        <v>86</v>
      </c>
      <c r="AW1275" s="14" t="s">
        <v>30</v>
      </c>
      <c r="AX1275" s="14" t="s">
        <v>73</v>
      </c>
      <c r="AY1275" s="278" t="s">
        <v>166</v>
      </c>
    </row>
    <row r="1276" spans="1:51" s="13" customFormat="1" ht="12">
      <c r="A1276" s="13"/>
      <c r="B1276" s="257"/>
      <c r="C1276" s="258"/>
      <c r="D1276" s="259" t="s">
        <v>174</v>
      </c>
      <c r="E1276" s="260" t="s">
        <v>1</v>
      </c>
      <c r="F1276" s="261" t="s">
        <v>2250</v>
      </c>
      <c r="G1276" s="258"/>
      <c r="H1276" s="260" t="s">
        <v>1</v>
      </c>
      <c r="I1276" s="262"/>
      <c r="J1276" s="258"/>
      <c r="K1276" s="258"/>
      <c r="L1276" s="263"/>
      <c r="M1276" s="264"/>
      <c r="N1276" s="265"/>
      <c r="O1276" s="265"/>
      <c r="P1276" s="265"/>
      <c r="Q1276" s="265"/>
      <c r="R1276" s="265"/>
      <c r="S1276" s="265"/>
      <c r="T1276" s="26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7" t="s">
        <v>174</v>
      </c>
      <c r="AU1276" s="267" t="s">
        <v>86</v>
      </c>
      <c r="AV1276" s="13" t="s">
        <v>80</v>
      </c>
      <c r="AW1276" s="13" t="s">
        <v>30</v>
      </c>
      <c r="AX1276" s="13" t="s">
        <v>73</v>
      </c>
      <c r="AY1276" s="267" t="s">
        <v>166</v>
      </c>
    </row>
    <row r="1277" spans="1:51" s="14" customFormat="1" ht="12">
      <c r="A1277" s="14"/>
      <c r="B1277" s="268"/>
      <c r="C1277" s="269"/>
      <c r="D1277" s="259" t="s">
        <v>174</v>
      </c>
      <c r="E1277" s="270" t="s">
        <v>1</v>
      </c>
      <c r="F1277" s="271" t="s">
        <v>2887</v>
      </c>
      <c r="G1277" s="269"/>
      <c r="H1277" s="272">
        <v>40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174</v>
      </c>
      <c r="AU1277" s="278" t="s">
        <v>86</v>
      </c>
      <c r="AV1277" s="14" t="s">
        <v>86</v>
      </c>
      <c r="AW1277" s="14" t="s">
        <v>30</v>
      </c>
      <c r="AX1277" s="14" t="s">
        <v>73</v>
      </c>
      <c r="AY1277" s="278" t="s">
        <v>166</v>
      </c>
    </row>
    <row r="1278" spans="1:51" s="14" customFormat="1" ht="12">
      <c r="A1278" s="14"/>
      <c r="B1278" s="268"/>
      <c r="C1278" s="269"/>
      <c r="D1278" s="259" t="s">
        <v>174</v>
      </c>
      <c r="E1278" s="270" t="s">
        <v>1</v>
      </c>
      <c r="F1278" s="271" t="s">
        <v>2888</v>
      </c>
      <c r="G1278" s="269"/>
      <c r="H1278" s="272">
        <v>31.2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174</v>
      </c>
      <c r="AU1278" s="278" t="s">
        <v>86</v>
      </c>
      <c r="AV1278" s="14" t="s">
        <v>86</v>
      </c>
      <c r="AW1278" s="14" t="s">
        <v>30</v>
      </c>
      <c r="AX1278" s="14" t="s">
        <v>73</v>
      </c>
      <c r="AY1278" s="278" t="s">
        <v>166</v>
      </c>
    </row>
    <row r="1279" spans="1:51" s="14" customFormat="1" ht="12">
      <c r="A1279" s="14"/>
      <c r="B1279" s="268"/>
      <c r="C1279" s="269"/>
      <c r="D1279" s="259" t="s">
        <v>174</v>
      </c>
      <c r="E1279" s="270" t="s">
        <v>1</v>
      </c>
      <c r="F1279" s="271" t="s">
        <v>2889</v>
      </c>
      <c r="G1279" s="269"/>
      <c r="H1279" s="272">
        <v>41.02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174</v>
      </c>
      <c r="AU1279" s="278" t="s">
        <v>86</v>
      </c>
      <c r="AV1279" s="14" t="s">
        <v>86</v>
      </c>
      <c r="AW1279" s="14" t="s">
        <v>30</v>
      </c>
      <c r="AX1279" s="14" t="s">
        <v>73</v>
      </c>
      <c r="AY1279" s="278" t="s">
        <v>166</v>
      </c>
    </row>
    <row r="1280" spans="1:51" s="14" customFormat="1" ht="12">
      <c r="A1280" s="14"/>
      <c r="B1280" s="268"/>
      <c r="C1280" s="269"/>
      <c r="D1280" s="259" t="s">
        <v>174</v>
      </c>
      <c r="E1280" s="270" t="s">
        <v>1</v>
      </c>
      <c r="F1280" s="271" t="s">
        <v>2890</v>
      </c>
      <c r="G1280" s="269"/>
      <c r="H1280" s="272">
        <v>66.24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174</v>
      </c>
      <c r="AU1280" s="278" t="s">
        <v>86</v>
      </c>
      <c r="AV1280" s="14" t="s">
        <v>86</v>
      </c>
      <c r="AW1280" s="14" t="s">
        <v>30</v>
      </c>
      <c r="AX1280" s="14" t="s">
        <v>73</v>
      </c>
      <c r="AY1280" s="278" t="s">
        <v>166</v>
      </c>
    </row>
    <row r="1281" spans="1:51" s="14" customFormat="1" ht="12">
      <c r="A1281" s="14"/>
      <c r="B1281" s="268"/>
      <c r="C1281" s="269"/>
      <c r="D1281" s="259" t="s">
        <v>174</v>
      </c>
      <c r="E1281" s="270" t="s">
        <v>1</v>
      </c>
      <c r="F1281" s="271" t="s">
        <v>2891</v>
      </c>
      <c r="G1281" s="269"/>
      <c r="H1281" s="272">
        <v>6.04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174</v>
      </c>
      <c r="AU1281" s="278" t="s">
        <v>86</v>
      </c>
      <c r="AV1281" s="14" t="s">
        <v>86</v>
      </c>
      <c r="AW1281" s="14" t="s">
        <v>30</v>
      </c>
      <c r="AX1281" s="14" t="s">
        <v>73</v>
      </c>
      <c r="AY1281" s="278" t="s">
        <v>166</v>
      </c>
    </row>
    <row r="1282" spans="1:51" s="13" customFormat="1" ht="12">
      <c r="A1282" s="13"/>
      <c r="B1282" s="257"/>
      <c r="C1282" s="258"/>
      <c r="D1282" s="259" t="s">
        <v>174</v>
      </c>
      <c r="E1282" s="260" t="s">
        <v>1</v>
      </c>
      <c r="F1282" s="261" t="s">
        <v>461</v>
      </c>
      <c r="G1282" s="258"/>
      <c r="H1282" s="260" t="s">
        <v>1</v>
      </c>
      <c r="I1282" s="262"/>
      <c r="J1282" s="258"/>
      <c r="K1282" s="258"/>
      <c r="L1282" s="263"/>
      <c r="M1282" s="264"/>
      <c r="N1282" s="265"/>
      <c r="O1282" s="265"/>
      <c r="P1282" s="265"/>
      <c r="Q1282" s="265"/>
      <c r="R1282" s="265"/>
      <c r="S1282" s="265"/>
      <c r="T1282" s="266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7" t="s">
        <v>174</v>
      </c>
      <c r="AU1282" s="267" t="s">
        <v>86</v>
      </c>
      <c r="AV1282" s="13" t="s">
        <v>80</v>
      </c>
      <c r="AW1282" s="13" t="s">
        <v>30</v>
      </c>
      <c r="AX1282" s="13" t="s">
        <v>73</v>
      </c>
      <c r="AY1282" s="267" t="s">
        <v>166</v>
      </c>
    </row>
    <row r="1283" spans="1:51" s="14" customFormat="1" ht="12">
      <c r="A1283" s="14"/>
      <c r="B1283" s="268"/>
      <c r="C1283" s="269"/>
      <c r="D1283" s="259" t="s">
        <v>174</v>
      </c>
      <c r="E1283" s="270" t="s">
        <v>1</v>
      </c>
      <c r="F1283" s="271" t="s">
        <v>2892</v>
      </c>
      <c r="G1283" s="269"/>
      <c r="H1283" s="272">
        <v>32</v>
      </c>
      <c r="I1283" s="273"/>
      <c r="J1283" s="269"/>
      <c r="K1283" s="269"/>
      <c r="L1283" s="274"/>
      <c r="M1283" s="275"/>
      <c r="N1283" s="276"/>
      <c r="O1283" s="276"/>
      <c r="P1283" s="276"/>
      <c r="Q1283" s="276"/>
      <c r="R1283" s="276"/>
      <c r="S1283" s="276"/>
      <c r="T1283" s="277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78" t="s">
        <v>174</v>
      </c>
      <c r="AU1283" s="278" t="s">
        <v>86</v>
      </c>
      <c r="AV1283" s="14" t="s">
        <v>86</v>
      </c>
      <c r="AW1283" s="14" t="s">
        <v>30</v>
      </c>
      <c r="AX1283" s="14" t="s">
        <v>73</v>
      </c>
      <c r="AY1283" s="278" t="s">
        <v>166</v>
      </c>
    </row>
    <row r="1284" spans="1:51" s="14" customFormat="1" ht="12">
      <c r="A1284" s="14"/>
      <c r="B1284" s="268"/>
      <c r="C1284" s="269"/>
      <c r="D1284" s="259" t="s">
        <v>174</v>
      </c>
      <c r="E1284" s="270" t="s">
        <v>1</v>
      </c>
      <c r="F1284" s="271" t="s">
        <v>2893</v>
      </c>
      <c r="G1284" s="269"/>
      <c r="H1284" s="272">
        <v>36.82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174</v>
      </c>
      <c r="AU1284" s="278" t="s">
        <v>86</v>
      </c>
      <c r="AV1284" s="14" t="s">
        <v>86</v>
      </c>
      <c r="AW1284" s="14" t="s">
        <v>30</v>
      </c>
      <c r="AX1284" s="14" t="s">
        <v>73</v>
      </c>
      <c r="AY1284" s="278" t="s">
        <v>166</v>
      </c>
    </row>
    <row r="1285" spans="1:51" s="14" customFormat="1" ht="12">
      <c r="A1285" s="14"/>
      <c r="B1285" s="268"/>
      <c r="C1285" s="269"/>
      <c r="D1285" s="259" t="s">
        <v>174</v>
      </c>
      <c r="E1285" s="270" t="s">
        <v>1</v>
      </c>
      <c r="F1285" s="271" t="s">
        <v>2894</v>
      </c>
      <c r="G1285" s="269"/>
      <c r="H1285" s="272">
        <v>12.8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174</v>
      </c>
      <c r="AU1285" s="278" t="s">
        <v>86</v>
      </c>
      <c r="AV1285" s="14" t="s">
        <v>86</v>
      </c>
      <c r="AW1285" s="14" t="s">
        <v>30</v>
      </c>
      <c r="AX1285" s="14" t="s">
        <v>73</v>
      </c>
      <c r="AY1285" s="278" t="s">
        <v>166</v>
      </c>
    </row>
    <row r="1286" spans="1:51" s="14" customFormat="1" ht="12">
      <c r="A1286" s="14"/>
      <c r="B1286" s="268"/>
      <c r="C1286" s="269"/>
      <c r="D1286" s="259" t="s">
        <v>174</v>
      </c>
      <c r="E1286" s="270" t="s">
        <v>1</v>
      </c>
      <c r="F1286" s="271" t="s">
        <v>2895</v>
      </c>
      <c r="G1286" s="269"/>
      <c r="H1286" s="272">
        <v>5.691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174</v>
      </c>
      <c r="AU1286" s="278" t="s">
        <v>86</v>
      </c>
      <c r="AV1286" s="14" t="s">
        <v>86</v>
      </c>
      <c r="AW1286" s="14" t="s">
        <v>30</v>
      </c>
      <c r="AX1286" s="14" t="s">
        <v>73</v>
      </c>
      <c r="AY1286" s="278" t="s">
        <v>166</v>
      </c>
    </row>
    <row r="1287" spans="1:51" s="14" customFormat="1" ht="12">
      <c r="A1287" s="14"/>
      <c r="B1287" s="268"/>
      <c r="C1287" s="269"/>
      <c r="D1287" s="259" t="s">
        <v>174</v>
      </c>
      <c r="E1287" s="270" t="s">
        <v>1</v>
      </c>
      <c r="F1287" s="271" t="s">
        <v>2890</v>
      </c>
      <c r="G1287" s="269"/>
      <c r="H1287" s="272">
        <v>66.24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174</v>
      </c>
      <c r="AU1287" s="278" t="s">
        <v>86</v>
      </c>
      <c r="AV1287" s="14" t="s">
        <v>86</v>
      </c>
      <c r="AW1287" s="14" t="s">
        <v>30</v>
      </c>
      <c r="AX1287" s="14" t="s">
        <v>73</v>
      </c>
      <c r="AY1287" s="278" t="s">
        <v>166</v>
      </c>
    </row>
    <row r="1288" spans="1:51" s="14" customFormat="1" ht="12">
      <c r="A1288" s="14"/>
      <c r="B1288" s="268"/>
      <c r="C1288" s="269"/>
      <c r="D1288" s="259" t="s">
        <v>174</v>
      </c>
      <c r="E1288" s="270" t="s">
        <v>1</v>
      </c>
      <c r="F1288" s="271" t="s">
        <v>2896</v>
      </c>
      <c r="G1288" s="269"/>
      <c r="H1288" s="272">
        <v>44.4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174</v>
      </c>
      <c r="AU1288" s="278" t="s">
        <v>86</v>
      </c>
      <c r="AV1288" s="14" t="s">
        <v>86</v>
      </c>
      <c r="AW1288" s="14" t="s">
        <v>30</v>
      </c>
      <c r="AX1288" s="14" t="s">
        <v>73</v>
      </c>
      <c r="AY1288" s="278" t="s">
        <v>166</v>
      </c>
    </row>
    <row r="1289" spans="1:51" s="14" customFormat="1" ht="12">
      <c r="A1289" s="14"/>
      <c r="B1289" s="268"/>
      <c r="C1289" s="269"/>
      <c r="D1289" s="259" t="s">
        <v>174</v>
      </c>
      <c r="E1289" s="270" t="s">
        <v>1</v>
      </c>
      <c r="F1289" s="271" t="s">
        <v>2891</v>
      </c>
      <c r="G1289" s="269"/>
      <c r="H1289" s="272">
        <v>6.04</v>
      </c>
      <c r="I1289" s="273"/>
      <c r="J1289" s="269"/>
      <c r="K1289" s="269"/>
      <c r="L1289" s="274"/>
      <c r="M1289" s="275"/>
      <c r="N1289" s="276"/>
      <c r="O1289" s="276"/>
      <c r="P1289" s="276"/>
      <c r="Q1289" s="276"/>
      <c r="R1289" s="276"/>
      <c r="S1289" s="276"/>
      <c r="T1289" s="27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8" t="s">
        <v>174</v>
      </c>
      <c r="AU1289" s="278" t="s">
        <v>86</v>
      </c>
      <c r="AV1289" s="14" t="s">
        <v>86</v>
      </c>
      <c r="AW1289" s="14" t="s">
        <v>30</v>
      </c>
      <c r="AX1289" s="14" t="s">
        <v>73</v>
      </c>
      <c r="AY1289" s="278" t="s">
        <v>166</v>
      </c>
    </row>
    <row r="1290" spans="1:65" s="2" customFormat="1" ht="21.75" customHeight="1">
      <c r="A1290" s="37"/>
      <c r="B1290" s="38"/>
      <c r="C1290" s="243" t="s">
        <v>1825</v>
      </c>
      <c r="D1290" s="243" t="s">
        <v>168</v>
      </c>
      <c r="E1290" s="244" t="s">
        <v>1809</v>
      </c>
      <c r="F1290" s="245" t="s">
        <v>1810</v>
      </c>
      <c r="G1290" s="246" t="s">
        <v>290</v>
      </c>
      <c r="H1290" s="247">
        <v>475.22</v>
      </c>
      <c r="I1290" s="248"/>
      <c r="J1290" s="249">
        <f>ROUND(I1290*H1290,2)</f>
        <v>0</v>
      </c>
      <c r="K1290" s="250"/>
      <c r="L1290" s="43"/>
      <c r="M1290" s="251" t="s">
        <v>1</v>
      </c>
      <c r="N1290" s="252" t="s">
        <v>39</v>
      </c>
      <c r="O1290" s="90"/>
      <c r="P1290" s="253">
        <f>O1290*H1290</f>
        <v>0</v>
      </c>
      <c r="Q1290" s="253">
        <v>0.00015</v>
      </c>
      <c r="R1290" s="253">
        <f>Q1290*H1290</f>
        <v>0.071283</v>
      </c>
      <c r="S1290" s="253">
        <v>0</v>
      </c>
      <c r="T1290" s="254">
        <f>S1290*H1290</f>
        <v>0</v>
      </c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R1290" s="255" t="s">
        <v>172</v>
      </c>
      <c r="AT1290" s="255" t="s">
        <v>168</v>
      </c>
      <c r="AU1290" s="255" t="s">
        <v>86</v>
      </c>
      <c r="AY1290" s="16" t="s">
        <v>166</v>
      </c>
      <c r="BE1290" s="256">
        <f>IF(N1290="základní",J1290,0)</f>
        <v>0</v>
      </c>
      <c r="BF1290" s="256">
        <f>IF(N1290="snížená",J1290,0)</f>
        <v>0</v>
      </c>
      <c r="BG1290" s="256">
        <f>IF(N1290="zákl. přenesená",J1290,0)</f>
        <v>0</v>
      </c>
      <c r="BH1290" s="256">
        <f>IF(N1290="sníž. přenesená",J1290,0)</f>
        <v>0</v>
      </c>
      <c r="BI1290" s="256">
        <f>IF(N1290="nulová",J1290,0)</f>
        <v>0</v>
      </c>
      <c r="BJ1290" s="16" t="s">
        <v>86</v>
      </c>
      <c r="BK1290" s="256">
        <f>ROUND(I1290*H1290,2)</f>
        <v>0</v>
      </c>
      <c r="BL1290" s="16" t="s">
        <v>172</v>
      </c>
      <c r="BM1290" s="255" t="s">
        <v>2897</v>
      </c>
    </row>
    <row r="1291" spans="1:51" s="13" customFormat="1" ht="12">
      <c r="A1291" s="13"/>
      <c r="B1291" s="257"/>
      <c r="C1291" s="258"/>
      <c r="D1291" s="259" t="s">
        <v>174</v>
      </c>
      <c r="E1291" s="260" t="s">
        <v>1</v>
      </c>
      <c r="F1291" s="261" t="s">
        <v>2247</v>
      </c>
      <c r="G1291" s="258"/>
      <c r="H1291" s="260" t="s">
        <v>1</v>
      </c>
      <c r="I1291" s="262"/>
      <c r="J1291" s="258"/>
      <c r="K1291" s="258"/>
      <c r="L1291" s="263"/>
      <c r="M1291" s="264"/>
      <c r="N1291" s="265"/>
      <c r="O1291" s="265"/>
      <c r="P1291" s="265"/>
      <c r="Q1291" s="265"/>
      <c r="R1291" s="265"/>
      <c r="S1291" s="265"/>
      <c r="T1291" s="266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67" t="s">
        <v>174</v>
      </c>
      <c r="AU1291" s="267" t="s">
        <v>86</v>
      </c>
      <c r="AV1291" s="13" t="s">
        <v>80</v>
      </c>
      <c r="AW1291" s="13" t="s">
        <v>30</v>
      </c>
      <c r="AX1291" s="13" t="s">
        <v>73</v>
      </c>
      <c r="AY1291" s="267" t="s">
        <v>166</v>
      </c>
    </row>
    <row r="1292" spans="1:51" s="14" customFormat="1" ht="12">
      <c r="A1292" s="14"/>
      <c r="B1292" s="268"/>
      <c r="C1292" s="269"/>
      <c r="D1292" s="259" t="s">
        <v>174</v>
      </c>
      <c r="E1292" s="270" t="s">
        <v>1</v>
      </c>
      <c r="F1292" s="271" t="s">
        <v>2302</v>
      </c>
      <c r="G1292" s="269"/>
      <c r="H1292" s="272">
        <v>33.6</v>
      </c>
      <c r="I1292" s="273"/>
      <c r="J1292" s="269"/>
      <c r="K1292" s="269"/>
      <c r="L1292" s="274"/>
      <c r="M1292" s="275"/>
      <c r="N1292" s="276"/>
      <c r="O1292" s="276"/>
      <c r="P1292" s="276"/>
      <c r="Q1292" s="276"/>
      <c r="R1292" s="276"/>
      <c r="S1292" s="276"/>
      <c r="T1292" s="27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8" t="s">
        <v>174</v>
      </c>
      <c r="AU1292" s="278" t="s">
        <v>86</v>
      </c>
      <c r="AV1292" s="14" t="s">
        <v>86</v>
      </c>
      <c r="AW1292" s="14" t="s">
        <v>30</v>
      </c>
      <c r="AX1292" s="14" t="s">
        <v>73</v>
      </c>
      <c r="AY1292" s="278" t="s">
        <v>166</v>
      </c>
    </row>
    <row r="1293" spans="1:51" s="14" customFormat="1" ht="12">
      <c r="A1293" s="14"/>
      <c r="B1293" s="268"/>
      <c r="C1293" s="269"/>
      <c r="D1293" s="259" t="s">
        <v>174</v>
      </c>
      <c r="E1293" s="270" t="s">
        <v>1</v>
      </c>
      <c r="F1293" s="271" t="s">
        <v>2303</v>
      </c>
      <c r="G1293" s="269"/>
      <c r="H1293" s="272">
        <v>27.36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174</v>
      </c>
      <c r="AU1293" s="278" t="s">
        <v>86</v>
      </c>
      <c r="AV1293" s="14" t="s">
        <v>86</v>
      </c>
      <c r="AW1293" s="14" t="s">
        <v>30</v>
      </c>
      <c r="AX1293" s="14" t="s">
        <v>73</v>
      </c>
      <c r="AY1293" s="278" t="s">
        <v>166</v>
      </c>
    </row>
    <row r="1294" spans="1:51" s="13" customFormat="1" ht="12">
      <c r="A1294" s="13"/>
      <c r="B1294" s="257"/>
      <c r="C1294" s="258"/>
      <c r="D1294" s="259" t="s">
        <v>174</v>
      </c>
      <c r="E1294" s="260" t="s">
        <v>1</v>
      </c>
      <c r="F1294" s="261" t="s">
        <v>2250</v>
      </c>
      <c r="G1294" s="258"/>
      <c r="H1294" s="260" t="s">
        <v>1</v>
      </c>
      <c r="I1294" s="262"/>
      <c r="J1294" s="258"/>
      <c r="K1294" s="258"/>
      <c r="L1294" s="263"/>
      <c r="M1294" s="264"/>
      <c r="N1294" s="265"/>
      <c r="O1294" s="265"/>
      <c r="P1294" s="265"/>
      <c r="Q1294" s="265"/>
      <c r="R1294" s="265"/>
      <c r="S1294" s="265"/>
      <c r="T1294" s="266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7" t="s">
        <v>174</v>
      </c>
      <c r="AU1294" s="267" t="s">
        <v>86</v>
      </c>
      <c r="AV1294" s="13" t="s">
        <v>80</v>
      </c>
      <c r="AW1294" s="13" t="s">
        <v>30</v>
      </c>
      <c r="AX1294" s="13" t="s">
        <v>73</v>
      </c>
      <c r="AY1294" s="267" t="s">
        <v>166</v>
      </c>
    </row>
    <row r="1295" spans="1:51" s="14" customFormat="1" ht="12">
      <c r="A1295" s="14"/>
      <c r="B1295" s="268"/>
      <c r="C1295" s="269"/>
      <c r="D1295" s="259" t="s">
        <v>174</v>
      </c>
      <c r="E1295" s="270" t="s">
        <v>1</v>
      </c>
      <c r="F1295" s="271" t="s">
        <v>2304</v>
      </c>
      <c r="G1295" s="269"/>
      <c r="H1295" s="272">
        <v>38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174</v>
      </c>
      <c r="AU1295" s="278" t="s">
        <v>86</v>
      </c>
      <c r="AV1295" s="14" t="s">
        <v>86</v>
      </c>
      <c r="AW1295" s="14" t="s">
        <v>30</v>
      </c>
      <c r="AX1295" s="14" t="s">
        <v>73</v>
      </c>
      <c r="AY1295" s="278" t="s">
        <v>166</v>
      </c>
    </row>
    <row r="1296" spans="1:51" s="14" customFormat="1" ht="12">
      <c r="A1296" s="14"/>
      <c r="B1296" s="268"/>
      <c r="C1296" s="269"/>
      <c r="D1296" s="259" t="s">
        <v>174</v>
      </c>
      <c r="E1296" s="270" t="s">
        <v>1</v>
      </c>
      <c r="F1296" s="271" t="s">
        <v>2305</v>
      </c>
      <c r="G1296" s="269"/>
      <c r="H1296" s="272">
        <v>30</v>
      </c>
      <c r="I1296" s="273"/>
      <c r="J1296" s="269"/>
      <c r="K1296" s="269"/>
      <c r="L1296" s="274"/>
      <c r="M1296" s="275"/>
      <c r="N1296" s="276"/>
      <c r="O1296" s="276"/>
      <c r="P1296" s="276"/>
      <c r="Q1296" s="276"/>
      <c r="R1296" s="276"/>
      <c r="S1296" s="276"/>
      <c r="T1296" s="27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8" t="s">
        <v>174</v>
      </c>
      <c r="AU1296" s="278" t="s">
        <v>86</v>
      </c>
      <c r="AV1296" s="14" t="s">
        <v>86</v>
      </c>
      <c r="AW1296" s="14" t="s">
        <v>30</v>
      </c>
      <c r="AX1296" s="14" t="s">
        <v>73</v>
      </c>
      <c r="AY1296" s="278" t="s">
        <v>166</v>
      </c>
    </row>
    <row r="1297" spans="1:51" s="14" customFormat="1" ht="12">
      <c r="A1297" s="14"/>
      <c r="B1297" s="268"/>
      <c r="C1297" s="269"/>
      <c r="D1297" s="259" t="s">
        <v>174</v>
      </c>
      <c r="E1297" s="270" t="s">
        <v>1</v>
      </c>
      <c r="F1297" s="271" t="s">
        <v>2306</v>
      </c>
      <c r="G1297" s="269"/>
      <c r="H1297" s="272">
        <v>39.62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174</v>
      </c>
      <c r="AU1297" s="278" t="s">
        <v>86</v>
      </c>
      <c r="AV1297" s="14" t="s">
        <v>86</v>
      </c>
      <c r="AW1297" s="14" t="s">
        <v>30</v>
      </c>
      <c r="AX1297" s="14" t="s">
        <v>73</v>
      </c>
      <c r="AY1297" s="278" t="s">
        <v>166</v>
      </c>
    </row>
    <row r="1298" spans="1:51" s="14" customFormat="1" ht="12">
      <c r="A1298" s="14"/>
      <c r="B1298" s="268"/>
      <c r="C1298" s="269"/>
      <c r="D1298" s="259" t="s">
        <v>174</v>
      </c>
      <c r="E1298" s="270" t="s">
        <v>1</v>
      </c>
      <c r="F1298" s="271" t="s">
        <v>2307</v>
      </c>
      <c r="G1298" s="269"/>
      <c r="H1298" s="272">
        <v>64.44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174</v>
      </c>
      <c r="AU1298" s="278" t="s">
        <v>86</v>
      </c>
      <c r="AV1298" s="14" t="s">
        <v>86</v>
      </c>
      <c r="AW1298" s="14" t="s">
        <v>30</v>
      </c>
      <c r="AX1298" s="14" t="s">
        <v>73</v>
      </c>
      <c r="AY1298" s="278" t="s">
        <v>166</v>
      </c>
    </row>
    <row r="1299" spans="1:51" s="14" customFormat="1" ht="12">
      <c r="A1299" s="14"/>
      <c r="B1299" s="268"/>
      <c r="C1299" s="269"/>
      <c r="D1299" s="259" t="s">
        <v>174</v>
      </c>
      <c r="E1299" s="270" t="s">
        <v>1</v>
      </c>
      <c r="F1299" s="271" t="s">
        <v>2308</v>
      </c>
      <c r="G1299" s="269"/>
      <c r="H1299" s="272">
        <v>5.84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174</v>
      </c>
      <c r="AU1299" s="278" t="s">
        <v>86</v>
      </c>
      <c r="AV1299" s="14" t="s">
        <v>86</v>
      </c>
      <c r="AW1299" s="14" t="s">
        <v>30</v>
      </c>
      <c r="AX1299" s="14" t="s">
        <v>73</v>
      </c>
      <c r="AY1299" s="278" t="s">
        <v>166</v>
      </c>
    </row>
    <row r="1300" spans="1:51" s="13" customFormat="1" ht="12">
      <c r="A1300" s="13"/>
      <c r="B1300" s="257"/>
      <c r="C1300" s="258"/>
      <c r="D1300" s="259" t="s">
        <v>174</v>
      </c>
      <c r="E1300" s="260" t="s">
        <v>1</v>
      </c>
      <c r="F1300" s="261" t="s">
        <v>461</v>
      </c>
      <c r="G1300" s="258"/>
      <c r="H1300" s="260" t="s">
        <v>1</v>
      </c>
      <c r="I1300" s="262"/>
      <c r="J1300" s="258"/>
      <c r="K1300" s="258"/>
      <c r="L1300" s="263"/>
      <c r="M1300" s="264"/>
      <c r="N1300" s="265"/>
      <c r="O1300" s="265"/>
      <c r="P1300" s="265"/>
      <c r="Q1300" s="265"/>
      <c r="R1300" s="265"/>
      <c r="S1300" s="265"/>
      <c r="T1300" s="266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67" t="s">
        <v>174</v>
      </c>
      <c r="AU1300" s="267" t="s">
        <v>86</v>
      </c>
      <c r="AV1300" s="13" t="s">
        <v>80</v>
      </c>
      <c r="AW1300" s="13" t="s">
        <v>30</v>
      </c>
      <c r="AX1300" s="13" t="s">
        <v>73</v>
      </c>
      <c r="AY1300" s="267" t="s">
        <v>166</v>
      </c>
    </row>
    <row r="1301" spans="1:51" s="14" customFormat="1" ht="12">
      <c r="A1301" s="14"/>
      <c r="B1301" s="268"/>
      <c r="C1301" s="269"/>
      <c r="D1301" s="259" t="s">
        <v>174</v>
      </c>
      <c r="E1301" s="270" t="s">
        <v>1</v>
      </c>
      <c r="F1301" s="271" t="s">
        <v>2309</v>
      </c>
      <c r="G1301" s="269"/>
      <c r="H1301" s="272">
        <v>30.4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174</v>
      </c>
      <c r="AU1301" s="278" t="s">
        <v>86</v>
      </c>
      <c r="AV1301" s="14" t="s">
        <v>86</v>
      </c>
      <c r="AW1301" s="14" t="s">
        <v>30</v>
      </c>
      <c r="AX1301" s="14" t="s">
        <v>73</v>
      </c>
      <c r="AY1301" s="278" t="s">
        <v>166</v>
      </c>
    </row>
    <row r="1302" spans="1:51" s="14" customFormat="1" ht="12">
      <c r="A1302" s="14"/>
      <c r="B1302" s="268"/>
      <c r="C1302" s="269"/>
      <c r="D1302" s="259" t="s">
        <v>174</v>
      </c>
      <c r="E1302" s="270" t="s">
        <v>1</v>
      </c>
      <c r="F1302" s="271" t="s">
        <v>2310</v>
      </c>
      <c r="G1302" s="269"/>
      <c r="H1302" s="272">
        <v>35.42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174</v>
      </c>
      <c r="AU1302" s="278" t="s">
        <v>86</v>
      </c>
      <c r="AV1302" s="14" t="s">
        <v>86</v>
      </c>
      <c r="AW1302" s="14" t="s">
        <v>30</v>
      </c>
      <c r="AX1302" s="14" t="s">
        <v>73</v>
      </c>
      <c r="AY1302" s="278" t="s">
        <v>166</v>
      </c>
    </row>
    <row r="1303" spans="1:51" s="14" customFormat="1" ht="12">
      <c r="A1303" s="14"/>
      <c r="B1303" s="268"/>
      <c r="C1303" s="269"/>
      <c r="D1303" s="259" t="s">
        <v>174</v>
      </c>
      <c r="E1303" s="270" t="s">
        <v>1</v>
      </c>
      <c r="F1303" s="271" t="s">
        <v>2311</v>
      </c>
      <c r="G1303" s="269"/>
      <c r="H1303" s="272">
        <v>12.4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174</v>
      </c>
      <c r="AU1303" s="278" t="s">
        <v>86</v>
      </c>
      <c r="AV1303" s="14" t="s">
        <v>86</v>
      </c>
      <c r="AW1303" s="14" t="s">
        <v>30</v>
      </c>
      <c r="AX1303" s="14" t="s">
        <v>73</v>
      </c>
      <c r="AY1303" s="278" t="s">
        <v>166</v>
      </c>
    </row>
    <row r="1304" spans="1:51" s="14" customFormat="1" ht="12">
      <c r="A1304" s="14"/>
      <c r="B1304" s="268"/>
      <c r="C1304" s="269"/>
      <c r="D1304" s="259" t="s">
        <v>174</v>
      </c>
      <c r="E1304" s="270" t="s">
        <v>1</v>
      </c>
      <c r="F1304" s="271" t="s">
        <v>2312</v>
      </c>
      <c r="G1304" s="269"/>
      <c r="H1304" s="272">
        <v>5.56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174</v>
      </c>
      <c r="AU1304" s="278" t="s">
        <v>86</v>
      </c>
      <c r="AV1304" s="14" t="s">
        <v>86</v>
      </c>
      <c r="AW1304" s="14" t="s">
        <v>30</v>
      </c>
      <c r="AX1304" s="14" t="s">
        <v>73</v>
      </c>
      <c r="AY1304" s="278" t="s">
        <v>166</v>
      </c>
    </row>
    <row r="1305" spans="1:51" s="14" customFormat="1" ht="12">
      <c r="A1305" s="14"/>
      <c r="B1305" s="268"/>
      <c r="C1305" s="269"/>
      <c r="D1305" s="259" t="s">
        <v>174</v>
      </c>
      <c r="E1305" s="270" t="s">
        <v>1</v>
      </c>
      <c r="F1305" s="271" t="s">
        <v>2307</v>
      </c>
      <c r="G1305" s="269"/>
      <c r="H1305" s="272">
        <v>64.44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174</v>
      </c>
      <c r="AU1305" s="278" t="s">
        <v>86</v>
      </c>
      <c r="AV1305" s="14" t="s">
        <v>86</v>
      </c>
      <c r="AW1305" s="14" t="s">
        <v>30</v>
      </c>
      <c r="AX1305" s="14" t="s">
        <v>73</v>
      </c>
      <c r="AY1305" s="278" t="s">
        <v>166</v>
      </c>
    </row>
    <row r="1306" spans="1:51" s="14" customFormat="1" ht="12">
      <c r="A1306" s="14"/>
      <c r="B1306" s="268"/>
      <c r="C1306" s="269"/>
      <c r="D1306" s="259" t="s">
        <v>174</v>
      </c>
      <c r="E1306" s="270" t="s">
        <v>1</v>
      </c>
      <c r="F1306" s="271" t="s">
        <v>2313</v>
      </c>
      <c r="G1306" s="269"/>
      <c r="H1306" s="272">
        <v>43.2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174</v>
      </c>
      <c r="AU1306" s="278" t="s">
        <v>86</v>
      </c>
      <c r="AV1306" s="14" t="s">
        <v>86</v>
      </c>
      <c r="AW1306" s="14" t="s">
        <v>30</v>
      </c>
      <c r="AX1306" s="14" t="s">
        <v>73</v>
      </c>
      <c r="AY1306" s="278" t="s">
        <v>166</v>
      </c>
    </row>
    <row r="1307" spans="1:51" s="14" customFormat="1" ht="12">
      <c r="A1307" s="14"/>
      <c r="B1307" s="268"/>
      <c r="C1307" s="269"/>
      <c r="D1307" s="259" t="s">
        <v>174</v>
      </c>
      <c r="E1307" s="270" t="s">
        <v>1</v>
      </c>
      <c r="F1307" s="271" t="s">
        <v>2308</v>
      </c>
      <c r="G1307" s="269"/>
      <c r="H1307" s="272">
        <v>5.84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174</v>
      </c>
      <c r="AU1307" s="278" t="s">
        <v>86</v>
      </c>
      <c r="AV1307" s="14" t="s">
        <v>86</v>
      </c>
      <c r="AW1307" s="14" t="s">
        <v>30</v>
      </c>
      <c r="AX1307" s="14" t="s">
        <v>73</v>
      </c>
      <c r="AY1307" s="278" t="s">
        <v>166</v>
      </c>
    </row>
    <row r="1308" spans="1:51" s="14" customFormat="1" ht="12">
      <c r="A1308" s="14"/>
      <c r="B1308" s="268"/>
      <c r="C1308" s="269"/>
      <c r="D1308" s="259" t="s">
        <v>174</v>
      </c>
      <c r="E1308" s="270" t="s">
        <v>1</v>
      </c>
      <c r="F1308" s="271" t="s">
        <v>2898</v>
      </c>
      <c r="G1308" s="269"/>
      <c r="H1308" s="272">
        <v>14.8</v>
      </c>
      <c r="I1308" s="273"/>
      <c r="J1308" s="269"/>
      <c r="K1308" s="269"/>
      <c r="L1308" s="274"/>
      <c r="M1308" s="275"/>
      <c r="N1308" s="276"/>
      <c r="O1308" s="276"/>
      <c r="P1308" s="276"/>
      <c r="Q1308" s="276"/>
      <c r="R1308" s="276"/>
      <c r="S1308" s="276"/>
      <c r="T1308" s="27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8" t="s">
        <v>174</v>
      </c>
      <c r="AU1308" s="278" t="s">
        <v>86</v>
      </c>
      <c r="AV1308" s="14" t="s">
        <v>86</v>
      </c>
      <c r="AW1308" s="14" t="s">
        <v>30</v>
      </c>
      <c r="AX1308" s="14" t="s">
        <v>73</v>
      </c>
      <c r="AY1308" s="278" t="s">
        <v>166</v>
      </c>
    </row>
    <row r="1309" spans="1:51" s="14" customFormat="1" ht="12">
      <c r="A1309" s="14"/>
      <c r="B1309" s="268"/>
      <c r="C1309" s="269"/>
      <c r="D1309" s="259" t="s">
        <v>174</v>
      </c>
      <c r="E1309" s="270" t="s">
        <v>1</v>
      </c>
      <c r="F1309" s="271" t="s">
        <v>2899</v>
      </c>
      <c r="G1309" s="269"/>
      <c r="H1309" s="272">
        <v>24.3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174</v>
      </c>
      <c r="AU1309" s="278" t="s">
        <v>86</v>
      </c>
      <c r="AV1309" s="14" t="s">
        <v>86</v>
      </c>
      <c r="AW1309" s="14" t="s">
        <v>30</v>
      </c>
      <c r="AX1309" s="14" t="s">
        <v>73</v>
      </c>
      <c r="AY1309" s="278" t="s">
        <v>166</v>
      </c>
    </row>
    <row r="1310" spans="1:65" s="2" customFormat="1" ht="33" customHeight="1">
      <c r="A1310" s="37"/>
      <c r="B1310" s="38"/>
      <c r="C1310" s="243" t="s">
        <v>1829</v>
      </c>
      <c r="D1310" s="243" t="s">
        <v>168</v>
      </c>
      <c r="E1310" s="244" t="s">
        <v>1814</v>
      </c>
      <c r="F1310" s="245" t="s">
        <v>2900</v>
      </c>
      <c r="G1310" s="246" t="s">
        <v>346</v>
      </c>
      <c r="H1310" s="247">
        <v>10</v>
      </c>
      <c r="I1310" s="248"/>
      <c r="J1310" s="249">
        <f>ROUND(I1310*H1310,2)</f>
        <v>0</v>
      </c>
      <c r="K1310" s="250"/>
      <c r="L1310" s="43"/>
      <c r="M1310" s="251" t="s">
        <v>1</v>
      </c>
      <c r="N1310" s="252" t="s">
        <v>39</v>
      </c>
      <c r="O1310" s="90"/>
      <c r="P1310" s="253">
        <f>O1310*H1310</f>
        <v>0</v>
      </c>
      <c r="Q1310" s="253">
        <v>0</v>
      </c>
      <c r="R1310" s="253">
        <f>Q1310*H1310</f>
        <v>0</v>
      </c>
      <c r="S1310" s="253">
        <v>0</v>
      </c>
      <c r="T1310" s="254">
        <f>S1310*H1310</f>
        <v>0</v>
      </c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R1310" s="255" t="s">
        <v>252</v>
      </c>
      <c r="AT1310" s="255" t="s">
        <v>168</v>
      </c>
      <c r="AU1310" s="255" t="s">
        <v>86</v>
      </c>
      <c r="AY1310" s="16" t="s">
        <v>166</v>
      </c>
      <c r="BE1310" s="256">
        <f>IF(N1310="základní",J1310,0)</f>
        <v>0</v>
      </c>
      <c r="BF1310" s="256">
        <f>IF(N1310="snížená",J1310,0)</f>
        <v>0</v>
      </c>
      <c r="BG1310" s="256">
        <f>IF(N1310="zákl. přenesená",J1310,0)</f>
        <v>0</v>
      </c>
      <c r="BH1310" s="256">
        <f>IF(N1310="sníž. přenesená",J1310,0)</f>
        <v>0</v>
      </c>
      <c r="BI1310" s="256">
        <f>IF(N1310="nulová",J1310,0)</f>
        <v>0</v>
      </c>
      <c r="BJ1310" s="16" t="s">
        <v>86</v>
      </c>
      <c r="BK1310" s="256">
        <f>ROUND(I1310*H1310,2)</f>
        <v>0</v>
      </c>
      <c r="BL1310" s="16" t="s">
        <v>252</v>
      </c>
      <c r="BM1310" s="255" t="s">
        <v>2901</v>
      </c>
    </row>
    <row r="1311" spans="1:51" s="14" customFormat="1" ht="12">
      <c r="A1311" s="14"/>
      <c r="B1311" s="268"/>
      <c r="C1311" s="269"/>
      <c r="D1311" s="259" t="s">
        <v>174</v>
      </c>
      <c r="E1311" s="270" t="s">
        <v>1</v>
      </c>
      <c r="F1311" s="271" t="s">
        <v>1750</v>
      </c>
      <c r="G1311" s="269"/>
      <c r="H1311" s="272">
        <v>5</v>
      </c>
      <c r="I1311" s="273"/>
      <c r="J1311" s="269"/>
      <c r="K1311" s="269"/>
      <c r="L1311" s="274"/>
      <c r="M1311" s="275"/>
      <c r="N1311" s="276"/>
      <c r="O1311" s="276"/>
      <c r="P1311" s="276"/>
      <c r="Q1311" s="276"/>
      <c r="R1311" s="276"/>
      <c r="S1311" s="276"/>
      <c r="T1311" s="27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78" t="s">
        <v>174</v>
      </c>
      <c r="AU1311" s="278" t="s">
        <v>86</v>
      </c>
      <c r="AV1311" s="14" t="s">
        <v>86</v>
      </c>
      <c r="AW1311" s="14" t="s">
        <v>30</v>
      </c>
      <c r="AX1311" s="14" t="s">
        <v>73</v>
      </c>
      <c r="AY1311" s="278" t="s">
        <v>166</v>
      </c>
    </row>
    <row r="1312" spans="1:51" s="14" customFormat="1" ht="12">
      <c r="A1312" s="14"/>
      <c r="B1312" s="268"/>
      <c r="C1312" s="269"/>
      <c r="D1312" s="259" t="s">
        <v>174</v>
      </c>
      <c r="E1312" s="270" t="s">
        <v>1</v>
      </c>
      <c r="F1312" s="271" t="s">
        <v>2497</v>
      </c>
      <c r="G1312" s="269"/>
      <c r="H1312" s="272">
        <v>5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174</v>
      </c>
      <c r="AU1312" s="278" t="s">
        <v>86</v>
      </c>
      <c r="AV1312" s="14" t="s">
        <v>86</v>
      </c>
      <c r="AW1312" s="14" t="s">
        <v>30</v>
      </c>
      <c r="AX1312" s="14" t="s">
        <v>73</v>
      </c>
      <c r="AY1312" s="278" t="s">
        <v>166</v>
      </c>
    </row>
    <row r="1313" spans="1:65" s="2" customFormat="1" ht="21.75" customHeight="1">
      <c r="A1313" s="37"/>
      <c r="B1313" s="38"/>
      <c r="C1313" s="243" t="s">
        <v>1834</v>
      </c>
      <c r="D1313" s="243" t="s">
        <v>168</v>
      </c>
      <c r="E1313" s="244" t="s">
        <v>1818</v>
      </c>
      <c r="F1313" s="245" t="s">
        <v>1819</v>
      </c>
      <c r="G1313" s="246" t="s">
        <v>346</v>
      </c>
      <c r="H1313" s="247">
        <v>6</v>
      </c>
      <c r="I1313" s="248"/>
      <c r="J1313" s="249">
        <f>ROUND(I1313*H1313,2)</f>
        <v>0</v>
      </c>
      <c r="K1313" s="250"/>
      <c r="L1313" s="43"/>
      <c r="M1313" s="251" t="s">
        <v>1</v>
      </c>
      <c r="N1313" s="252" t="s">
        <v>39</v>
      </c>
      <c r="O1313" s="90"/>
      <c r="P1313" s="253">
        <f>O1313*H1313</f>
        <v>0</v>
      </c>
      <c r="Q1313" s="253">
        <v>0</v>
      </c>
      <c r="R1313" s="253">
        <f>Q1313*H1313</f>
        <v>0</v>
      </c>
      <c r="S1313" s="253">
        <v>0</v>
      </c>
      <c r="T1313" s="254">
        <f>S1313*H1313</f>
        <v>0</v>
      </c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R1313" s="255" t="s">
        <v>252</v>
      </c>
      <c r="AT1313" s="255" t="s">
        <v>168</v>
      </c>
      <c r="AU1313" s="255" t="s">
        <v>86</v>
      </c>
      <c r="AY1313" s="16" t="s">
        <v>166</v>
      </c>
      <c r="BE1313" s="256">
        <f>IF(N1313="základní",J1313,0)</f>
        <v>0</v>
      </c>
      <c r="BF1313" s="256">
        <f>IF(N1313="snížená",J1313,0)</f>
        <v>0</v>
      </c>
      <c r="BG1313" s="256">
        <f>IF(N1313="zákl. přenesená",J1313,0)</f>
        <v>0</v>
      </c>
      <c r="BH1313" s="256">
        <f>IF(N1313="sníž. přenesená",J1313,0)</f>
        <v>0</v>
      </c>
      <c r="BI1313" s="256">
        <f>IF(N1313="nulová",J1313,0)</f>
        <v>0</v>
      </c>
      <c r="BJ1313" s="16" t="s">
        <v>86</v>
      </c>
      <c r="BK1313" s="256">
        <f>ROUND(I1313*H1313,2)</f>
        <v>0</v>
      </c>
      <c r="BL1313" s="16" t="s">
        <v>252</v>
      </c>
      <c r="BM1313" s="255" t="s">
        <v>2902</v>
      </c>
    </row>
    <row r="1314" spans="1:51" s="14" customFormat="1" ht="12">
      <c r="A1314" s="14"/>
      <c r="B1314" s="268"/>
      <c r="C1314" s="269"/>
      <c r="D1314" s="259" t="s">
        <v>174</v>
      </c>
      <c r="E1314" s="270" t="s">
        <v>1</v>
      </c>
      <c r="F1314" s="271" t="s">
        <v>1750</v>
      </c>
      <c r="G1314" s="269"/>
      <c r="H1314" s="272">
        <v>5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174</v>
      </c>
      <c r="AU1314" s="278" t="s">
        <v>86</v>
      </c>
      <c r="AV1314" s="14" t="s">
        <v>86</v>
      </c>
      <c r="AW1314" s="14" t="s">
        <v>30</v>
      </c>
      <c r="AX1314" s="14" t="s">
        <v>73</v>
      </c>
      <c r="AY1314" s="278" t="s">
        <v>166</v>
      </c>
    </row>
    <row r="1315" spans="1:51" s="14" customFormat="1" ht="12">
      <c r="A1315" s="14"/>
      <c r="B1315" s="268"/>
      <c r="C1315" s="269"/>
      <c r="D1315" s="259" t="s">
        <v>174</v>
      </c>
      <c r="E1315" s="270" t="s">
        <v>1</v>
      </c>
      <c r="F1315" s="271" t="s">
        <v>355</v>
      </c>
      <c r="G1315" s="269"/>
      <c r="H1315" s="272">
        <v>1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174</v>
      </c>
      <c r="AU1315" s="278" t="s">
        <v>86</v>
      </c>
      <c r="AV1315" s="14" t="s">
        <v>86</v>
      </c>
      <c r="AW1315" s="14" t="s">
        <v>30</v>
      </c>
      <c r="AX1315" s="14" t="s">
        <v>73</v>
      </c>
      <c r="AY1315" s="278" t="s">
        <v>166</v>
      </c>
    </row>
    <row r="1316" spans="1:65" s="2" customFormat="1" ht="21.75" customHeight="1">
      <c r="A1316" s="37"/>
      <c r="B1316" s="38"/>
      <c r="C1316" s="279" t="s">
        <v>1838</v>
      </c>
      <c r="D1316" s="279" t="s">
        <v>243</v>
      </c>
      <c r="E1316" s="280" t="s">
        <v>1822</v>
      </c>
      <c r="F1316" s="281" t="s">
        <v>1823</v>
      </c>
      <c r="G1316" s="282" t="s">
        <v>346</v>
      </c>
      <c r="H1316" s="283">
        <v>6</v>
      </c>
      <c r="I1316" s="284"/>
      <c r="J1316" s="285">
        <f>ROUND(I1316*H1316,2)</f>
        <v>0</v>
      </c>
      <c r="K1316" s="286"/>
      <c r="L1316" s="287"/>
      <c r="M1316" s="288" t="s">
        <v>1</v>
      </c>
      <c r="N1316" s="289" t="s">
        <v>39</v>
      </c>
      <c r="O1316" s="90"/>
      <c r="P1316" s="253">
        <f>O1316*H1316</f>
        <v>0</v>
      </c>
      <c r="Q1316" s="253">
        <v>0.025</v>
      </c>
      <c r="R1316" s="253">
        <f>Q1316*H1316</f>
        <v>0.15000000000000002</v>
      </c>
      <c r="S1316" s="253">
        <v>0</v>
      </c>
      <c r="T1316" s="254">
        <f>S1316*H1316</f>
        <v>0</v>
      </c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R1316" s="255" t="s">
        <v>338</v>
      </c>
      <c r="AT1316" s="255" t="s">
        <v>243</v>
      </c>
      <c r="AU1316" s="255" t="s">
        <v>86</v>
      </c>
      <c r="AY1316" s="16" t="s">
        <v>166</v>
      </c>
      <c r="BE1316" s="256">
        <f>IF(N1316="základní",J1316,0)</f>
        <v>0</v>
      </c>
      <c r="BF1316" s="256">
        <f>IF(N1316="snížená",J1316,0)</f>
        <v>0</v>
      </c>
      <c r="BG1316" s="256">
        <f>IF(N1316="zákl. přenesená",J1316,0)</f>
        <v>0</v>
      </c>
      <c r="BH1316" s="256">
        <f>IF(N1316="sníž. přenesená",J1316,0)</f>
        <v>0</v>
      </c>
      <c r="BI1316" s="256">
        <f>IF(N1316="nulová",J1316,0)</f>
        <v>0</v>
      </c>
      <c r="BJ1316" s="16" t="s">
        <v>86</v>
      </c>
      <c r="BK1316" s="256">
        <f>ROUND(I1316*H1316,2)</f>
        <v>0</v>
      </c>
      <c r="BL1316" s="16" t="s">
        <v>252</v>
      </c>
      <c r="BM1316" s="255" t="s">
        <v>2903</v>
      </c>
    </row>
    <row r="1317" spans="1:51" s="14" customFormat="1" ht="12">
      <c r="A1317" s="14"/>
      <c r="B1317" s="268"/>
      <c r="C1317" s="269"/>
      <c r="D1317" s="259" t="s">
        <v>174</v>
      </c>
      <c r="E1317" s="270" t="s">
        <v>1</v>
      </c>
      <c r="F1317" s="271" t="s">
        <v>1750</v>
      </c>
      <c r="G1317" s="269"/>
      <c r="H1317" s="272">
        <v>5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174</v>
      </c>
      <c r="AU1317" s="278" t="s">
        <v>86</v>
      </c>
      <c r="AV1317" s="14" t="s">
        <v>86</v>
      </c>
      <c r="AW1317" s="14" t="s">
        <v>30</v>
      </c>
      <c r="AX1317" s="14" t="s">
        <v>73</v>
      </c>
      <c r="AY1317" s="278" t="s">
        <v>166</v>
      </c>
    </row>
    <row r="1318" spans="1:51" s="14" customFormat="1" ht="12">
      <c r="A1318" s="14"/>
      <c r="B1318" s="268"/>
      <c r="C1318" s="269"/>
      <c r="D1318" s="259" t="s">
        <v>174</v>
      </c>
      <c r="E1318" s="270" t="s">
        <v>1</v>
      </c>
      <c r="F1318" s="271" t="s">
        <v>355</v>
      </c>
      <c r="G1318" s="269"/>
      <c r="H1318" s="272">
        <v>1</v>
      </c>
      <c r="I1318" s="273"/>
      <c r="J1318" s="269"/>
      <c r="K1318" s="269"/>
      <c r="L1318" s="274"/>
      <c r="M1318" s="275"/>
      <c r="N1318" s="276"/>
      <c r="O1318" s="276"/>
      <c r="P1318" s="276"/>
      <c r="Q1318" s="276"/>
      <c r="R1318" s="276"/>
      <c r="S1318" s="276"/>
      <c r="T1318" s="27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8" t="s">
        <v>174</v>
      </c>
      <c r="AU1318" s="278" t="s">
        <v>86</v>
      </c>
      <c r="AV1318" s="14" t="s">
        <v>86</v>
      </c>
      <c r="AW1318" s="14" t="s">
        <v>30</v>
      </c>
      <c r="AX1318" s="14" t="s">
        <v>73</v>
      </c>
      <c r="AY1318" s="278" t="s">
        <v>166</v>
      </c>
    </row>
    <row r="1319" spans="1:65" s="2" customFormat="1" ht="21.75" customHeight="1">
      <c r="A1319" s="37"/>
      <c r="B1319" s="38"/>
      <c r="C1319" s="243" t="s">
        <v>1843</v>
      </c>
      <c r="D1319" s="243" t="s">
        <v>168</v>
      </c>
      <c r="E1319" s="244" t="s">
        <v>1826</v>
      </c>
      <c r="F1319" s="245" t="s">
        <v>1827</v>
      </c>
      <c r="G1319" s="246" t="s">
        <v>346</v>
      </c>
      <c r="H1319" s="247">
        <v>4</v>
      </c>
      <c r="I1319" s="248"/>
      <c r="J1319" s="249">
        <f>ROUND(I1319*H1319,2)</f>
        <v>0</v>
      </c>
      <c r="K1319" s="250"/>
      <c r="L1319" s="43"/>
      <c r="M1319" s="251" t="s">
        <v>1</v>
      </c>
      <c r="N1319" s="252" t="s">
        <v>39</v>
      </c>
      <c r="O1319" s="90"/>
      <c r="P1319" s="253">
        <f>O1319*H1319</f>
        <v>0</v>
      </c>
      <c r="Q1319" s="253">
        <v>0</v>
      </c>
      <c r="R1319" s="253">
        <f>Q1319*H1319</f>
        <v>0</v>
      </c>
      <c r="S1319" s="253">
        <v>0</v>
      </c>
      <c r="T1319" s="254">
        <f>S1319*H1319</f>
        <v>0</v>
      </c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R1319" s="255" t="s">
        <v>252</v>
      </c>
      <c r="AT1319" s="255" t="s">
        <v>168</v>
      </c>
      <c r="AU1319" s="255" t="s">
        <v>86</v>
      </c>
      <c r="AY1319" s="16" t="s">
        <v>166</v>
      </c>
      <c r="BE1319" s="256">
        <f>IF(N1319="základní",J1319,0)</f>
        <v>0</v>
      </c>
      <c r="BF1319" s="256">
        <f>IF(N1319="snížená",J1319,0)</f>
        <v>0</v>
      </c>
      <c r="BG1319" s="256">
        <f>IF(N1319="zákl. přenesená",J1319,0)</f>
        <v>0</v>
      </c>
      <c r="BH1319" s="256">
        <f>IF(N1319="sníž. přenesená",J1319,0)</f>
        <v>0</v>
      </c>
      <c r="BI1319" s="256">
        <f>IF(N1319="nulová",J1319,0)</f>
        <v>0</v>
      </c>
      <c r="BJ1319" s="16" t="s">
        <v>86</v>
      </c>
      <c r="BK1319" s="256">
        <f>ROUND(I1319*H1319,2)</f>
        <v>0</v>
      </c>
      <c r="BL1319" s="16" t="s">
        <v>252</v>
      </c>
      <c r="BM1319" s="255" t="s">
        <v>2904</v>
      </c>
    </row>
    <row r="1320" spans="1:51" s="14" customFormat="1" ht="12">
      <c r="A1320" s="14"/>
      <c r="B1320" s="268"/>
      <c r="C1320" s="269"/>
      <c r="D1320" s="259" t="s">
        <v>174</v>
      </c>
      <c r="E1320" s="270" t="s">
        <v>1</v>
      </c>
      <c r="F1320" s="271" t="s">
        <v>1609</v>
      </c>
      <c r="G1320" s="269"/>
      <c r="H1320" s="272">
        <v>4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174</v>
      </c>
      <c r="AU1320" s="278" t="s">
        <v>86</v>
      </c>
      <c r="AV1320" s="14" t="s">
        <v>86</v>
      </c>
      <c r="AW1320" s="14" t="s">
        <v>30</v>
      </c>
      <c r="AX1320" s="14" t="s">
        <v>73</v>
      </c>
      <c r="AY1320" s="278" t="s">
        <v>166</v>
      </c>
    </row>
    <row r="1321" spans="1:65" s="2" customFormat="1" ht="21.75" customHeight="1">
      <c r="A1321" s="37"/>
      <c r="B1321" s="38"/>
      <c r="C1321" s="279" t="s">
        <v>1848</v>
      </c>
      <c r="D1321" s="279" t="s">
        <v>243</v>
      </c>
      <c r="E1321" s="280" t="s">
        <v>1830</v>
      </c>
      <c r="F1321" s="281" t="s">
        <v>1831</v>
      </c>
      <c r="G1321" s="282" t="s">
        <v>346</v>
      </c>
      <c r="H1321" s="283">
        <v>4</v>
      </c>
      <c r="I1321" s="284"/>
      <c r="J1321" s="285">
        <f>ROUND(I1321*H1321,2)</f>
        <v>0</v>
      </c>
      <c r="K1321" s="286"/>
      <c r="L1321" s="287"/>
      <c r="M1321" s="288" t="s">
        <v>1</v>
      </c>
      <c r="N1321" s="289" t="s">
        <v>39</v>
      </c>
      <c r="O1321" s="90"/>
      <c r="P1321" s="253">
        <f>O1321*H1321</f>
        <v>0</v>
      </c>
      <c r="Q1321" s="253">
        <v>0.027</v>
      </c>
      <c r="R1321" s="253">
        <f>Q1321*H1321</f>
        <v>0.108</v>
      </c>
      <c r="S1321" s="253">
        <v>0</v>
      </c>
      <c r="T1321" s="254">
        <f>S1321*H1321</f>
        <v>0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255" t="s">
        <v>338</v>
      </c>
      <c r="AT1321" s="255" t="s">
        <v>243</v>
      </c>
      <c r="AU1321" s="255" t="s">
        <v>86</v>
      </c>
      <c r="AY1321" s="16" t="s">
        <v>166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6" t="s">
        <v>86</v>
      </c>
      <c r="BK1321" s="256">
        <f>ROUND(I1321*H1321,2)</f>
        <v>0</v>
      </c>
      <c r="BL1321" s="16" t="s">
        <v>252</v>
      </c>
      <c r="BM1321" s="255" t="s">
        <v>2905</v>
      </c>
    </row>
    <row r="1322" spans="1:51" s="14" customFormat="1" ht="12">
      <c r="A1322" s="14"/>
      <c r="B1322" s="268"/>
      <c r="C1322" s="269"/>
      <c r="D1322" s="259" t="s">
        <v>174</v>
      </c>
      <c r="E1322" s="270" t="s">
        <v>1</v>
      </c>
      <c r="F1322" s="271" t="s">
        <v>1609</v>
      </c>
      <c r="G1322" s="269"/>
      <c r="H1322" s="272">
        <v>4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174</v>
      </c>
      <c r="AU1322" s="278" t="s">
        <v>86</v>
      </c>
      <c r="AV1322" s="14" t="s">
        <v>86</v>
      </c>
      <c r="AW1322" s="14" t="s">
        <v>30</v>
      </c>
      <c r="AX1322" s="14" t="s">
        <v>73</v>
      </c>
      <c r="AY1322" s="278" t="s">
        <v>166</v>
      </c>
    </row>
    <row r="1323" spans="1:65" s="2" customFormat="1" ht="21.75" customHeight="1">
      <c r="A1323" s="37"/>
      <c r="B1323" s="38"/>
      <c r="C1323" s="243" t="s">
        <v>1852</v>
      </c>
      <c r="D1323" s="243" t="s">
        <v>168</v>
      </c>
      <c r="E1323" s="244" t="s">
        <v>1839</v>
      </c>
      <c r="F1323" s="245" t="s">
        <v>1840</v>
      </c>
      <c r="G1323" s="246" t="s">
        <v>346</v>
      </c>
      <c r="H1323" s="247">
        <v>5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39</v>
      </c>
      <c r="O1323" s="90"/>
      <c r="P1323" s="253">
        <f>O1323*H1323</f>
        <v>0</v>
      </c>
      <c r="Q1323" s="253">
        <v>0.00084</v>
      </c>
      <c r="R1323" s="253">
        <f>Q1323*H1323</f>
        <v>0.004200000000000001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252</v>
      </c>
      <c r="AT1323" s="255" t="s">
        <v>168</v>
      </c>
      <c r="AU1323" s="255" t="s">
        <v>86</v>
      </c>
      <c r="AY1323" s="16" t="s">
        <v>166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86</v>
      </c>
      <c r="BK1323" s="256">
        <f>ROUND(I1323*H1323,2)</f>
        <v>0</v>
      </c>
      <c r="BL1323" s="16" t="s">
        <v>252</v>
      </c>
      <c r="BM1323" s="255" t="s">
        <v>2906</v>
      </c>
    </row>
    <row r="1324" spans="1:51" s="14" customFormat="1" ht="12">
      <c r="A1324" s="14"/>
      <c r="B1324" s="268"/>
      <c r="C1324" s="269"/>
      <c r="D1324" s="259" t="s">
        <v>174</v>
      </c>
      <c r="E1324" s="270" t="s">
        <v>1</v>
      </c>
      <c r="F1324" s="271" t="s">
        <v>2907</v>
      </c>
      <c r="G1324" s="269"/>
      <c r="H1324" s="272">
        <v>5</v>
      </c>
      <c r="I1324" s="273"/>
      <c r="J1324" s="269"/>
      <c r="K1324" s="269"/>
      <c r="L1324" s="274"/>
      <c r="M1324" s="275"/>
      <c r="N1324" s="276"/>
      <c r="O1324" s="276"/>
      <c r="P1324" s="276"/>
      <c r="Q1324" s="276"/>
      <c r="R1324" s="276"/>
      <c r="S1324" s="276"/>
      <c r="T1324" s="27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8" t="s">
        <v>174</v>
      </c>
      <c r="AU1324" s="278" t="s">
        <v>86</v>
      </c>
      <c r="AV1324" s="14" t="s">
        <v>86</v>
      </c>
      <c r="AW1324" s="14" t="s">
        <v>30</v>
      </c>
      <c r="AX1324" s="14" t="s">
        <v>80</v>
      </c>
      <c r="AY1324" s="278" t="s">
        <v>166</v>
      </c>
    </row>
    <row r="1325" spans="1:65" s="2" customFormat="1" ht="21.75" customHeight="1">
      <c r="A1325" s="37"/>
      <c r="B1325" s="38"/>
      <c r="C1325" s="243" t="s">
        <v>1856</v>
      </c>
      <c r="D1325" s="243" t="s">
        <v>168</v>
      </c>
      <c r="E1325" s="244" t="s">
        <v>1844</v>
      </c>
      <c r="F1325" s="245" t="s">
        <v>1845</v>
      </c>
      <c r="G1325" s="246" t="s">
        <v>346</v>
      </c>
      <c r="H1325" s="247">
        <v>10</v>
      </c>
      <c r="I1325" s="248"/>
      <c r="J1325" s="249">
        <f>ROUND(I1325*H1325,2)</f>
        <v>0</v>
      </c>
      <c r="K1325" s="250"/>
      <c r="L1325" s="43"/>
      <c r="M1325" s="251" t="s">
        <v>1</v>
      </c>
      <c r="N1325" s="252" t="s">
        <v>39</v>
      </c>
      <c r="O1325" s="90"/>
      <c r="P1325" s="253">
        <f>O1325*H1325</f>
        <v>0</v>
      </c>
      <c r="Q1325" s="253">
        <v>0</v>
      </c>
      <c r="R1325" s="253">
        <f>Q1325*H1325</f>
        <v>0</v>
      </c>
      <c r="S1325" s="253">
        <v>0</v>
      </c>
      <c r="T1325" s="254">
        <f>S1325*H1325</f>
        <v>0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255" t="s">
        <v>252</v>
      </c>
      <c r="AT1325" s="255" t="s">
        <v>168</v>
      </c>
      <c r="AU1325" s="255" t="s">
        <v>86</v>
      </c>
      <c r="AY1325" s="16" t="s">
        <v>166</v>
      </c>
      <c r="BE1325" s="256">
        <f>IF(N1325="základní",J1325,0)</f>
        <v>0</v>
      </c>
      <c r="BF1325" s="256">
        <f>IF(N1325="snížená",J1325,0)</f>
        <v>0</v>
      </c>
      <c r="BG1325" s="256">
        <f>IF(N1325="zákl. přenesená",J1325,0)</f>
        <v>0</v>
      </c>
      <c r="BH1325" s="256">
        <f>IF(N1325="sníž. přenesená",J1325,0)</f>
        <v>0</v>
      </c>
      <c r="BI1325" s="256">
        <f>IF(N1325="nulová",J1325,0)</f>
        <v>0</v>
      </c>
      <c r="BJ1325" s="16" t="s">
        <v>86</v>
      </c>
      <c r="BK1325" s="256">
        <f>ROUND(I1325*H1325,2)</f>
        <v>0</v>
      </c>
      <c r="BL1325" s="16" t="s">
        <v>252</v>
      </c>
      <c r="BM1325" s="255" t="s">
        <v>2908</v>
      </c>
    </row>
    <row r="1326" spans="1:51" s="14" customFormat="1" ht="12">
      <c r="A1326" s="14"/>
      <c r="B1326" s="268"/>
      <c r="C1326" s="269"/>
      <c r="D1326" s="259" t="s">
        <v>174</v>
      </c>
      <c r="E1326" s="270" t="s">
        <v>1</v>
      </c>
      <c r="F1326" s="271" t="s">
        <v>1750</v>
      </c>
      <c r="G1326" s="269"/>
      <c r="H1326" s="272">
        <v>5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174</v>
      </c>
      <c r="AU1326" s="278" t="s">
        <v>86</v>
      </c>
      <c r="AV1326" s="14" t="s">
        <v>86</v>
      </c>
      <c r="AW1326" s="14" t="s">
        <v>30</v>
      </c>
      <c r="AX1326" s="14" t="s">
        <v>73</v>
      </c>
      <c r="AY1326" s="278" t="s">
        <v>166</v>
      </c>
    </row>
    <row r="1327" spans="1:51" s="14" customFormat="1" ht="12">
      <c r="A1327" s="14"/>
      <c r="B1327" s="268"/>
      <c r="C1327" s="269"/>
      <c r="D1327" s="259" t="s">
        <v>174</v>
      </c>
      <c r="E1327" s="270" t="s">
        <v>1</v>
      </c>
      <c r="F1327" s="271" t="s">
        <v>2497</v>
      </c>
      <c r="G1327" s="269"/>
      <c r="H1327" s="272">
        <v>5</v>
      </c>
      <c r="I1327" s="273"/>
      <c r="J1327" s="269"/>
      <c r="K1327" s="269"/>
      <c r="L1327" s="274"/>
      <c r="M1327" s="275"/>
      <c r="N1327" s="276"/>
      <c r="O1327" s="276"/>
      <c r="P1327" s="276"/>
      <c r="Q1327" s="276"/>
      <c r="R1327" s="276"/>
      <c r="S1327" s="276"/>
      <c r="T1327" s="27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78" t="s">
        <v>174</v>
      </c>
      <c r="AU1327" s="278" t="s">
        <v>86</v>
      </c>
      <c r="AV1327" s="14" t="s">
        <v>86</v>
      </c>
      <c r="AW1327" s="14" t="s">
        <v>30</v>
      </c>
      <c r="AX1327" s="14" t="s">
        <v>73</v>
      </c>
      <c r="AY1327" s="278" t="s">
        <v>166</v>
      </c>
    </row>
    <row r="1328" spans="1:65" s="2" customFormat="1" ht="16.5" customHeight="1">
      <c r="A1328" s="37"/>
      <c r="B1328" s="38"/>
      <c r="C1328" s="279" t="s">
        <v>1861</v>
      </c>
      <c r="D1328" s="279" t="s">
        <v>243</v>
      </c>
      <c r="E1328" s="280" t="s">
        <v>1849</v>
      </c>
      <c r="F1328" s="281" t="s">
        <v>1850</v>
      </c>
      <c r="G1328" s="282" t="s">
        <v>346</v>
      </c>
      <c r="H1328" s="283">
        <v>10</v>
      </c>
      <c r="I1328" s="284"/>
      <c r="J1328" s="285">
        <f>ROUND(I1328*H1328,2)</f>
        <v>0</v>
      </c>
      <c r="K1328" s="286"/>
      <c r="L1328" s="287"/>
      <c r="M1328" s="288" t="s">
        <v>1</v>
      </c>
      <c r="N1328" s="289" t="s">
        <v>39</v>
      </c>
      <c r="O1328" s="90"/>
      <c r="P1328" s="253">
        <f>O1328*H1328</f>
        <v>0</v>
      </c>
      <c r="Q1328" s="253">
        <v>0.0038</v>
      </c>
      <c r="R1328" s="253">
        <f>Q1328*H1328</f>
        <v>0.038</v>
      </c>
      <c r="S1328" s="253">
        <v>0</v>
      </c>
      <c r="T1328" s="254">
        <f>S1328*H1328</f>
        <v>0</v>
      </c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R1328" s="255" t="s">
        <v>338</v>
      </c>
      <c r="AT1328" s="255" t="s">
        <v>243</v>
      </c>
      <c r="AU1328" s="255" t="s">
        <v>86</v>
      </c>
      <c r="AY1328" s="16" t="s">
        <v>166</v>
      </c>
      <c r="BE1328" s="256">
        <f>IF(N1328="základní",J1328,0)</f>
        <v>0</v>
      </c>
      <c r="BF1328" s="256">
        <f>IF(N1328="snížená",J1328,0)</f>
        <v>0</v>
      </c>
      <c r="BG1328" s="256">
        <f>IF(N1328="zákl. přenesená",J1328,0)</f>
        <v>0</v>
      </c>
      <c r="BH1328" s="256">
        <f>IF(N1328="sníž. přenesená",J1328,0)</f>
        <v>0</v>
      </c>
      <c r="BI1328" s="256">
        <f>IF(N1328="nulová",J1328,0)</f>
        <v>0</v>
      </c>
      <c r="BJ1328" s="16" t="s">
        <v>86</v>
      </c>
      <c r="BK1328" s="256">
        <f>ROUND(I1328*H1328,2)</f>
        <v>0</v>
      </c>
      <c r="BL1328" s="16" t="s">
        <v>252</v>
      </c>
      <c r="BM1328" s="255" t="s">
        <v>2909</v>
      </c>
    </row>
    <row r="1329" spans="1:65" s="2" customFormat="1" ht="16.5" customHeight="1">
      <c r="A1329" s="37"/>
      <c r="B1329" s="38"/>
      <c r="C1329" s="243" t="s">
        <v>1865</v>
      </c>
      <c r="D1329" s="243" t="s">
        <v>168</v>
      </c>
      <c r="E1329" s="244" t="s">
        <v>1853</v>
      </c>
      <c r="F1329" s="245" t="s">
        <v>1854</v>
      </c>
      <c r="G1329" s="246" t="s">
        <v>346</v>
      </c>
      <c r="H1329" s="247">
        <v>10</v>
      </c>
      <c r="I1329" s="248"/>
      <c r="J1329" s="249">
        <f>ROUND(I1329*H1329,2)</f>
        <v>0</v>
      </c>
      <c r="K1329" s="250"/>
      <c r="L1329" s="43"/>
      <c r="M1329" s="251" t="s">
        <v>1</v>
      </c>
      <c r="N1329" s="252" t="s">
        <v>39</v>
      </c>
      <c r="O1329" s="90"/>
      <c r="P1329" s="253">
        <f>O1329*H1329</f>
        <v>0</v>
      </c>
      <c r="Q1329" s="253">
        <v>0</v>
      </c>
      <c r="R1329" s="253">
        <f>Q1329*H1329</f>
        <v>0</v>
      </c>
      <c r="S1329" s="253">
        <v>0</v>
      </c>
      <c r="T1329" s="254">
        <f>S1329*H1329</f>
        <v>0</v>
      </c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R1329" s="255" t="s">
        <v>252</v>
      </c>
      <c r="AT1329" s="255" t="s">
        <v>168</v>
      </c>
      <c r="AU1329" s="255" t="s">
        <v>86</v>
      </c>
      <c r="AY1329" s="16" t="s">
        <v>166</v>
      </c>
      <c r="BE1329" s="256">
        <f>IF(N1329="základní",J1329,0)</f>
        <v>0</v>
      </c>
      <c r="BF1329" s="256">
        <f>IF(N1329="snížená",J1329,0)</f>
        <v>0</v>
      </c>
      <c r="BG1329" s="256">
        <f>IF(N1329="zákl. přenesená",J1329,0)</f>
        <v>0</v>
      </c>
      <c r="BH1329" s="256">
        <f>IF(N1329="sníž. přenesená",J1329,0)</f>
        <v>0</v>
      </c>
      <c r="BI1329" s="256">
        <f>IF(N1329="nulová",J1329,0)</f>
        <v>0</v>
      </c>
      <c r="BJ1329" s="16" t="s">
        <v>86</v>
      </c>
      <c r="BK1329" s="256">
        <f>ROUND(I1329*H1329,2)</f>
        <v>0</v>
      </c>
      <c r="BL1329" s="16" t="s">
        <v>252</v>
      </c>
      <c r="BM1329" s="255" t="s">
        <v>2910</v>
      </c>
    </row>
    <row r="1330" spans="1:51" s="14" customFormat="1" ht="12">
      <c r="A1330" s="14"/>
      <c r="B1330" s="268"/>
      <c r="C1330" s="269"/>
      <c r="D1330" s="259" t="s">
        <v>174</v>
      </c>
      <c r="E1330" s="270" t="s">
        <v>1</v>
      </c>
      <c r="F1330" s="271" t="s">
        <v>1750</v>
      </c>
      <c r="G1330" s="269"/>
      <c r="H1330" s="272">
        <v>5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174</v>
      </c>
      <c r="AU1330" s="278" t="s">
        <v>86</v>
      </c>
      <c r="AV1330" s="14" t="s">
        <v>86</v>
      </c>
      <c r="AW1330" s="14" t="s">
        <v>30</v>
      </c>
      <c r="AX1330" s="14" t="s">
        <v>73</v>
      </c>
      <c r="AY1330" s="278" t="s">
        <v>166</v>
      </c>
    </row>
    <row r="1331" spans="1:51" s="14" customFormat="1" ht="12">
      <c r="A1331" s="14"/>
      <c r="B1331" s="268"/>
      <c r="C1331" s="269"/>
      <c r="D1331" s="259" t="s">
        <v>174</v>
      </c>
      <c r="E1331" s="270" t="s">
        <v>1</v>
      </c>
      <c r="F1331" s="271" t="s">
        <v>2497</v>
      </c>
      <c r="G1331" s="269"/>
      <c r="H1331" s="272">
        <v>5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174</v>
      </c>
      <c r="AU1331" s="278" t="s">
        <v>86</v>
      </c>
      <c r="AV1331" s="14" t="s">
        <v>86</v>
      </c>
      <c r="AW1331" s="14" t="s">
        <v>30</v>
      </c>
      <c r="AX1331" s="14" t="s">
        <v>73</v>
      </c>
      <c r="AY1331" s="278" t="s">
        <v>166</v>
      </c>
    </row>
    <row r="1332" spans="1:65" s="2" customFormat="1" ht="16.5" customHeight="1">
      <c r="A1332" s="37"/>
      <c r="B1332" s="38"/>
      <c r="C1332" s="279" t="s">
        <v>1869</v>
      </c>
      <c r="D1332" s="279" t="s">
        <v>243</v>
      </c>
      <c r="E1332" s="280" t="s">
        <v>1857</v>
      </c>
      <c r="F1332" s="281" t="s">
        <v>1858</v>
      </c>
      <c r="G1332" s="282" t="s">
        <v>346</v>
      </c>
      <c r="H1332" s="283">
        <v>10</v>
      </c>
      <c r="I1332" s="284"/>
      <c r="J1332" s="285">
        <f>ROUND(I1332*H1332,2)</f>
        <v>0</v>
      </c>
      <c r="K1332" s="286"/>
      <c r="L1332" s="287"/>
      <c r="M1332" s="288" t="s">
        <v>1</v>
      </c>
      <c r="N1332" s="289" t="s">
        <v>39</v>
      </c>
      <c r="O1332" s="90"/>
      <c r="P1332" s="253">
        <f>O1332*H1332</f>
        <v>0</v>
      </c>
      <c r="Q1332" s="253">
        <v>0.0012</v>
      </c>
      <c r="R1332" s="253">
        <f>Q1332*H1332</f>
        <v>0.011999999999999999</v>
      </c>
      <c r="S1332" s="253">
        <v>0</v>
      </c>
      <c r="T1332" s="254">
        <f>S1332*H1332</f>
        <v>0</v>
      </c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R1332" s="255" t="s">
        <v>338</v>
      </c>
      <c r="AT1332" s="255" t="s">
        <v>243</v>
      </c>
      <c r="AU1332" s="255" t="s">
        <v>86</v>
      </c>
      <c r="AY1332" s="16" t="s">
        <v>166</v>
      </c>
      <c r="BE1332" s="256">
        <f>IF(N1332="základní",J1332,0)</f>
        <v>0</v>
      </c>
      <c r="BF1332" s="256">
        <f>IF(N1332="snížená",J1332,0)</f>
        <v>0</v>
      </c>
      <c r="BG1332" s="256">
        <f>IF(N1332="zákl. přenesená",J1332,0)</f>
        <v>0</v>
      </c>
      <c r="BH1332" s="256">
        <f>IF(N1332="sníž. přenesená",J1332,0)</f>
        <v>0</v>
      </c>
      <c r="BI1332" s="256">
        <f>IF(N1332="nulová",J1332,0)</f>
        <v>0</v>
      </c>
      <c r="BJ1332" s="16" t="s">
        <v>86</v>
      </c>
      <c r="BK1332" s="256">
        <f>ROUND(I1332*H1332,2)</f>
        <v>0</v>
      </c>
      <c r="BL1332" s="16" t="s">
        <v>252</v>
      </c>
      <c r="BM1332" s="255" t="s">
        <v>2911</v>
      </c>
    </row>
    <row r="1333" spans="1:47" s="2" customFormat="1" ht="12">
      <c r="A1333" s="37"/>
      <c r="B1333" s="38"/>
      <c r="C1333" s="39"/>
      <c r="D1333" s="259" t="s">
        <v>496</v>
      </c>
      <c r="E1333" s="39"/>
      <c r="F1333" s="290" t="s">
        <v>1860</v>
      </c>
      <c r="G1333" s="39"/>
      <c r="H1333" s="39"/>
      <c r="I1333" s="153"/>
      <c r="J1333" s="39"/>
      <c r="K1333" s="39"/>
      <c r="L1333" s="43"/>
      <c r="M1333" s="291"/>
      <c r="N1333" s="292"/>
      <c r="O1333" s="90"/>
      <c r="P1333" s="90"/>
      <c r="Q1333" s="90"/>
      <c r="R1333" s="90"/>
      <c r="S1333" s="90"/>
      <c r="T1333" s="91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T1333" s="16" t="s">
        <v>496</v>
      </c>
      <c r="AU1333" s="16" t="s">
        <v>86</v>
      </c>
    </row>
    <row r="1334" spans="1:65" s="2" customFormat="1" ht="16.5" customHeight="1">
      <c r="A1334" s="37"/>
      <c r="B1334" s="38"/>
      <c r="C1334" s="243" t="s">
        <v>1874</v>
      </c>
      <c r="D1334" s="243" t="s">
        <v>168</v>
      </c>
      <c r="E1334" s="244" t="s">
        <v>1862</v>
      </c>
      <c r="F1334" s="245" t="s">
        <v>1863</v>
      </c>
      <c r="G1334" s="246" t="s">
        <v>346</v>
      </c>
      <c r="H1334" s="247">
        <v>10</v>
      </c>
      <c r="I1334" s="248"/>
      <c r="J1334" s="249">
        <f>ROUND(I1334*H1334,2)</f>
        <v>0</v>
      </c>
      <c r="K1334" s="250"/>
      <c r="L1334" s="43"/>
      <c r="M1334" s="251" t="s">
        <v>1</v>
      </c>
      <c r="N1334" s="252" t="s">
        <v>39</v>
      </c>
      <c r="O1334" s="90"/>
      <c r="P1334" s="253">
        <f>O1334*H1334</f>
        <v>0</v>
      </c>
      <c r="Q1334" s="253">
        <v>0</v>
      </c>
      <c r="R1334" s="253">
        <f>Q1334*H1334</f>
        <v>0</v>
      </c>
      <c r="S1334" s="253">
        <v>0</v>
      </c>
      <c r="T1334" s="254">
        <f>S1334*H1334</f>
        <v>0</v>
      </c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R1334" s="255" t="s">
        <v>252</v>
      </c>
      <c r="AT1334" s="255" t="s">
        <v>168</v>
      </c>
      <c r="AU1334" s="255" t="s">
        <v>86</v>
      </c>
      <c r="AY1334" s="16" t="s">
        <v>166</v>
      </c>
      <c r="BE1334" s="256">
        <f>IF(N1334="základní",J1334,0)</f>
        <v>0</v>
      </c>
      <c r="BF1334" s="256">
        <f>IF(N1334="snížená",J1334,0)</f>
        <v>0</v>
      </c>
      <c r="BG1334" s="256">
        <f>IF(N1334="zákl. přenesená",J1334,0)</f>
        <v>0</v>
      </c>
      <c r="BH1334" s="256">
        <f>IF(N1334="sníž. přenesená",J1334,0)</f>
        <v>0</v>
      </c>
      <c r="BI1334" s="256">
        <f>IF(N1334="nulová",J1334,0)</f>
        <v>0</v>
      </c>
      <c r="BJ1334" s="16" t="s">
        <v>86</v>
      </c>
      <c r="BK1334" s="256">
        <f>ROUND(I1334*H1334,2)</f>
        <v>0</v>
      </c>
      <c r="BL1334" s="16" t="s">
        <v>252</v>
      </c>
      <c r="BM1334" s="255" t="s">
        <v>2912</v>
      </c>
    </row>
    <row r="1335" spans="1:51" s="14" customFormat="1" ht="12">
      <c r="A1335" s="14"/>
      <c r="B1335" s="268"/>
      <c r="C1335" s="269"/>
      <c r="D1335" s="259" t="s">
        <v>174</v>
      </c>
      <c r="E1335" s="270" t="s">
        <v>1</v>
      </c>
      <c r="F1335" s="271" t="s">
        <v>1750</v>
      </c>
      <c r="G1335" s="269"/>
      <c r="H1335" s="272">
        <v>5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174</v>
      </c>
      <c r="AU1335" s="278" t="s">
        <v>86</v>
      </c>
      <c r="AV1335" s="14" t="s">
        <v>86</v>
      </c>
      <c r="AW1335" s="14" t="s">
        <v>30</v>
      </c>
      <c r="AX1335" s="14" t="s">
        <v>73</v>
      </c>
      <c r="AY1335" s="278" t="s">
        <v>166</v>
      </c>
    </row>
    <row r="1336" spans="1:51" s="14" customFormat="1" ht="12">
      <c r="A1336" s="14"/>
      <c r="B1336" s="268"/>
      <c r="C1336" s="269"/>
      <c r="D1336" s="259" t="s">
        <v>174</v>
      </c>
      <c r="E1336" s="270" t="s">
        <v>1</v>
      </c>
      <c r="F1336" s="271" t="s">
        <v>2497</v>
      </c>
      <c r="G1336" s="269"/>
      <c r="H1336" s="272">
        <v>5</v>
      </c>
      <c r="I1336" s="273"/>
      <c r="J1336" s="269"/>
      <c r="K1336" s="269"/>
      <c r="L1336" s="274"/>
      <c r="M1336" s="275"/>
      <c r="N1336" s="276"/>
      <c r="O1336" s="276"/>
      <c r="P1336" s="276"/>
      <c r="Q1336" s="276"/>
      <c r="R1336" s="276"/>
      <c r="S1336" s="276"/>
      <c r="T1336" s="27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8" t="s">
        <v>174</v>
      </c>
      <c r="AU1336" s="278" t="s">
        <v>86</v>
      </c>
      <c r="AV1336" s="14" t="s">
        <v>86</v>
      </c>
      <c r="AW1336" s="14" t="s">
        <v>30</v>
      </c>
      <c r="AX1336" s="14" t="s">
        <v>73</v>
      </c>
      <c r="AY1336" s="278" t="s">
        <v>166</v>
      </c>
    </row>
    <row r="1337" spans="1:65" s="2" customFormat="1" ht="21.75" customHeight="1">
      <c r="A1337" s="37"/>
      <c r="B1337" s="38"/>
      <c r="C1337" s="279" t="s">
        <v>1880</v>
      </c>
      <c r="D1337" s="279" t="s">
        <v>243</v>
      </c>
      <c r="E1337" s="280" t="s">
        <v>1866</v>
      </c>
      <c r="F1337" s="281" t="s">
        <v>1867</v>
      </c>
      <c r="G1337" s="282" t="s">
        <v>346</v>
      </c>
      <c r="H1337" s="283">
        <v>10</v>
      </c>
      <c r="I1337" s="284"/>
      <c r="J1337" s="285">
        <f>ROUND(I1337*H1337,2)</f>
        <v>0</v>
      </c>
      <c r="K1337" s="286"/>
      <c r="L1337" s="287"/>
      <c r="M1337" s="288" t="s">
        <v>1</v>
      </c>
      <c r="N1337" s="289" t="s">
        <v>39</v>
      </c>
      <c r="O1337" s="90"/>
      <c r="P1337" s="253">
        <f>O1337*H1337</f>
        <v>0</v>
      </c>
      <c r="Q1337" s="253">
        <v>0.00015</v>
      </c>
      <c r="R1337" s="253">
        <f>Q1337*H1337</f>
        <v>0.0014999999999999998</v>
      </c>
      <c r="S1337" s="253">
        <v>0</v>
      </c>
      <c r="T1337" s="254">
        <f>S1337*H1337</f>
        <v>0</v>
      </c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R1337" s="255" t="s">
        <v>338</v>
      </c>
      <c r="AT1337" s="255" t="s">
        <v>243</v>
      </c>
      <c r="AU1337" s="255" t="s">
        <v>86</v>
      </c>
      <c r="AY1337" s="16" t="s">
        <v>166</v>
      </c>
      <c r="BE1337" s="256">
        <f>IF(N1337="základní",J1337,0)</f>
        <v>0</v>
      </c>
      <c r="BF1337" s="256">
        <f>IF(N1337="snížená",J1337,0)</f>
        <v>0</v>
      </c>
      <c r="BG1337" s="256">
        <f>IF(N1337="zákl. přenesená",J1337,0)</f>
        <v>0</v>
      </c>
      <c r="BH1337" s="256">
        <f>IF(N1337="sníž. přenesená",J1337,0)</f>
        <v>0</v>
      </c>
      <c r="BI1337" s="256">
        <f>IF(N1337="nulová",J1337,0)</f>
        <v>0</v>
      </c>
      <c r="BJ1337" s="16" t="s">
        <v>86</v>
      </c>
      <c r="BK1337" s="256">
        <f>ROUND(I1337*H1337,2)</f>
        <v>0</v>
      </c>
      <c r="BL1337" s="16" t="s">
        <v>252</v>
      </c>
      <c r="BM1337" s="255" t="s">
        <v>2913</v>
      </c>
    </row>
    <row r="1338" spans="1:65" s="2" customFormat="1" ht="21.75" customHeight="1">
      <c r="A1338" s="37"/>
      <c r="B1338" s="38"/>
      <c r="C1338" s="243" t="s">
        <v>1885</v>
      </c>
      <c r="D1338" s="243" t="s">
        <v>168</v>
      </c>
      <c r="E1338" s="244" t="s">
        <v>1870</v>
      </c>
      <c r="F1338" s="245" t="s">
        <v>1871</v>
      </c>
      <c r="G1338" s="246" t="s">
        <v>171</v>
      </c>
      <c r="H1338" s="247">
        <v>18.075</v>
      </c>
      <c r="I1338" s="248"/>
      <c r="J1338" s="249">
        <f>ROUND(I1338*H1338,2)</f>
        <v>0</v>
      </c>
      <c r="K1338" s="250"/>
      <c r="L1338" s="43"/>
      <c r="M1338" s="251" t="s">
        <v>1</v>
      </c>
      <c r="N1338" s="252" t="s">
        <v>39</v>
      </c>
      <c r="O1338" s="90"/>
      <c r="P1338" s="253">
        <f>O1338*H1338</f>
        <v>0</v>
      </c>
      <c r="Q1338" s="253">
        <v>0</v>
      </c>
      <c r="R1338" s="253">
        <f>Q1338*H1338</f>
        <v>0</v>
      </c>
      <c r="S1338" s="253">
        <v>0.00848</v>
      </c>
      <c r="T1338" s="254">
        <f>S1338*H1338</f>
        <v>0.153276</v>
      </c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R1338" s="255" t="s">
        <v>252</v>
      </c>
      <c r="AT1338" s="255" t="s">
        <v>168</v>
      </c>
      <c r="AU1338" s="255" t="s">
        <v>86</v>
      </c>
      <c r="AY1338" s="16" t="s">
        <v>166</v>
      </c>
      <c r="BE1338" s="256">
        <f>IF(N1338="základní",J1338,0)</f>
        <v>0</v>
      </c>
      <c r="BF1338" s="256">
        <f>IF(N1338="snížená",J1338,0)</f>
        <v>0</v>
      </c>
      <c r="BG1338" s="256">
        <f>IF(N1338="zákl. přenesená",J1338,0)</f>
        <v>0</v>
      </c>
      <c r="BH1338" s="256">
        <f>IF(N1338="sníž. přenesená",J1338,0)</f>
        <v>0</v>
      </c>
      <c r="BI1338" s="256">
        <f>IF(N1338="nulová",J1338,0)</f>
        <v>0</v>
      </c>
      <c r="BJ1338" s="16" t="s">
        <v>86</v>
      </c>
      <c r="BK1338" s="256">
        <f>ROUND(I1338*H1338,2)</f>
        <v>0</v>
      </c>
      <c r="BL1338" s="16" t="s">
        <v>252</v>
      </c>
      <c r="BM1338" s="255" t="s">
        <v>2914</v>
      </c>
    </row>
    <row r="1339" spans="1:51" s="14" customFormat="1" ht="12">
      <c r="A1339" s="14"/>
      <c r="B1339" s="268"/>
      <c r="C1339" s="269"/>
      <c r="D1339" s="259" t="s">
        <v>174</v>
      </c>
      <c r="E1339" s="270" t="s">
        <v>1</v>
      </c>
      <c r="F1339" s="271" t="s">
        <v>2915</v>
      </c>
      <c r="G1339" s="269"/>
      <c r="H1339" s="272">
        <v>18.075</v>
      </c>
      <c r="I1339" s="273"/>
      <c r="J1339" s="269"/>
      <c r="K1339" s="269"/>
      <c r="L1339" s="274"/>
      <c r="M1339" s="275"/>
      <c r="N1339" s="276"/>
      <c r="O1339" s="276"/>
      <c r="P1339" s="276"/>
      <c r="Q1339" s="276"/>
      <c r="R1339" s="276"/>
      <c r="S1339" s="276"/>
      <c r="T1339" s="27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78" t="s">
        <v>174</v>
      </c>
      <c r="AU1339" s="278" t="s">
        <v>86</v>
      </c>
      <c r="AV1339" s="14" t="s">
        <v>86</v>
      </c>
      <c r="AW1339" s="14" t="s">
        <v>30</v>
      </c>
      <c r="AX1339" s="14" t="s">
        <v>73</v>
      </c>
      <c r="AY1339" s="278" t="s">
        <v>166</v>
      </c>
    </row>
    <row r="1340" spans="1:65" s="2" customFormat="1" ht="21.75" customHeight="1">
      <c r="A1340" s="37"/>
      <c r="B1340" s="38"/>
      <c r="C1340" s="243" t="s">
        <v>1889</v>
      </c>
      <c r="D1340" s="243" t="s">
        <v>168</v>
      </c>
      <c r="E1340" s="244" t="s">
        <v>1875</v>
      </c>
      <c r="F1340" s="245" t="s">
        <v>1876</v>
      </c>
      <c r="G1340" s="246" t="s">
        <v>290</v>
      </c>
      <c r="H1340" s="247">
        <v>70</v>
      </c>
      <c r="I1340" s="248"/>
      <c r="J1340" s="249">
        <f>ROUND(I1340*H1340,2)</f>
        <v>0</v>
      </c>
      <c r="K1340" s="250"/>
      <c r="L1340" s="43"/>
      <c r="M1340" s="251" t="s">
        <v>1</v>
      </c>
      <c r="N1340" s="252" t="s">
        <v>39</v>
      </c>
      <c r="O1340" s="90"/>
      <c r="P1340" s="253">
        <f>O1340*H1340</f>
        <v>0</v>
      </c>
      <c r="Q1340" s="253">
        <v>0</v>
      </c>
      <c r="R1340" s="253">
        <f>Q1340*H1340</f>
        <v>0</v>
      </c>
      <c r="S1340" s="253">
        <v>0</v>
      </c>
      <c r="T1340" s="254">
        <f>S1340*H1340</f>
        <v>0</v>
      </c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R1340" s="255" t="s">
        <v>252</v>
      </c>
      <c r="AT1340" s="255" t="s">
        <v>168</v>
      </c>
      <c r="AU1340" s="255" t="s">
        <v>86</v>
      </c>
      <c r="AY1340" s="16" t="s">
        <v>166</v>
      </c>
      <c r="BE1340" s="256">
        <f>IF(N1340="základní",J1340,0)</f>
        <v>0</v>
      </c>
      <c r="BF1340" s="256">
        <f>IF(N1340="snížená",J1340,0)</f>
        <v>0</v>
      </c>
      <c r="BG1340" s="256">
        <f>IF(N1340="zákl. přenesená",J1340,0)</f>
        <v>0</v>
      </c>
      <c r="BH1340" s="256">
        <f>IF(N1340="sníž. přenesená",J1340,0)</f>
        <v>0</v>
      </c>
      <c r="BI1340" s="256">
        <f>IF(N1340="nulová",J1340,0)</f>
        <v>0</v>
      </c>
      <c r="BJ1340" s="16" t="s">
        <v>86</v>
      </c>
      <c r="BK1340" s="256">
        <f>ROUND(I1340*H1340,2)</f>
        <v>0</v>
      </c>
      <c r="BL1340" s="16" t="s">
        <v>252</v>
      </c>
      <c r="BM1340" s="255" t="s">
        <v>2916</v>
      </c>
    </row>
    <row r="1341" spans="1:51" s="13" customFormat="1" ht="12">
      <c r="A1341" s="13"/>
      <c r="B1341" s="257"/>
      <c r="C1341" s="258"/>
      <c r="D1341" s="259" t="s">
        <v>174</v>
      </c>
      <c r="E1341" s="260" t="s">
        <v>1</v>
      </c>
      <c r="F1341" s="261" t="s">
        <v>1878</v>
      </c>
      <c r="G1341" s="258"/>
      <c r="H1341" s="260" t="s">
        <v>1</v>
      </c>
      <c r="I1341" s="262"/>
      <c r="J1341" s="258"/>
      <c r="K1341" s="258"/>
      <c r="L1341" s="263"/>
      <c r="M1341" s="264"/>
      <c r="N1341" s="265"/>
      <c r="O1341" s="265"/>
      <c r="P1341" s="265"/>
      <c r="Q1341" s="265"/>
      <c r="R1341" s="265"/>
      <c r="S1341" s="265"/>
      <c r="T1341" s="266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7" t="s">
        <v>174</v>
      </c>
      <c r="AU1341" s="267" t="s">
        <v>86</v>
      </c>
      <c r="AV1341" s="13" t="s">
        <v>80</v>
      </c>
      <c r="AW1341" s="13" t="s">
        <v>30</v>
      </c>
      <c r="AX1341" s="13" t="s">
        <v>73</v>
      </c>
      <c r="AY1341" s="267" t="s">
        <v>166</v>
      </c>
    </row>
    <row r="1342" spans="1:51" s="14" customFormat="1" ht="12">
      <c r="A1342" s="14"/>
      <c r="B1342" s="268"/>
      <c r="C1342" s="269"/>
      <c r="D1342" s="259" t="s">
        <v>174</v>
      </c>
      <c r="E1342" s="270" t="s">
        <v>1</v>
      </c>
      <c r="F1342" s="271" t="s">
        <v>2917</v>
      </c>
      <c r="G1342" s="269"/>
      <c r="H1342" s="272">
        <v>70</v>
      </c>
      <c r="I1342" s="273"/>
      <c r="J1342" s="269"/>
      <c r="K1342" s="269"/>
      <c r="L1342" s="274"/>
      <c r="M1342" s="275"/>
      <c r="N1342" s="276"/>
      <c r="O1342" s="276"/>
      <c r="P1342" s="276"/>
      <c r="Q1342" s="276"/>
      <c r="R1342" s="276"/>
      <c r="S1342" s="276"/>
      <c r="T1342" s="27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78" t="s">
        <v>174</v>
      </c>
      <c r="AU1342" s="278" t="s">
        <v>86</v>
      </c>
      <c r="AV1342" s="14" t="s">
        <v>86</v>
      </c>
      <c r="AW1342" s="14" t="s">
        <v>30</v>
      </c>
      <c r="AX1342" s="14" t="s">
        <v>73</v>
      </c>
      <c r="AY1342" s="278" t="s">
        <v>166</v>
      </c>
    </row>
    <row r="1343" spans="1:65" s="2" customFormat="1" ht="16.5" customHeight="1">
      <c r="A1343" s="37"/>
      <c r="B1343" s="38"/>
      <c r="C1343" s="279" t="s">
        <v>1895</v>
      </c>
      <c r="D1343" s="279" t="s">
        <v>243</v>
      </c>
      <c r="E1343" s="280" t="s">
        <v>1881</v>
      </c>
      <c r="F1343" s="281" t="s">
        <v>1882</v>
      </c>
      <c r="G1343" s="282" t="s">
        <v>290</v>
      </c>
      <c r="H1343" s="283">
        <v>71.4</v>
      </c>
      <c r="I1343" s="284"/>
      <c r="J1343" s="285">
        <f>ROUND(I1343*H1343,2)</f>
        <v>0</v>
      </c>
      <c r="K1343" s="286"/>
      <c r="L1343" s="287"/>
      <c r="M1343" s="288" t="s">
        <v>1</v>
      </c>
      <c r="N1343" s="289" t="s">
        <v>39</v>
      </c>
      <c r="O1343" s="90"/>
      <c r="P1343" s="253">
        <f>O1343*H1343</f>
        <v>0</v>
      </c>
      <c r="Q1343" s="253">
        <v>6E-05</v>
      </c>
      <c r="R1343" s="253">
        <f>Q1343*H1343</f>
        <v>0.0042840000000000005</v>
      </c>
      <c r="S1343" s="253">
        <v>0</v>
      </c>
      <c r="T1343" s="254">
        <f>S1343*H1343</f>
        <v>0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55" t="s">
        <v>338</v>
      </c>
      <c r="AT1343" s="255" t="s">
        <v>243</v>
      </c>
      <c r="AU1343" s="255" t="s">
        <v>86</v>
      </c>
      <c r="AY1343" s="16" t="s">
        <v>166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6" t="s">
        <v>86</v>
      </c>
      <c r="BK1343" s="256">
        <f>ROUND(I1343*H1343,2)</f>
        <v>0</v>
      </c>
      <c r="BL1343" s="16" t="s">
        <v>252</v>
      </c>
      <c r="BM1343" s="255" t="s">
        <v>2918</v>
      </c>
    </row>
    <row r="1344" spans="1:51" s="14" customFormat="1" ht="12">
      <c r="A1344" s="14"/>
      <c r="B1344" s="268"/>
      <c r="C1344" s="269"/>
      <c r="D1344" s="259" t="s">
        <v>174</v>
      </c>
      <c r="E1344" s="269"/>
      <c r="F1344" s="271" t="s">
        <v>2919</v>
      </c>
      <c r="G1344" s="269"/>
      <c r="H1344" s="272">
        <v>71.4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174</v>
      </c>
      <c r="AU1344" s="278" t="s">
        <v>86</v>
      </c>
      <c r="AV1344" s="14" t="s">
        <v>86</v>
      </c>
      <c r="AW1344" s="14" t="s">
        <v>4</v>
      </c>
      <c r="AX1344" s="14" t="s">
        <v>80</v>
      </c>
      <c r="AY1344" s="278" t="s">
        <v>166</v>
      </c>
    </row>
    <row r="1345" spans="1:65" s="2" customFormat="1" ht="21.75" customHeight="1">
      <c r="A1345" s="37"/>
      <c r="B1345" s="38"/>
      <c r="C1345" s="243" t="s">
        <v>1900</v>
      </c>
      <c r="D1345" s="243" t="s">
        <v>168</v>
      </c>
      <c r="E1345" s="244" t="s">
        <v>1886</v>
      </c>
      <c r="F1345" s="245" t="s">
        <v>1887</v>
      </c>
      <c r="G1345" s="246" t="s">
        <v>346</v>
      </c>
      <c r="H1345" s="247">
        <v>6</v>
      </c>
      <c r="I1345" s="248"/>
      <c r="J1345" s="249">
        <f>ROUND(I1345*H1345,2)</f>
        <v>0</v>
      </c>
      <c r="K1345" s="250"/>
      <c r="L1345" s="43"/>
      <c r="M1345" s="251" t="s">
        <v>1</v>
      </c>
      <c r="N1345" s="252" t="s">
        <v>39</v>
      </c>
      <c r="O1345" s="90"/>
      <c r="P1345" s="253">
        <f>O1345*H1345</f>
        <v>0</v>
      </c>
      <c r="Q1345" s="253">
        <v>0</v>
      </c>
      <c r="R1345" s="253">
        <f>Q1345*H1345</f>
        <v>0</v>
      </c>
      <c r="S1345" s="253">
        <v>0.024</v>
      </c>
      <c r="T1345" s="254">
        <f>S1345*H1345</f>
        <v>0.14400000000000002</v>
      </c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R1345" s="255" t="s">
        <v>252</v>
      </c>
      <c r="AT1345" s="255" t="s">
        <v>168</v>
      </c>
      <c r="AU1345" s="255" t="s">
        <v>86</v>
      </c>
      <c r="AY1345" s="16" t="s">
        <v>166</v>
      </c>
      <c r="BE1345" s="256">
        <f>IF(N1345="základní",J1345,0)</f>
        <v>0</v>
      </c>
      <c r="BF1345" s="256">
        <f>IF(N1345="snížená",J1345,0)</f>
        <v>0</v>
      </c>
      <c r="BG1345" s="256">
        <f>IF(N1345="zákl. přenesená",J1345,0)</f>
        <v>0</v>
      </c>
      <c r="BH1345" s="256">
        <f>IF(N1345="sníž. přenesená",J1345,0)</f>
        <v>0</v>
      </c>
      <c r="BI1345" s="256">
        <f>IF(N1345="nulová",J1345,0)</f>
        <v>0</v>
      </c>
      <c r="BJ1345" s="16" t="s">
        <v>86</v>
      </c>
      <c r="BK1345" s="256">
        <f>ROUND(I1345*H1345,2)</f>
        <v>0</v>
      </c>
      <c r="BL1345" s="16" t="s">
        <v>252</v>
      </c>
      <c r="BM1345" s="255" t="s">
        <v>2920</v>
      </c>
    </row>
    <row r="1346" spans="1:51" s="14" customFormat="1" ht="12">
      <c r="A1346" s="14"/>
      <c r="B1346" s="268"/>
      <c r="C1346" s="269"/>
      <c r="D1346" s="259" t="s">
        <v>174</v>
      </c>
      <c r="E1346" s="270" t="s">
        <v>1</v>
      </c>
      <c r="F1346" s="271" t="s">
        <v>1750</v>
      </c>
      <c r="G1346" s="269"/>
      <c r="H1346" s="272">
        <v>5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174</v>
      </c>
      <c r="AU1346" s="278" t="s">
        <v>86</v>
      </c>
      <c r="AV1346" s="14" t="s">
        <v>86</v>
      </c>
      <c r="AW1346" s="14" t="s">
        <v>30</v>
      </c>
      <c r="AX1346" s="14" t="s">
        <v>73</v>
      </c>
      <c r="AY1346" s="278" t="s">
        <v>166</v>
      </c>
    </row>
    <row r="1347" spans="1:51" s="14" customFormat="1" ht="12">
      <c r="A1347" s="14"/>
      <c r="B1347" s="268"/>
      <c r="C1347" s="269"/>
      <c r="D1347" s="259" t="s">
        <v>174</v>
      </c>
      <c r="E1347" s="270" t="s">
        <v>1</v>
      </c>
      <c r="F1347" s="271" t="s">
        <v>355</v>
      </c>
      <c r="G1347" s="269"/>
      <c r="H1347" s="272">
        <v>1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174</v>
      </c>
      <c r="AU1347" s="278" t="s">
        <v>86</v>
      </c>
      <c r="AV1347" s="14" t="s">
        <v>86</v>
      </c>
      <c r="AW1347" s="14" t="s">
        <v>30</v>
      </c>
      <c r="AX1347" s="14" t="s">
        <v>73</v>
      </c>
      <c r="AY1347" s="278" t="s">
        <v>166</v>
      </c>
    </row>
    <row r="1348" spans="1:65" s="2" customFormat="1" ht="21.75" customHeight="1">
      <c r="A1348" s="37"/>
      <c r="B1348" s="38"/>
      <c r="C1348" s="243" t="s">
        <v>1905</v>
      </c>
      <c r="D1348" s="243" t="s">
        <v>168</v>
      </c>
      <c r="E1348" s="244" t="s">
        <v>1890</v>
      </c>
      <c r="F1348" s="245" t="s">
        <v>1891</v>
      </c>
      <c r="G1348" s="246" t="s">
        <v>223</v>
      </c>
      <c r="H1348" s="247">
        <v>0.587</v>
      </c>
      <c r="I1348" s="248"/>
      <c r="J1348" s="249">
        <f>ROUND(I1348*H1348,2)</f>
        <v>0</v>
      </c>
      <c r="K1348" s="250"/>
      <c r="L1348" s="43"/>
      <c r="M1348" s="251" t="s">
        <v>1</v>
      </c>
      <c r="N1348" s="252" t="s">
        <v>39</v>
      </c>
      <c r="O1348" s="90"/>
      <c r="P1348" s="253">
        <f>O1348*H1348</f>
        <v>0</v>
      </c>
      <c r="Q1348" s="253">
        <v>0</v>
      </c>
      <c r="R1348" s="253">
        <f>Q1348*H1348</f>
        <v>0</v>
      </c>
      <c r="S1348" s="253">
        <v>0</v>
      </c>
      <c r="T1348" s="254">
        <f>S1348*H1348</f>
        <v>0</v>
      </c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R1348" s="255" t="s">
        <v>252</v>
      </c>
      <c r="AT1348" s="255" t="s">
        <v>168</v>
      </c>
      <c r="AU1348" s="255" t="s">
        <v>86</v>
      </c>
      <c r="AY1348" s="16" t="s">
        <v>166</v>
      </c>
      <c r="BE1348" s="256">
        <f>IF(N1348="základní",J1348,0)</f>
        <v>0</v>
      </c>
      <c r="BF1348" s="256">
        <f>IF(N1348="snížená",J1348,0)</f>
        <v>0</v>
      </c>
      <c r="BG1348" s="256">
        <f>IF(N1348="zákl. přenesená",J1348,0)</f>
        <v>0</v>
      </c>
      <c r="BH1348" s="256">
        <f>IF(N1348="sníž. přenesená",J1348,0)</f>
        <v>0</v>
      </c>
      <c r="BI1348" s="256">
        <f>IF(N1348="nulová",J1348,0)</f>
        <v>0</v>
      </c>
      <c r="BJ1348" s="16" t="s">
        <v>86</v>
      </c>
      <c r="BK1348" s="256">
        <f>ROUND(I1348*H1348,2)</f>
        <v>0</v>
      </c>
      <c r="BL1348" s="16" t="s">
        <v>252</v>
      </c>
      <c r="BM1348" s="255" t="s">
        <v>2921</v>
      </c>
    </row>
    <row r="1349" spans="1:63" s="12" customFormat="1" ht="22.8" customHeight="1">
      <c r="A1349" s="12"/>
      <c r="B1349" s="227"/>
      <c r="C1349" s="228"/>
      <c r="D1349" s="229" t="s">
        <v>72</v>
      </c>
      <c r="E1349" s="241" t="s">
        <v>1893</v>
      </c>
      <c r="F1349" s="241" t="s">
        <v>1894</v>
      </c>
      <c r="G1349" s="228"/>
      <c r="H1349" s="228"/>
      <c r="I1349" s="231"/>
      <c r="J1349" s="242">
        <f>BK1349</f>
        <v>0</v>
      </c>
      <c r="K1349" s="228"/>
      <c r="L1349" s="233"/>
      <c r="M1349" s="234"/>
      <c r="N1349" s="235"/>
      <c r="O1349" s="235"/>
      <c r="P1349" s="236">
        <f>SUM(P1350:P1371)</f>
        <v>0</v>
      </c>
      <c r="Q1349" s="235"/>
      <c r="R1349" s="236">
        <f>SUM(R1350:R1371)</f>
        <v>6.61</v>
      </c>
      <c r="S1349" s="235"/>
      <c r="T1349" s="237">
        <f>SUM(T1350:T1371)</f>
        <v>1.3168</v>
      </c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R1349" s="238" t="s">
        <v>86</v>
      </c>
      <c r="AT1349" s="239" t="s">
        <v>72</v>
      </c>
      <c r="AU1349" s="239" t="s">
        <v>80</v>
      </c>
      <c r="AY1349" s="238" t="s">
        <v>166</v>
      </c>
      <c r="BK1349" s="240">
        <f>SUM(BK1350:BK1371)</f>
        <v>0</v>
      </c>
    </row>
    <row r="1350" spans="1:65" s="2" customFormat="1" ht="16.5" customHeight="1">
      <c r="A1350" s="37"/>
      <c r="B1350" s="38"/>
      <c r="C1350" s="243" t="s">
        <v>1909</v>
      </c>
      <c r="D1350" s="243" t="s">
        <v>168</v>
      </c>
      <c r="E1350" s="244" t="s">
        <v>1896</v>
      </c>
      <c r="F1350" s="245" t="s">
        <v>1897</v>
      </c>
      <c r="G1350" s="246" t="s">
        <v>1898</v>
      </c>
      <c r="H1350" s="247">
        <v>1</v>
      </c>
      <c r="I1350" s="248"/>
      <c r="J1350" s="249">
        <f>ROUND(I1350*H1350,2)</f>
        <v>0</v>
      </c>
      <c r="K1350" s="250"/>
      <c r="L1350" s="43"/>
      <c r="M1350" s="251" t="s">
        <v>1</v>
      </c>
      <c r="N1350" s="252" t="s">
        <v>39</v>
      </c>
      <c r="O1350" s="90"/>
      <c r="P1350" s="253">
        <f>O1350*H1350</f>
        <v>0</v>
      </c>
      <c r="Q1350" s="253">
        <v>0</v>
      </c>
      <c r="R1350" s="253">
        <f>Q1350*H1350</f>
        <v>0</v>
      </c>
      <c r="S1350" s="253">
        <v>0.016</v>
      </c>
      <c r="T1350" s="254">
        <f>S1350*H1350</f>
        <v>0.016</v>
      </c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R1350" s="255" t="s">
        <v>252</v>
      </c>
      <c r="AT1350" s="255" t="s">
        <v>168</v>
      </c>
      <c r="AU1350" s="255" t="s">
        <v>86</v>
      </c>
      <c r="AY1350" s="16" t="s">
        <v>166</v>
      </c>
      <c r="BE1350" s="256">
        <f>IF(N1350="základní",J1350,0)</f>
        <v>0</v>
      </c>
      <c r="BF1350" s="256">
        <f>IF(N1350="snížená",J1350,0)</f>
        <v>0</v>
      </c>
      <c r="BG1350" s="256">
        <f>IF(N1350="zákl. přenesená",J1350,0)</f>
        <v>0</v>
      </c>
      <c r="BH1350" s="256">
        <f>IF(N1350="sníž. přenesená",J1350,0)</f>
        <v>0</v>
      </c>
      <c r="BI1350" s="256">
        <f>IF(N1350="nulová",J1350,0)</f>
        <v>0</v>
      </c>
      <c r="BJ1350" s="16" t="s">
        <v>86</v>
      </c>
      <c r="BK1350" s="256">
        <f>ROUND(I1350*H1350,2)</f>
        <v>0</v>
      </c>
      <c r="BL1350" s="16" t="s">
        <v>252</v>
      </c>
      <c r="BM1350" s="255" t="s">
        <v>2922</v>
      </c>
    </row>
    <row r="1351" spans="1:65" s="2" customFormat="1" ht="21.75" customHeight="1">
      <c r="A1351" s="37"/>
      <c r="B1351" s="38"/>
      <c r="C1351" s="243" t="s">
        <v>1913</v>
      </c>
      <c r="D1351" s="243" t="s">
        <v>168</v>
      </c>
      <c r="E1351" s="244" t="s">
        <v>1901</v>
      </c>
      <c r="F1351" s="245" t="s">
        <v>1902</v>
      </c>
      <c r="G1351" s="246" t="s">
        <v>290</v>
      </c>
      <c r="H1351" s="247">
        <v>17.3</v>
      </c>
      <c r="I1351" s="248"/>
      <c r="J1351" s="249">
        <f>ROUND(I1351*H1351,2)</f>
        <v>0</v>
      </c>
      <c r="K1351" s="250"/>
      <c r="L1351" s="43"/>
      <c r="M1351" s="251" t="s">
        <v>1</v>
      </c>
      <c r="N1351" s="252" t="s">
        <v>39</v>
      </c>
      <c r="O1351" s="90"/>
      <c r="P1351" s="253">
        <f>O1351*H1351</f>
        <v>0</v>
      </c>
      <c r="Q1351" s="253">
        <v>0</v>
      </c>
      <c r="R1351" s="253">
        <f>Q1351*H1351</f>
        <v>0</v>
      </c>
      <c r="S1351" s="253">
        <v>0.016</v>
      </c>
      <c r="T1351" s="254">
        <f>S1351*H1351</f>
        <v>0.2768</v>
      </c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R1351" s="255" t="s">
        <v>252</v>
      </c>
      <c r="AT1351" s="255" t="s">
        <v>168</v>
      </c>
      <c r="AU1351" s="255" t="s">
        <v>86</v>
      </c>
      <c r="AY1351" s="16" t="s">
        <v>166</v>
      </c>
      <c r="BE1351" s="256">
        <f>IF(N1351="základní",J1351,0)</f>
        <v>0</v>
      </c>
      <c r="BF1351" s="256">
        <f>IF(N1351="snížená",J1351,0)</f>
        <v>0</v>
      </c>
      <c r="BG1351" s="256">
        <f>IF(N1351="zákl. přenesená",J1351,0)</f>
        <v>0</v>
      </c>
      <c r="BH1351" s="256">
        <f>IF(N1351="sníž. přenesená",J1351,0)</f>
        <v>0</v>
      </c>
      <c r="BI1351" s="256">
        <f>IF(N1351="nulová",J1351,0)</f>
        <v>0</v>
      </c>
      <c r="BJ1351" s="16" t="s">
        <v>86</v>
      </c>
      <c r="BK1351" s="256">
        <f>ROUND(I1351*H1351,2)</f>
        <v>0</v>
      </c>
      <c r="BL1351" s="16" t="s">
        <v>252</v>
      </c>
      <c r="BM1351" s="255" t="s">
        <v>2923</v>
      </c>
    </row>
    <row r="1352" spans="1:51" s="13" customFormat="1" ht="12">
      <c r="A1352" s="13"/>
      <c r="B1352" s="257"/>
      <c r="C1352" s="258"/>
      <c r="D1352" s="259" t="s">
        <v>174</v>
      </c>
      <c r="E1352" s="260" t="s">
        <v>1</v>
      </c>
      <c r="F1352" s="261" t="s">
        <v>1878</v>
      </c>
      <c r="G1352" s="258"/>
      <c r="H1352" s="260" t="s">
        <v>1</v>
      </c>
      <c r="I1352" s="262"/>
      <c r="J1352" s="258"/>
      <c r="K1352" s="258"/>
      <c r="L1352" s="263"/>
      <c r="M1352" s="264"/>
      <c r="N1352" s="265"/>
      <c r="O1352" s="265"/>
      <c r="P1352" s="265"/>
      <c r="Q1352" s="265"/>
      <c r="R1352" s="265"/>
      <c r="S1352" s="265"/>
      <c r="T1352" s="266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67" t="s">
        <v>174</v>
      </c>
      <c r="AU1352" s="267" t="s">
        <v>86</v>
      </c>
      <c r="AV1352" s="13" t="s">
        <v>80</v>
      </c>
      <c r="AW1352" s="13" t="s">
        <v>30</v>
      </c>
      <c r="AX1352" s="13" t="s">
        <v>73</v>
      </c>
      <c r="AY1352" s="267" t="s">
        <v>166</v>
      </c>
    </row>
    <row r="1353" spans="1:51" s="14" customFormat="1" ht="12">
      <c r="A1353" s="14"/>
      <c r="B1353" s="268"/>
      <c r="C1353" s="269"/>
      <c r="D1353" s="259" t="s">
        <v>174</v>
      </c>
      <c r="E1353" s="270" t="s">
        <v>1</v>
      </c>
      <c r="F1353" s="271" t="s">
        <v>2924</v>
      </c>
      <c r="G1353" s="269"/>
      <c r="H1353" s="272">
        <v>9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174</v>
      </c>
      <c r="AU1353" s="278" t="s">
        <v>86</v>
      </c>
      <c r="AV1353" s="14" t="s">
        <v>86</v>
      </c>
      <c r="AW1353" s="14" t="s">
        <v>30</v>
      </c>
      <c r="AX1353" s="14" t="s">
        <v>73</v>
      </c>
      <c r="AY1353" s="278" t="s">
        <v>166</v>
      </c>
    </row>
    <row r="1354" spans="1:51" s="14" customFormat="1" ht="12">
      <c r="A1354" s="14"/>
      <c r="B1354" s="268"/>
      <c r="C1354" s="269"/>
      <c r="D1354" s="259" t="s">
        <v>174</v>
      </c>
      <c r="E1354" s="270" t="s">
        <v>1</v>
      </c>
      <c r="F1354" s="271" t="s">
        <v>2925</v>
      </c>
      <c r="G1354" s="269"/>
      <c r="H1354" s="272">
        <v>4.4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174</v>
      </c>
      <c r="AU1354" s="278" t="s">
        <v>86</v>
      </c>
      <c r="AV1354" s="14" t="s">
        <v>86</v>
      </c>
      <c r="AW1354" s="14" t="s">
        <v>30</v>
      </c>
      <c r="AX1354" s="14" t="s">
        <v>73</v>
      </c>
      <c r="AY1354" s="278" t="s">
        <v>166</v>
      </c>
    </row>
    <row r="1355" spans="1:51" s="14" customFormat="1" ht="12">
      <c r="A1355" s="14"/>
      <c r="B1355" s="268"/>
      <c r="C1355" s="269"/>
      <c r="D1355" s="259" t="s">
        <v>174</v>
      </c>
      <c r="E1355" s="270" t="s">
        <v>1</v>
      </c>
      <c r="F1355" s="271" t="s">
        <v>2926</v>
      </c>
      <c r="G1355" s="269"/>
      <c r="H1355" s="272">
        <v>3.9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174</v>
      </c>
      <c r="AU1355" s="278" t="s">
        <v>86</v>
      </c>
      <c r="AV1355" s="14" t="s">
        <v>86</v>
      </c>
      <c r="AW1355" s="14" t="s">
        <v>30</v>
      </c>
      <c r="AX1355" s="14" t="s">
        <v>73</v>
      </c>
      <c r="AY1355" s="278" t="s">
        <v>166</v>
      </c>
    </row>
    <row r="1356" spans="1:65" s="2" customFormat="1" ht="21.75" customHeight="1">
      <c r="A1356" s="37"/>
      <c r="B1356" s="38"/>
      <c r="C1356" s="243" t="s">
        <v>1917</v>
      </c>
      <c r="D1356" s="243" t="s">
        <v>168</v>
      </c>
      <c r="E1356" s="244" t="s">
        <v>1906</v>
      </c>
      <c r="F1356" s="245" t="s">
        <v>1907</v>
      </c>
      <c r="G1356" s="246" t="s">
        <v>346</v>
      </c>
      <c r="H1356" s="247">
        <v>3</v>
      </c>
      <c r="I1356" s="248"/>
      <c r="J1356" s="249">
        <f>ROUND(I1356*H1356,2)</f>
        <v>0</v>
      </c>
      <c r="K1356" s="250"/>
      <c r="L1356" s="43"/>
      <c r="M1356" s="251" t="s">
        <v>1</v>
      </c>
      <c r="N1356" s="252" t="s">
        <v>39</v>
      </c>
      <c r="O1356" s="90"/>
      <c r="P1356" s="253">
        <f>O1356*H1356</f>
        <v>0</v>
      </c>
      <c r="Q1356" s="253">
        <v>0</v>
      </c>
      <c r="R1356" s="253">
        <f>Q1356*H1356</f>
        <v>0</v>
      </c>
      <c r="S1356" s="253">
        <v>0.016</v>
      </c>
      <c r="T1356" s="254">
        <f>S1356*H1356</f>
        <v>0.048</v>
      </c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R1356" s="255" t="s">
        <v>252</v>
      </c>
      <c r="AT1356" s="255" t="s">
        <v>168</v>
      </c>
      <c r="AU1356" s="255" t="s">
        <v>86</v>
      </c>
      <c r="AY1356" s="16" t="s">
        <v>166</v>
      </c>
      <c r="BE1356" s="256">
        <f>IF(N1356="základní",J1356,0)</f>
        <v>0</v>
      </c>
      <c r="BF1356" s="256">
        <f>IF(N1356="snížená",J1356,0)</f>
        <v>0</v>
      </c>
      <c r="BG1356" s="256">
        <f>IF(N1356="zákl. přenesená",J1356,0)</f>
        <v>0</v>
      </c>
      <c r="BH1356" s="256">
        <f>IF(N1356="sníž. přenesená",J1356,0)</f>
        <v>0</v>
      </c>
      <c r="BI1356" s="256">
        <f>IF(N1356="nulová",J1356,0)</f>
        <v>0</v>
      </c>
      <c r="BJ1356" s="16" t="s">
        <v>86</v>
      </c>
      <c r="BK1356" s="256">
        <f>ROUND(I1356*H1356,2)</f>
        <v>0</v>
      </c>
      <c r="BL1356" s="16" t="s">
        <v>252</v>
      </c>
      <c r="BM1356" s="255" t="s">
        <v>2927</v>
      </c>
    </row>
    <row r="1357" spans="1:65" s="2" customFormat="1" ht="21.75" customHeight="1">
      <c r="A1357" s="37"/>
      <c r="B1357" s="38"/>
      <c r="C1357" s="243" t="s">
        <v>1921</v>
      </c>
      <c r="D1357" s="243" t="s">
        <v>168</v>
      </c>
      <c r="E1357" s="244" t="s">
        <v>1910</v>
      </c>
      <c r="F1357" s="245" t="s">
        <v>1911</v>
      </c>
      <c r="G1357" s="246" t="s">
        <v>346</v>
      </c>
      <c r="H1357" s="247">
        <v>30</v>
      </c>
      <c r="I1357" s="248"/>
      <c r="J1357" s="249">
        <f>ROUND(I1357*H1357,2)</f>
        <v>0</v>
      </c>
      <c r="K1357" s="250"/>
      <c r="L1357" s="43"/>
      <c r="M1357" s="251" t="s">
        <v>1</v>
      </c>
      <c r="N1357" s="252" t="s">
        <v>39</v>
      </c>
      <c r="O1357" s="90"/>
      <c r="P1357" s="253">
        <f>O1357*H1357</f>
        <v>0</v>
      </c>
      <c r="Q1357" s="253">
        <v>0</v>
      </c>
      <c r="R1357" s="253">
        <f>Q1357*H1357</f>
        <v>0</v>
      </c>
      <c r="S1357" s="253">
        <v>0.016</v>
      </c>
      <c r="T1357" s="254">
        <f>S1357*H1357</f>
        <v>0.48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255" t="s">
        <v>252</v>
      </c>
      <c r="AT1357" s="255" t="s">
        <v>168</v>
      </c>
      <c r="AU1357" s="255" t="s">
        <v>86</v>
      </c>
      <c r="AY1357" s="16" t="s">
        <v>166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6" t="s">
        <v>86</v>
      </c>
      <c r="BK1357" s="256">
        <f>ROUND(I1357*H1357,2)</f>
        <v>0</v>
      </c>
      <c r="BL1357" s="16" t="s">
        <v>252</v>
      </c>
      <c r="BM1357" s="255" t="s">
        <v>2928</v>
      </c>
    </row>
    <row r="1358" spans="1:65" s="2" customFormat="1" ht="21.75" customHeight="1">
      <c r="A1358" s="37"/>
      <c r="B1358" s="38"/>
      <c r="C1358" s="243" t="s">
        <v>2929</v>
      </c>
      <c r="D1358" s="243" t="s">
        <v>168</v>
      </c>
      <c r="E1358" s="244" t="s">
        <v>1914</v>
      </c>
      <c r="F1358" s="245" t="s">
        <v>1915</v>
      </c>
      <c r="G1358" s="246" t="s">
        <v>346</v>
      </c>
      <c r="H1358" s="247">
        <v>6</v>
      </c>
      <c r="I1358" s="248"/>
      <c r="J1358" s="249">
        <f>ROUND(I1358*H1358,2)</f>
        <v>0</v>
      </c>
      <c r="K1358" s="250"/>
      <c r="L1358" s="43"/>
      <c r="M1358" s="251" t="s">
        <v>1</v>
      </c>
      <c r="N1358" s="252" t="s">
        <v>39</v>
      </c>
      <c r="O1358" s="90"/>
      <c r="P1358" s="253">
        <f>O1358*H1358</f>
        <v>0</v>
      </c>
      <c r="Q1358" s="253">
        <v>0</v>
      </c>
      <c r="R1358" s="253">
        <f>Q1358*H1358</f>
        <v>0</v>
      </c>
      <c r="S1358" s="253">
        <v>0.016</v>
      </c>
      <c r="T1358" s="254">
        <f>S1358*H1358</f>
        <v>0.096</v>
      </c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R1358" s="255" t="s">
        <v>252</v>
      </c>
      <c r="AT1358" s="255" t="s">
        <v>168</v>
      </c>
      <c r="AU1358" s="255" t="s">
        <v>86</v>
      </c>
      <c r="AY1358" s="16" t="s">
        <v>166</v>
      </c>
      <c r="BE1358" s="256">
        <f>IF(N1358="základní",J1358,0)</f>
        <v>0</v>
      </c>
      <c r="BF1358" s="256">
        <f>IF(N1358="snížená",J1358,0)</f>
        <v>0</v>
      </c>
      <c r="BG1358" s="256">
        <f>IF(N1358="zákl. přenesená",J1358,0)</f>
        <v>0</v>
      </c>
      <c r="BH1358" s="256">
        <f>IF(N1358="sníž. přenesená",J1358,0)</f>
        <v>0</v>
      </c>
      <c r="BI1358" s="256">
        <f>IF(N1358="nulová",J1358,0)</f>
        <v>0</v>
      </c>
      <c r="BJ1358" s="16" t="s">
        <v>86</v>
      </c>
      <c r="BK1358" s="256">
        <f>ROUND(I1358*H1358,2)</f>
        <v>0</v>
      </c>
      <c r="BL1358" s="16" t="s">
        <v>252</v>
      </c>
      <c r="BM1358" s="255" t="s">
        <v>2930</v>
      </c>
    </row>
    <row r="1359" spans="1:65" s="2" customFormat="1" ht="33" customHeight="1">
      <c r="A1359" s="37"/>
      <c r="B1359" s="38"/>
      <c r="C1359" s="243" t="s">
        <v>2931</v>
      </c>
      <c r="D1359" s="243" t="s">
        <v>168</v>
      </c>
      <c r="E1359" s="244" t="s">
        <v>1918</v>
      </c>
      <c r="F1359" s="245" t="s">
        <v>1919</v>
      </c>
      <c r="G1359" s="246" t="s">
        <v>346</v>
      </c>
      <c r="H1359" s="247">
        <v>11</v>
      </c>
      <c r="I1359" s="248"/>
      <c r="J1359" s="249">
        <f>ROUND(I1359*H1359,2)</f>
        <v>0</v>
      </c>
      <c r="K1359" s="250"/>
      <c r="L1359" s="43"/>
      <c r="M1359" s="251" t="s">
        <v>1</v>
      </c>
      <c r="N1359" s="252" t="s">
        <v>39</v>
      </c>
      <c r="O1359" s="90"/>
      <c r="P1359" s="253">
        <f>O1359*H1359</f>
        <v>0</v>
      </c>
      <c r="Q1359" s="253">
        <v>0</v>
      </c>
      <c r="R1359" s="253">
        <f>Q1359*H1359</f>
        <v>0</v>
      </c>
      <c r="S1359" s="253">
        <v>0.016</v>
      </c>
      <c r="T1359" s="254">
        <f>S1359*H1359</f>
        <v>0.176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255" t="s">
        <v>252</v>
      </c>
      <c r="AT1359" s="255" t="s">
        <v>168</v>
      </c>
      <c r="AU1359" s="255" t="s">
        <v>86</v>
      </c>
      <c r="AY1359" s="16" t="s">
        <v>166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6" t="s">
        <v>86</v>
      </c>
      <c r="BK1359" s="256">
        <f>ROUND(I1359*H1359,2)</f>
        <v>0</v>
      </c>
      <c r="BL1359" s="16" t="s">
        <v>252</v>
      </c>
      <c r="BM1359" s="255" t="s">
        <v>2932</v>
      </c>
    </row>
    <row r="1360" spans="1:65" s="2" customFormat="1" ht="21.75" customHeight="1">
      <c r="A1360" s="37"/>
      <c r="B1360" s="38"/>
      <c r="C1360" s="243" t="s">
        <v>2933</v>
      </c>
      <c r="D1360" s="243" t="s">
        <v>168</v>
      </c>
      <c r="E1360" s="244" t="s">
        <v>1922</v>
      </c>
      <c r="F1360" s="245" t="s">
        <v>1923</v>
      </c>
      <c r="G1360" s="246" t="s">
        <v>346</v>
      </c>
      <c r="H1360" s="247">
        <v>14</v>
      </c>
      <c r="I1360" s="248"/>
      <c r="J1360" s="249">
        <f>ROUND(I1360*H1360,2)</f>
        <v>0</v>
      </c>
      <c r="K1360" s="250"/>
      <c r="L1360" s="43"/>
      <c r="M1360" s="251" t="s">
        <v>1</v>
      </c>
      <c r="N1360" s="252" t="s">
        <v>39</v>
      </c>
      <c r="O1360" s="90"/>
      <c r="P1360" s="253">
        <f>O1360*H1360</f>
        <v>0</v>
      </c>
      <c r="Q1360" s="253">
        <v>0</v>
      </c>
      <c r="R1360" s="253">
        <f>Q1360*H1360</f>
        <v>0</v>
      </c>
      <c r="S1360" s="253">
        <v>0.016</v>
      </c>
      <c r="T1360" s="254">
        <f>S1360*H1360</f>
        <v>0.224</v>
      </c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R1360" s="255" t="s">
        <v>252</v>
      </c>
      <c r="AT1360" s="255" t="s">
        <v>168</v>
      </c>
      <c r="AU1360" s="255" t="s">
        <v>86</v>
      </c>
      <c r="AY1360" s="16" t="s">
        <v>166</v>
      </c>
      <c r="BE1360" s="256">
        <f>IF(N1360="základní",J1360,0)</f>
        <v>0</v>
      </c>
      <c r="BF1360" s="256">
        <f>IF(N1360="snížená",J1360,0)</f>
        <v>0</v>
      </c>
      <c r="BG1360" s="256">
        <f>IF(N1360="zákl. přenesená",J1360,0)</f>
        <v>0</v>
      </c>
      <c r="BH1360" s="256">
        <f>IF(N1360="sníž. přenesená",J1360,0)</f>
        <v>0</v>
      </c>
      <c r="BI1360" s="256">
        <f>IF(N1360="nulová",J1360,0)</f>
        <v>0</v>
      </c>
      <c r="BJ1360" s="16" t="s">
        <v>86</v>
      </c>
      <c r="BK1360" s="256">
        <f>ROUND(I1360*H1360,2)</f>
        <v>0</v>
      </c>
      <c r="BL1360" s="16" t="s">
        <v>252</v>
      </c>
      <c r="BM1360" s="255" t="s">
        <v>2934</v>
      </c>
    </row>
    <row r="1361" spans="1:47" s="2" customFormat="1" ht="12">
      <c r="A1361" s="37"/>
      <c r="B1361" s="38"/>
      <c r="C1361" s="39"/>
      <c r="D1361" s="259" t="s">
        <v>496</v>
      </c>
      <c r="E1361" s="39"/>
      <c r="F1361" s="290" t="s">
        <v>1925</v>
      </c>
      <c r="G1361" s="39"/>
      <c r="H1361" s="39"/>
      <c r="I1361" s="153"/>
      <c r="J1361" s="39"/>
      <c r="K1361" s="39"/>
      <c r="L1361" s="43"/>
      <c r="M1361" s="291"/>
      <c r="N1361" s="292"/>
      <c r="O1361" s="90"/>
      <c r="P1361" s="90"/>
      <c r="Q1361" s="90"/>
      <c r="R1361" s="90"/>
      <c r="S1361" s="90"/>
      <c r="T1361" s="91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T1361" s="16" t="s">
        <v>496</v>
      </c>
      <c r="AU1361" s="16" t="s">
        <v>86</v>
      </c>
    </row>
    <row r="1362" spans="1:65" s="2" customFormat="1" ht="44.25" customHeight="1">
      <c r="A1362" s="37"/>
      <c r="B1362" s="38"/>
      <c r="C1362" s="243" t="s">
        <v>1934</v>
      </c>
      <c r="D1362" s="243" t="s">
        <v>168</v>
      </c>
      <c r="E1362" s="244" t="s">
        <v>1931</v>
      </c>
      <c r="F1362" s="245" t="s">
        <v>1932</v>
      </c>
      <c r="G1362" s="246" t="s">
        <v>346</v>
      </c>
      <c r="H1362" s="247">
        <v>5</v>
      </c>
      <c r="I1362" s="248"/>
      <c r="J1362" s="249">
        <f>ROUND(I1362*H1362,2)</f>
        <v>0</v>
      </c>
      <c r="K1362" s="250"/>
      <c r="L1362" s="43"/>
      <c r="M1362" s="251" t="s">
        <v>1</v>
      </c>
      <c r="N1362" s="252" t="s">
        <v>39</v>
      </c>
      <c r="O1362" s="90"/>
      <c r="P1362" s="253">
        <f>O1362*H1362</f>
        <v>0</v>
      </c>
      <c r="Q1362" s="253">
        <v>0.05</v>
      </c>
      <c r="R1362" s="253">
        <f>Q1362*H1362</f>
        <v>0.25</v>
      </c>
      <c r="S1362" s="253">
        <v>0</v>
      </c>
      <c r="T1362" s="254">
        <f>S1362*H1362</f>
        <v>0</v>
      </c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R1362" s="255" t="s">
        <v>252</v>
      </c>
      <c r="AT1362" s="255" t="s">
        <v>168</v>
      </c>
      <c r="AU1362" s="255" t="s">
        <v>86</v>
      </c>
      <c r="AY1362" s="16" t="s">
        <v>166</v>
      </c>
      <c r="BE1362" s="256">
        <f>IF(N1362="základní",J1362,0)</f>
        <v>0</v>
      </c>
      <c r="BF1362" s="256">
        <f>IF(N1362="snížená",J1362,0)</f>
        <v>0</v>
      </c>
      <c r="BG1362" s="256">
        <f>IF(N1362="zákl. přenesená",J1362,0)</f>
        <v>0</v>
      </c>
      <c r="BH1362" s="256">
        <f>IF(N1362="sníž. přenesená",J1362,0)</f>
        <v>0</v>
      </c>
      <c r="BI1362" s="256">
        <f>IF(N1362="nulová",J1362,0)</f>
        <v>0</v>
      </c>
      <c r="BJ1362" s="16" t="s">
        <v>86</v>
      </c>
      <c r="BK1362" s="256">
        <f>ROUND(I1362*H1362,2)</f>
        <v>0</v>
      </c>
      <c r="BL1362" s="16" t="s">
        <v>252</v>
      </c>
      <c r="BM1362" s="255" t="s">
        <v>2935</v>
      </c>
    </row>
    <row r="1363" spans="1:65" s="2" customFormat="1" ht="66.75" customHeight="1">
      <c r="A1363" s="37"/>
      <c r="B1363" s="38"/>
      <c r="C1363" s="243" t="s">
        <v>1938</v>
      </c>
      <c r="D1363" s="243" t="s">
        <v>168</v>
      </c>
      <c r="E1363" s="244" t="s">
        <v>1935</v>
      </c>
      <c r="F1363" s="245" t="s">
        <v>2936</v>
      </c>
      <c r="G1363" s="246" t="s">
        <v>346</v>
      </c>
      <c r="H1363" s="247">
        <v>1</v>
      </c>
      <c r="I1363" s="248"/>
      <c r="J1363" s="249">
        <f>ROUND(I1363*H1363,2)</f>
        <v>0</v>
      </c>
      <c r="K1363" s="250"/>
      <c r="L1363" s="43"/>
      <c r="M1363" s="251" t="s">
        <v>1</v>
      </c>
      <c r="N1363" s="252" t="s">
        <v>39</v>
      </c>
      <c r="O1363" s="90"/>
      <c r="P1363" s="253">
        <f>O1363*H1363</f>
        <v>0</v>
      </c>
      <c r="Q1363" s="253">
        <v>1.15</v>
      </c>
      <c r="R1363" s="253">
        <f>Q1363*H1363</f>
        <v>1.15</v>
      </c>
      <c r="S1363" s="253">
        <v>0</v>
      </c>
      <c r="T1363" s="254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255" t="s">
        <v>252</v>
      </c>
      <c r="AT1363" s="255" t="s">
        <v>168</v>
      </c>
      <c r="AU1363" s="255" t="s">
        <v>86</v>
      </c>
      <c r="AY1363" s="16" t="s">
        <v>166</v>
      </c>
      <c r="BE1363" s="256">
        <f>IF(N1363="základní",J1363,0)</f>
        <v>0</v>
      </c>
      <c r="BF1363" s="256">
        <f>IF(N1363="snížená",J1363,0)</f>
        <v>0</v>
      </c>
      <c r="BG1363" s="256">
        <f>IF(N1363="zákl. přenesená",J1363,0)</f>
        <v>0</v>
      </c>
      <c r="BH1363" s="256">
        <f>IF(N1363="sníž. přenesená",J1363,0)</f>
        <v>0</v>
      </c>
      <c r="BI1363" s="256">
        <f>IF(N1363="nulová",J1363,0)</f>
        <v>0</v>
      </c>
      <c r="BJ1363" s="16" t="s">
        <v>86</v>
      </c>
      <c r="BK1363" s="256">
        <f>ROUND(I1363*H1363,2)</f>
        <v>0</v>
      </c>
      <c r="BL1363" s="16" t="s">
        <v>252</v>
      </c>
      <c r="BM1363" s="255" t="s">
        <v>2937</v>
      </c>
    </row>
    <row r="1364" spans="1:65" s="2" customFormat="1" ht="55.5" customHeight="1">
      <c r="A1364" s="37"/>
      <c r="B1364" s="38"/>
      <c r="C1364" s="243" t="s">
        <v>1942</v>
      </c>
      <c r="D1364" s="243" t="s">
        <v>168</v>
      </c>
      <c r="E1364" s="244" t="s">
        <v>1939</v>
      </c>
      <c r="F1364" s="245" t="s">
        <v>1940</v>
      </c>
      <c r="G1364" s="246" t="s">
        <v>346</v>
      </c>
      <c r="H1364" s="247">
        <v>6</v>
      </c>
      <c r="I1364" s="248"/>
      <c r="J1364" s="249">
        <f>ROUND(I1364*H1364,2)</f>
        <v>0</v>
      </c>
      <c r="K1364" s="250"/>
      <c r="L1364" s="43"/>
      <c r="M1364" s="251" t="s">
        <v>1</v>
      </c>
      <c r="N1364" s="252" t="s">
        <v>39</v>
      </c>
      <c r="O1364" s="90"/>
      <c r="P1364" s="253">
        <f>O1364*H1364</f>
        <v>0</v>
      </c>
      <c r="Q1364" s="253">
        <v>0.15</v>
      </c>
      <c r="R1364" s="253">
        <f>Q1364*H1364</f>
        <v>0.8999999999999999</v>
      </c>
      <c r="S1364" s="253">
        <v>0</v>
      </c>
      <c r="T1364" s="254">
        <f>S1364*H1364</f>
        <v>0</v>
      </c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R1364" s="255" t="s">
        <v>252</v>
      </c>
      <c r="AT1364" s="255" t="s">
        <v>168</v>
      </c>
      <c r="AU1364" s="255" t="s">
        <v>86</v>
      </c>
      <c r="AY1364" s="16" t="s">
        <v>166</v>
      </c>
      <c r="BE1364" s="256">
        <f>IF(N1364="základní",J1364,0)</f>
        <v>0</v>
      </c>
      <c r="BF1364" s="256">
        <f>IF(N1364="snížená",J1364,0)</f>
        <v>0</v>
      </c>
      <c r="BG1364" s="256">
        <f>IF(N1364="zákl. přenesená",J1364,0)</f>
        <v>0</v>
      </c>
      <c r="BH1364" s="256">
        <f>IF(N1364="sníž. přenesená",J1364,0)</f>
        <v>0</v>
      </c>
      <c r="BI1364" s="256">
        <f>IF(N1364="nulová",J1364,0)</f>
        <v>0</v>
      </c>
      <c r="BJ1364" s="16" t="s">
        <v>86</v>
      </c>
      <c r="BK1364" s="256">
        <f>ROUND(I1364*H1364,2)</f>
        <v>0</v>
      </c>
      <c r="BL1364" s="16" t="s">
        <v>252</v>
      </c>
      <c r="BM1364" s="255" t="s">
        <v>2938</v>
      </c>
    </row>
    <row r="1365" spans="1:65" s="2" customFormat="1" ht="55.5" customHeight="1">
      <c r="A1365" s="37"/>
      <c r="B1365" s="38"/>
      <c r="C1365" s="243" t="s">
        <v>1947</v>
      </c>
      <c r="D1365" s="243" t="s">
        <v>168</v>
      </c>
      <c r="E1365" s="244" t="s">
        <v>2939</v>
      </c>
      <c r="F1365" s="245" t="s">
        <v>2940</v>
      </c>
      <c r="G1365" s="246" t="s">
        <v>290</v>
      </c>
      <c r="H1365" s="247">
        <v>1.9</v>
      </c>
      <c r="I1365" s="248"/>
      <c r="J1365" s="249">
        <f>ROUND(I1365*H1365,2)</f>
        <v>0</v>
      </c>
      <c r="K1365" s="250"/>
      <c r="L1365" s="43"/>
      <c r="M1365" s="251" t="s">
        <v>1</v>
      </c>
      <c r="N1365" s="252" t="s">
        <v>39</v>
      </c>
      <c r="O1365" s="90"/>
      <c r="P1365" s="253">
        <f>O1365*H1365</f>
        <v>0</v>
      </c>
      <c r="Q1365" s="253">
        <v>0.15</v>
      </c>
      <c r="R1365" s="253">
        <f>Q1365*H1365</f>
        <v>0.285</v>
      </c>
      <c r="S1365" s="253">
        <v>0</v>
      </c>
      <c r="T1365" s="254">
        <f>S1365*H1365</f>
        <v>0</v>
      </c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R1365" s="255" t="s">
        <v>252</v>
      </c>
      <c r="AT1365" s="255" t="s">
        <v>168</v>
      </c>
      <c r="AU1365" s="255" t="s">
        <v>86</v>
      </c>
      <c r="AY1365" s="16" t="s">
        <v>166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6" t="s">
        <v>86</v>
      </c>
      <c r="BK1365" s="256">
        <f>ROUND(I1365*H1365,2)</f>
        <v>0</v>
      </c>
      <c r="BL1365" s="16" t="s">
        <v>252</v>
      </c>
      <c r="BM1365" s="255" t="s">
        <v>2941</v>
      </c>
    </row>
    <row r="1366" spans="1:65" s="2" customFormat="1" ht="44.25" customHeight="1">
      <c r="A1366" s="37"/>
      <c r="B1366" s="38"/>
      <c r="C1366" s="243" t="s">
        <v>1951</v>
      </c>
      <c r="D1366" s="243" t="s">
        <v>168</v>
      </c>
      <c r="E1366" s="244" t="s">
        <v>1943</v>
      </c>
      <c r="F1366" s="245" t="s">
        <v>1944</v>
      </c>
      <c r="G1366" s="246" t="s">
        <v>346</v>
      </c>
      <c r="H1366" s="247">
        <v>85</v>
      </c>
      <c r="I1366" s="248"/>
      <c r="J1366" s="249">
        <f>ROUND(I1366*H1366,2)</f>
        <v>0</v>
      </c>
      <c r="K1366" s="250"/>
      <c r="L1366" s="43"/>
      <c r="M1366" s="251" t="s">
        <v>1</v>
      </c>
      <c r="N1366" s="252" t="s">
        <v>39</v>
      </c>
      <c r="O1366" s="90"/>
      <c r="P1366" s="253">
        <f>O1366*H1366</f>
        <v>0</v>
      </c>
      <c r="Q1366" s="253">
        <v>0.035</v>
      </c>
      <c r="R1366" s="253">
        <f>Q1366*H1366</f>
        <v>2.975</v>
      </c>
      <c r="S1366" s="253">
        <v>0</v>
      </c>
      <c r="T1366" s="254">
        <f>S1366*H1366</f>
        <v>0</v>
      </c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R1366" s="255" t="s">
        <v>252</v>
      </c>
      <c r="AT1366" s="255" t="s">
        <v>168</v>
      </c>
      <c r="AU1366" s="255" t="s">
        <v>86</v>
      </c>
      <c r="AY1366" s="16" t="s">
        <v>166</v>
      </c>
      <c r="BE1366" s="256">
        <f>IF(N1366="základní",J1366,0)</f>
        <v>0</v>
      </c>
      <c r="BF1366" s="256">
        <f>IF(N1366="snížená",J1366,0)</f>
        <v>0</v>
      </c>
      <c r="BG1366" s="256">
        <f>IF(N1366="zákl. přenesená",J1366,0)</f>
        <v>0</v>
      </c>
      <c r="BH1366" s="256">
        <f>IF(N1366="sníž. přenesená",J1366,0)</f>
        <v>0</v>
      </c>
      <c r="BI1366" s="256">
        <f>IF(N1366="nulová",J1366,0)</f>
        <v>0</v>
      </c>
      <c r="BJ1366" s="16" t="s">
        <v>86</v>
      </c>
      <c r="BK1366" s="256">
        <f>ROUND(I1366*H1366,2)</f>
        <v>0</v>
      </c>
      <c r="BL1366" s="16" t="s">
        <v>252</v>
      </c>
      <c r="BM1366" s="255" t="s">
        <v>2942</v>
      </c>
    </row>
    <row r="1367" spans="1:47" s="2" customFormat="1" ht="12">
      <c r="A1367" s="37"/>
      <c r="B1367" s="38"/>
      <c r="C1367" s="39"/>
      <c r="D1367" s="259" t="s">
        <v>496</v>
      </c>
      <c r="E1367" s="39"/>
      <c r="F1367" s="290" t="s">
        <v>1946</v>
      </c>
      <c r="G1367" s="39"/>
      <c r="H1367" s="39"/>
      <c r="I1367" s="153"/>
      <c r="J1367" s="39"/>
      <c r="K1367" s="39"/>
      <c r="L1367" s="43"/>
      <c r="M1367" s="291"/>
      <c r="N1367" s="292"/>
      <c r="O1367" s="90"/>
      <c r="P1367" s="90"/>
      <c r="Q1367" s="90"/>
      <c r="R1367" s="90"/>
      <c r="S1367" s="90"/>
      <c r="T1367" s="91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T1367" s="16" t="s">
        <v>496</v>
      </c>
      <c r="AU1367" s="16" t="s">
        <v>86</v>
      </c>
    </row>
    <row r="1368" spans="1:65" s="2" customFormat="1" ht="21.75" customHeight="1">
      <c r="A1368" s="37"/>
      <c r="B1368" s="38"/>
      <c r="C1368" s="243" t="s">
        <v>1955</v>
      </c>
      <c r="D1368" s="243" t="s">
        <v>168</v>
      </c>
      <c r="E1368" s="244" t="s">
        <v>1948</v>
      </c>
      <c r="F1368" s="245" t="s">
        <v>1949</v>
      </c>
      <c r="G1368" s="246" t="s">
        <v>346</v>
      </c>
      <c r="H1368" s="247">
        <v>6</v>
      </c>
      <c r="I1368" s="248"/>
      <c r="J1368" s="249">
        <f>ROUND(I1368*H1368,2)</f>
        <v>0</v>
      </c>
      <c r="K1368" s="250"/>
      <c r="L1368" s="43"/>
      <c r="M1368" s="251" t="s">
        <v>1</v>
      </c>
      <c r="N1368" s="252" t="s">
        <v>39</v>
      </c>
      <c r="O1368" s="90"/>
      <c r="P1368" s="253">
        <f>O1368*H1368</f>
        <v>0</v>
      </c>
      <c r="Q1368" s="253">
        <v>0.035</v>
      </c>
      <c r="R1368" s="253">
        <f>Q1368*H1368</f>
        <v>0.21000000000000002</v>
      </c>
      <c r="S1368" s="253">
        <v>0</v>
      </c>
      <c r="T1368" s="254">
        <f>S1368*H1368</f>
        <v>0</v>
      </c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R1368" s="255" t="s">
        <v>252</v>
      </c>
      <c r="AT1368" s="255" t="s">
        <v>168</v>
      </c>
      <c r="AU1368" s="255" t="s">
        <v>86</v>
      </c>
      <c r="AY1368" s="16" t="s">
        <v>166</v>
      </c>
      <c r="BE1368" s="256">
        <f>IF(N1368="základní",J1368,0)</f>
        <v>0</v>
      </c>
      <c r="BF1368" s="256">
        <f>IF(N1368="snížená",J1368,0)</f>
        <v>0</v>
      </c>
      <c r="BG1368" s="256">
        <f>IF(N1368="zákl. přenesená",J1368,0)</f>
        <v>0</v>
      </c>
      <c r="BH1368" s="256">
        <f>IF(N1368="sníž. přenesená",J1368,0)</f>
        <v>0</v>
      </c>
      <c r="BI1368" s="256">
        <f>IF(N1368="nulová",J1368,0)</f>
        <v>0</v>
      </c>
      <c r="BJ1368" s="16" t="s">
        <v>86</v>
      </c>
      <c r="BK1368" s="256">
        <f>ROUND(I1368*H1368,2)</f>
        <v>0</v>
      </c>
      <c r="BL1368" s="16" t="s">
        <v>252</v>
      </c>
      <c r="BM1368" s="255" t="s">
        <v>2943</v>
      </c>
    </row>
    <row r="1369" spans="1:65" s="2" customFormat="1" ht="16.5" customHeight="1">
      <c r="A1369" s="37"/>
      <c r="B1369" s="38"/>
      <c r="C1369" s="243" t="s">
        <v>1959</v>
      </c>
      <c r="D1369" s="243" t="s">
        <v>168</v>
      </c>
      <c r="E1369" s="244" t="s">
        <v>2944</v>
      </c>
      <c r="F1369" s="245" t="s">
        <v>2945</v>
      </c>
      <c r="G1369" s="246" t="s">
        <v>346</v>
      </c>
      <c r="H1369" s="247">
        <v>24</v>
      </c>
      <c r="I1369" s="248"/>
      <c r="J1369" s="249">
        <f>ROUND(I1369*H1369,2)</f>
        <v>0</v>
      </c>
      <c r="K1369" s="250"/>
      <c r="L1369" s="43"/>
      <c r="M1369" s="251" t="s">
        <v>1</v>
      </c>
      <c r="N1369" s="252" t="s">
        <v>39</v>
      </c>
      <c r="O1369" s="90"/>
      <c r="P1369" s="253">
        <f>O1369*H1369</f>
        <v>0</v>
      </c>
      <c r="Q1369" s="253">
        <v>0.035</v>
      </c>
      <c r="R1369" s="253">
        <f>Q1369*H1369</f>
        <v>0.8400000000000001</v>
      </c>
      <c r="S1369" s="253">
        <v>0</v>
      </c>
      <c r="T1369" s="254">
        <f>S1369*H1369</f>
        <v>0</v>
      </c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R1369" s="255" t="s">
        <v>252</v>
      </c>
      <c r="AT1369" s="255" t="s">
        <v>168</v>
      </c>
      <c r="AU1369" s="255" t="s">
        <v>86</v>
      </c>
      <c r="AY1369" s="16" t="s">
        <v>166</v>
      </c>
      <c r="BE1369" s="256">
        <f>IF(N1369="základní",J1369,0)</f>
        <v>0</v>
      </c>
      <c r="BF1369" s="256">
        <f>IF(N1369="snížená",J1369,0)</f>
        <v>0</v>
      </c>
      <c r="BG1369" s="256">
        <f>IF(N1369="zákl. přenesená",J1369,0)</f>
        <v>0</v>
      </c>
      <c r="BH1369" s="256">
        <f>IF(N1369="sníž. přenesená",J1369,0)</f>
        <v>0</v>
      </c>
      <c r="BI1369" s="256">
        <f>IF(N1369="nulová",J1369,0)</f>
        <v>0</v>
      </c>
      <c r="BJ1369" s="16" t="s">
        <v>86</v>
      </c>
      <c r="BK1369" s="256">
        <f>ROUND(I1369*H1369,2)</f>
        <v>0</v>
      </c>
      <c r="BL1369" s="16" t="s">
        <v>252</v>
      </c>
      <c r="BM1369" s="255" t="s">
        <v>2946</v>
      </c>
    </row>
    <row r="1370" spans="1:51" s="14" customFormat="1" ht="12">
      <c r="A1370" s="14"/>
      <c r="B1370" s="268"/>
      <c r="C1370" s="269"/>
      <c r="D1370" s="259" t="s">
        <v>174</v>
      </c>
      <c r="E1370" s="270" t="s">
        <v>1</v>
      </c>
      <c r="F1370" s="271" t="s">
        <v>293</v>
      </c>
      <c r="G1370" s="269"/>
      <c r="H1370" s="272">
        <v>24</v>
      </c>
      <c r="I1370" s="273"/>
      <c r="J1370" s="269"/>
      <c r="K1370" s="269"/>
      <c r="L1370" s="274"/>
      <c r="M1370" s="275"/>
      <c r="N1370" s="276"/>
      <c r="O1370" s="276"/>
      <c r="P1370" s="276"/>
      <c r="Q1370" s="276"/>
      <c r="R1370" s="276"/>
      <c r="S1370" s="276"/>
      <c r="T1370" s="277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8" t="s">
        <v>174</v>
      </c>
      <c r="AU1370" s="278" t="s">
        <v>86</v>
      </c>
      <c r="AV1370" s="14" t="s">
        <v>86</v>
      </c>
      <c r="AW1370" s="14" t="s">
        <v>30</v>
      </c>
      <c r="AX1370" s="14" t="s">
        <v>73</v>
      </c>
      <c r="AY1370" s="278" t="s">
        <v>166</v>
      </c>
    </row>
    <row r="1371" spans="1:65" s="2" customFormat="1" ht="21.75" customHeight="1">
      <c r="A1371" s="37"/>
      <c r="B1371" s="38"/>
      <c r="C1371" s="243" t="s">
        <v>1965</v>
      </c>
      <c r="D1371" s="243" t="s">
        <v>168</v>
      </c>
      <c r="E1371" s="244" t="s">
        <v>1960</v>
      </c>
      <c r="F1371" s="245" t="s">
        <v>1961</v>
      </c>
      <c r="G1371" s="246" t="s">
        <v>223</v>
      </c>
      <c r="H1371" s="247">
        <v>6.61</v>
      </c>
      <c r="I1371" s="248"/>
      <c r="J1371" s="249">
        <f>ROUND(I1371*H1371,2)</f>
        <v>0</v>
      </c>
      <c r="K1371" s="250"/>
      <c r="L1371" s="43"/>
      <c r="M1371" s="251" t="s">
        <v>1</v>
      </c>
      <c r="N1371" s="252" t="s">
        <v>39</v>
      </c>
      <c r="O1371" s="90"/>
      <c r="P1371" s="253">
        <f>O1371*H1371</f>
        <v>0</v>
      </c>
      <c r="Q1371" s="253">
        <v>0</v>
      </c>
      <c r="R1371" s="253">
        <f>Q1371*H1371</f>
        <v>0</v>
      </c>
      <c r="S1371" s="253">
        <v>0</v>
      </c>
      <c r="T1371" s="254">
        <f>S1371*H1371</f>
        <v>0</v>
      </c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R1371" s="255" t="s">
        <v>252</v>
      </c>
      <c r="AT1371" s="255" t="s">
        <v>168</v>
      </c>
      <c r="AU1371" s="255" t="s">
        <v>86</v>
      </c>
      <c r="AY1371" s="16" t="s">
        <v>166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6" t="s">
        <v>86</v>
      </c>
      <c r="BK1371" s="256">
        <f>ROUND(I1371*H1371,2)</f>
        <v>0</v>
      </c>
      <c r="BL1371" s="16" t="s">
        <v>252</v>
      </c>
      <c r="BM1371" s="255" t="s">
        <v>2947</v>
      </c>
    </row>
    <row r="1372" spans="1:63" s="12" customFormat="1" ht="22.8" customHeight="1">
      <c r="A1372" s="12"/>
      <c r="B1372" s="227"/>
      <c r="C1372" s="228"/>
      <c r="D1372" s="229" t="s">
        <v>72</v>
      </c>
      <c r="E1372" s="241" t="s">
        <v>1963</v>
      </c>
      <c r="F1372" s="241" t="s">
        <v>1964</v>
      </c>
      <c r="G1372" s="228"/>
      <c r="H1372" s="228"/>
      <c r="I1372" s="231"/>
      <c r="J1372" s="242">
        <f>BK1372</f>
        <v>0</v>
      </c>
      <c r="K1372" s="228"/>
      <c r="L1372" s="233"/>
      <c r="M1372" s="234"/>
      <c r="N1372" s="235"/>
      <c r="O1372" s="235"/>
      <c r="P1372" s="236">
        <f>SUM(P1373:P1386)</f>
        <v>0</v>
      </c>
      <c r="Q1372" s="235"/>
      <c r="R1372" s="236">
        <f>SUM(R1373:R1386)</f>
        <v>0.17835381</v>
      </c>
      <c r="S1372" s="235"/>
      <c r="T1372" s="237">
        <f>SUM(T1373:T1386)</f>
        <v>0</v>
      </c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R1372" s="238" t="s">
        <v>86</v>
      </c>
      <c r="AT1372" s="239" t="s">
        <v>72</v>
      </c>
      <c r="AU1372" s="239" t="s">
        <v>80</v>
      </c>
      <c r="AY1372" s="238" t="s">
        <v>166</v>
      </c>
      <c r="BK1372" s="240">
        <f>SUM(BK1373:BK1386)</f>
        <v>0</v>
      </c>
    </row>
    <row r="1373" spans="1:65" s="2" customFormat="1" ht="21.75" customHeight="1">
      <c r="A1373" s="37"/>
      <c r="B1373" s="38"/>
      <c r="C1373" s="243" t="s">
        <v>1970</v>
      </c>
      <c r="D1373" s="243" t="s">
        <v>168</v>
      </c>
      <c r="E1373" s="244" t="s">
        <v>1966</v>
      </c>
      <c r="F1373" s="245" t="s">
        <v>1967</v>
      </c>
      <c r="G1373" s="246" t="s">
        <v>290</v>
      </c>
      <c r="H1373" s="247">
        <v>5.56</v>
      </c>
      <c r="I1373" s="248"/>
      <c r="J1373" s="249">
        <f>ROUND(I1373*H1373,2)</f>
        <v>0</v>
      </c>
      <c r="K1373" s="250"/>
      <c r="L1373" s="43"/>
      <c r="M1373" s="251" t="s">
        <v>1</v>
      </c>
      <c r="N1373" s="252" t="s">
        <v>39</v>
      </c>
      <c r="O1373" s="90"/>
      <c r="P1373" s="253">
        <f>O1373*H1373</f>
        <v>0</v>
      </c>
      <c r="Q1373" s="253">
        <v>0.00062</v>
      </c>
      <c r="R1373" s="253">
        <f>Q1373*H1373</f>
        <v>0.0034471999999999997</v>
      </c>
      <c r="S1373" s="253">
        <v>0</v>
      </c>
      <c r="T1373" s="254">
        <f>S1373*H1373</f>
        <v>0</v>
      </c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R1373" s="255" t="s">
        <v>252</v>
      </c>
      <c r="AT1373" s="255" t="s">
        <v>168</v>
      </c>
      <c r="AU1373" s="255" t="s">
        <v>86</v>
      </c>
      <c r="AY1373" s="16" t="s">
        <v>166</v>
      </c>
      <c r="BE1373" s="256">
        <f>IF(N1373="základní",J1373,0)</f>
        <v>0</v>
      </c>
      <c r="BF1373" s="256">
        <f>IF(N1373="snížená",J1373,0)</f>
        <v>0</v>
      </c>
      <c r="BG1373" s="256">
        <f>IF(N1373="zákl. přenesená",J1373,0)</f>
        <v>0</v>
      </c>
      <c r="BH1373" s="256">
        <f>IF(N1373="sníž. přenesená",J1373,0)</f>
        <v>0</v>
      </c>
      <c r="BI1373" s="256">
        <f>IF(N1373="nulová",J1373,0)</f>
        <v>0</v>
      </c>
      <c r="BJ1373" s="16" t="s">
        <v>86</v>
      </c>
      <c r="BK1373" s="256">
        <f>ROUND(I1373*H1373,2)</f>
        <v>0</v>
      </c>
      <c r="BL1373" s="16" t="s">
        <v>252</v>
      </c>
      <c r="BM1373" s="255" t="s">
        <v>2948</v>
      </c>
    </row>
    <row r="1374" spans="1:51" s="14" customFormat="1" ht="12">
      <c r="A1374" s="14"/>
      <c r="B1374" s="268"/>
      <c r="C1374" s="269"/>
      <c r="D1374" s="259" t="s">
        <v>174</v>
      </c>
      <c r="E1374" s="270" t="s">
        <v>1</v>
      </c>
      <c r="F1374" s="271" t="s">
        <v>2949</v>
      </c>
      <c r="G1374" s="269"/>
      <c r="H1374" s="272">
        <v>5.56</v>
      </c>
      <c r="I1374" s="273"/>
      <c r="J1374" s="269"/>
      <c r="K1374" s="269"/>
      <c r="L1374" s="274"/>
      <c r="M1374" s="275"/>
      <c r="N1374" s="276"/>
      <c r="O1374" s="276"/>
      <c r="P1374" s="276"/>
      <c r="Q1374" s="276"/>
      <c r="R1374" s="276"/>
      <c r="S1374" s="276"/>
      <c r="T1374" s="27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78" t="s">
        <v>174</v>
      </c>
      <c r="AU1374" s="278" t="s">
        <v>86</v>
      </c>
      <c r="AV1374" s="14" t="s">
        <v>86</v>
      </c>
      <c r="AW1374" s="14" t="s">
        <v>30</v>
      </c>
      <c r="AX1374" s="14" t="s">
        <v>73</v>
      </c>
      <c r="AY1374" s="278" t="s">
        <v>166</v>
      </c>
    </row>
    <row r="1375" spans="1:65" s="2" customFormat="1" ht="21.75" customHeight="1">
      <c r="A1375" s="37"/>
      <c r="B1375" s="38"/>
      <c r="C1375" s="243" t="s">
        <v>1975</v>
      </c>
      <c r="D1375" s="243" t="s">
        <v>168</v>
      </c>
      <c r="E1375" s="244" t="s">
        <v>1971</v>
      </c>
      <c r="F1375" s="245" t="s">
        <v>1972</v>
      </c>
      <c r="G1375" s="246" t="s">
        <v>171</v>
      </c>
      <c r="H1375" s="247">
        <v>6.133</v>
      </c>
      <c r="I1375" s="248"/>
      <c r="J1375" s="249">
        <f>ROUND(I1375*H1375,2)</f>
        <v>0</v>
      </c>
      <c r="K1375" s="250"/>
      <c r="L1375" s="43"/>
      <c r="M1375" s="251" t="s">
        <v>1</v>
      </c>
      <c r="N1375" s="252" t="s">
        <v>39</v>
      </c>
      <c r="O1375" s="90"/>
      <c r="P1375" s="253">
        <f>O1375*H1375</f>
        <v>0</v>
      </c>
      <c r="Q1375" s="253">
        <v>0.00367</v>
      </c>
      <c r="R1375" s="253">
        <f>Q1375*H1375</f>
        <v>0.02250811</v>
      </c>
      <c r="S1375" s="253">
        <v>0</v>
      </c>
      <c r="T1375" s="254">
        <f>S1375*H1375</f>
        <v>0</v>
      </c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R1375" s="255" t="s">
        <v>252</v>
      </c>
      <c r="AT1375" s="255" t="s">
        <v>168</v>
      </c>
      <c r="AU1375" s="255" t="s">
        <v>86</v>
      </c>
      <c r="AY1375" s="16" t="s">
        <v>166</v>
      </c>
      <c r="BE1375" s="256">
        <f>IF(N1375="základní",J1375,0)</f>
        <v>0</v>
      </c>
      <c r="BF1375" s="256">
        <f>IF(N1375="snížená",J1375,0)</f>
        <v>0</v>
      </c>
      <c r="BG1375" s="256">
        <f>IF(N1375="zákl. přenesená",J1375,0)</f>
        <v>0</v>
      </c>
      <c r="BH1375" s="256">
        <f>IF(N1375="sníž. přenesená",J1375,0)</f>
        <v>0</v>
      </c>
      <c r="BI1375" s="256">
        <f>IF(N1375="nulová",J1375,0)</f>
        <v>0</v>
      </c>
      <c r="BJ1375" s="16" t="s">
        <v>86</v>
      </c>
      <c r="BK1375" s="256">
        <f>ROUND(I1375*H1375,2)</f>
        <v>0</v>
      </c>
      <c r="BL1375" s="16" t="s">
        <v>252</v>
      </c>
      <c r="BM1375" s="255" t="s">
        <v>2950</v>
      </c>
    </row>
    <row r="1376" spans="1:51" s="14" customFormat="1" ht="12">
      <c r="A1376" s="14"/>
      <c r="B1376" s="268"/>
      <c r="C1376" s="269"/>
      <c r="D1376" s="259" t="s">
        <v>174</v>
      </c>
      <c r="E1376" s="270" t="s">
        <v>1</v>
      </c>
      <c r="F1376" s="271" t="s">
        <v>2951</v>
      </c>
      <c r="G1376" s="269"/>
      <c r="H1376" s="272">
        <v>6.133</v>
      </c>
      <c r="I1376" s="273"/>
      <c r="J1376" s="269"/>
      <c r="K1376" s="269"/>
      <c r="L1376" s="274"/>
      <c r="M1376" s="275"/>
      <c r="N1376" s="276"/>
      <c r="O1376" s="276"/>
      <c r="P1376" s="276"/>
      <c r="Q1376" s="276"/>
      <c r="R1376" s="276"/>
      <c r="S1376" s="276"/>
      <c r="T1376" s="277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78" t="s">
        <v>174</v>
      </c>
      <c r="AU1376" s="278" t="s">
        <v>86</v>
      </c>
      <c r="AV1376" s="14" t="s">
        <v>86</v>
      </c>
      <c r="AW1376" s="14" t="s">
        <v>30</v>
      </c>
      <c r="AX1376" s="14" t="s">
        <v>73</v>
      </c>
      <c r="AY1376" s="278" t="s">
        <v>166</v>
      </c>
    </row>
    <row r="1377" spans="1:65" s="2" customFormat="1" ht="21.75" customHeight="1">
      <c r="A1377" s="37"/>
      <c r="B1377" s="38"/>
      <c r="C1377" s="279" t="s">
        <v>1982</v>
      </c>
      <c r="D1377" s="279" t="s">
        <v>243</v>
      </c>
      <c r="E1377" s="280" t="s">
        <v>1976</v>
      </c>
      <c r="F1377" s="281" t="s">
        <v>1977</v>
      </c>
      <c r="G1377" s="282" t="s">
        <v>171</v>
      </c>
      <c r="H1377" s="283">
        <v>7.82</v>
      </c>
      <c r="I1377" s="284"/>
      <c r="J1377" s="285">
        <f>ROUND(I1377*H1377,2)</f>
        <v>0</v>
      </c>
      <c r="K1377" s="286"/>
      <c r="L1377" s="287"/>
      <c r="M1377" s="288" t="s">
        <v>1</v>
      </c>
      <c r="N1377" s="289" t="s">
        <v>39</v>
      </c>
      <c r="O1377" s="90"/>
      <c r="P1377" s="253">
        <f>O1377*H1377</f>
        <v>0</v>
      </c>
      <c r="Q1377" s="253">
        <v>0.0192</v>
      </c>
      <c r="R1377" s="253">
        <f>Q1377*H1377</f>
        <v>0.150144</v>
      </c>
      <c r="S1377" s="253">
        <v>0</v>
      </c>
      <c r="T1377" s="254">
        <f>S1377*H1377</f>
        <v>0</v>
      </c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R1377" s="255" t="s">
        <v>338</v>
      </c>
      <c r="AT1377" s="255" t="s">
        <v>243</v>
      </c>
      <c r="AU1377" s="255" t="s">
        <v>86</v>
      </c>
      <c r="AY1377" s="16" t="s">
        <v>166</v>
      </c>
      <c r="BE1377" s="256">
        <f>IF(N1377="základní",J1377,0)</f>
        <v>0</v>
      </c>
      <c r="BF1377" s="256">
        <f>IF(N1377="snížená",J1377,0)</f>
        <v>0</v>
      </c>
      <c r="BG1377" s="256">
        <f>IF(N1377="zákl. přenesená",J1377,0)</f>
        <v>0</v>
      </c>
      <c r="BH1377" s="256">
        <f>IF(N1377="sníž. přenesená",J1377,0)</f>
        <v>0</v>
      </c>
      <c r="BI1377" s="256">
        <f>IF(N1377="nulová",J1377,0)</f>
        <v>0</v>
      </c>
      <c r="BJ1377" s="16" t="s">
        <v>86</v>
      </c>
      <c r="BK1377" s="256">
        <f>ROUND(I1377*H1377,2)</f>
        <v>0</v>
      </c>
      <c r="BL1377" s="16" t="s">
        <v>252</v>
      </c>
      <c r="BM1377" s="255" t="s">
        <v>2952</v>
      </c>
    </row>
    <row r="1378" spans="1:51" s="14" customFormat="1" ht="12">
      <c r="A1378" s="14"/>
      <c r="B1378" s="268"/>
      <c r="C1378" s="269"/>
      <c r="D1378" s="259" t="s">
        <v>174</v>
      </c>
      <c r="E1378" s="270" t="s">
        <v>1</v>
      </c>
      <c r="F1378" s="271" t="s">
        <v>2953</v>
      </c>
      <c r="G1378" s="269"/>
      <c r="H1378" s="272">
        <v>0.667</v>
      </c>
      <c r="I1378" s="273"/>
      <c r="J1378" s="269"/>
      <c r="K1378" s="269"/>
      <c r="L1378" s="274"/>
      <c r="M1378" s="275"/>
      <c r="N1378" s="276"/>
      <c r="O1378" s="276"/>
      <c r="P1378" s="276"/>
      <c r="Q1378" s="276"/>
      <c r="R1378" s="276"/>
      <c r="S1378" s="276"/>
      <c r="T1378" s="277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8" t="s">
        <v>174</v>
      </c>
      <c r="AU1378" s="278" t="s">
        <v>86</v>
      </c>
      <c r="AV1378" s="14" t="s">
        <v>86</v>
      </c>
      <c r="AW1378" s="14" t="s">
        <v>30</v>
      </c>
      <c r="AX1378" s="14" t="s">
        <v>73</v>
      </c>
      <c r="AY1378" s="278" t="s">
        <v>166</v>
      </c>
    </row>
    <row r="1379" spans="1:51" s="14" customFormat="1" ht="12">
      <c r="A1379" s="14"/>
      <c r="B1379" s="268"/>
      <c r="C1379" s="269"/>
      <c r="D1379" s="259" t="s">
        <v>174</v>
      </c>
      <c r="E1379" s="270" t="s">
        <v>1</v>
      </c>
      <c r="F1379" s="271" t="s">
        <v>2954</v>
      </c>
      <c r="G1379" s="269"/>
      <c r="H1379" s="272">
        <v>6.133</v>
      </c>
      <c r="I1379" s="273"/>
      <c r="J1379" s="269"/>
      <c r="K1379" s="269"/>
      <c r="L1379" s="274"/>
      <c r="M1379" s="275"/>
      <c r="N1379" s="276"/>
      <c r="O1379" s="276"/>
      <c r="P1379" s="276"/>
      <c r="Q1379" s="276"/>
      <c r="R1379" s="276"/>
      <c r="S1379" s="276"/>
      <c r="T1379" s="27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78" t="s">
        <v>174</v>
      </c>
      <c r="AU1379" s="278" t="s">
        <v>86</v>
      </c>
      <c r="AV1379" s="14" t="s">
        <v>86</v>
      </c>
      <c r="AW1379" s="14" t="s">
        <v>30</v>
      </c>
      <c r="AX1379" s="14" t="s">
        <v>73</v>
      </c>
      <c r="AY1379" s="278" t="s">
        <v>166</v>
      </c>
    </row>
    <row r="1380" spans="1:51" s="14" customFormat="1" ht="12">
      <c r="A1380" s="14"/>
      <c r="B1380" s="268"/>
      <c r="C1380" s="269"/>
      <c r="D1380" s="259" t="s">
        <v>174</v>
      </c>
      <c r="E1380" s="269"/>
      <c r="F1380" s="271" t="s">
        <v>2955</v>
      </c>
      <c r="G1380" s="269"/>
      <c r="H1380" s="272">
        <v>7.82</v>
      </c>
      <c r="I1380" s="273"/>
      <c r="J1380" s="269"/>
      <c r="K1380" s="269"/>
      <c r="L1380" s="274"/>
      <c r="M1380" s="275"/>
      <c r="N1380" s="276"/>
      <c r="O1380" s="276"/>
      <c r="P1380" s="276"/>
      <c r="Q1380" s="276"/>
      <c r="R1380" s="276"/>
      <c r="S1380" s="276"/>
      <c r="T1380" s="277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78" t="s">
        <v>174</v>
      </c>
      <c r="AU1380" s="278" t="s">
        <v>86</v>
      </c>
      <c r="AV1380" s="14" t="s">
        <v>86</v>
      </c>
      <c r="AW1380" s="14" t="s">
        <v>4</v>
      </c>
      <c r="AX1380" s="14" t="s">
        <v>80</v>
      </c>
      <c r="AY1380" s="278" t="s">
        <v>166</v>
      </c>
    </row>
    <row r="1381" spans="1:65" s="2" customFormat="1" ht="16.5" customHeight="1">
      <c r="A1381" s="37"/>
      <c r="B1381" s="38"/>
      <c r="C1381" s="243" t="s">
        <v>1987</v>
      </c>
      <c r="D1381" s="243" t="s">
        <v>168</v>
      </c>
      <c r="E1381" s="244" t="s">
        <v>1983</v>
      </c>
      <c r="F1381" s="245" t="s">
        <v>1984</v>
      </c>
      <c r="G1381" s="246" t="s">
        <v>171</v>
      </c>
      <c r="H1381" s="247">
        <v>6.689</v>
      </c>
      <c r="I1381" s="248"/>
      <c r="J1381" s="249">
        <f>ROUND(I1381*H1381,2)</f>
        <v>0</v>
      </c>
      <c r="K1381" s="250"/>
      <c r="L1381" s="43"/>
      <c r="M1381" s="251" t="s">
        <v>1</v>
      </c>
      <c r="N1381" s="252" t="s">
        <v>39</v>
      </c>
      <c r="O1381" s="90"/>
      <c r="P1381" s="253">
        <f>O1381*H1381</f>
        <v>0</v>
      </c>
      <c r="Q1381" s="253">
        <v>0.0003</v>
      </c>
      <c r="R1381" s="253">
        <f>Q1381*H1381</f>
        <v>0.0020066999999999997</v>
      </c>
      <c r="S1381" s="253">
        <v>0</v>
      </c>
      <c r="T1381" s="254">
        <f>S1381*H1381</f>
        <v>0</v>
      </c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R1381" s="255" t="s">
        <v>252</v>
      </c>
      <c r="AT1381" s="255" t="s">
        <v>168</v>
      </c>
      <c r="AU1381" s="255" t="s">
        <v>86</v>
      </c>
      <c r="AY1381" s="16" t="s">
        <v>166</v>
      </c>
      <c r="BE1381" s="256">
        <f>IF(N1381="základní",J1381,0)</f>
        <v>0</v>
      </c>
      <c r="BF1381" s="256">
        <f>IF(N1381="snížená",J1381,0)</f>
        <v>0</v>
      </c>
      <c r="BG1381" s="256">
        <f>IF(N1381="zákl. přenesená",J1381,0)</f>
        <v>0</v>
      </c>
      <c r="BH1381" s="256">
        <f>IF(N1381="sníž. přenesená",J1381,0)</f>
        <v>0</v>
      </c>
      <c r="BI1381" s="256">
        <f>IF(N1381="nulová",J1381,0)</f>
        <v>0</v>
      </c>
      <c r="BJ1381" s="16" t="s">
        <v>86</v>
      </c>
      <c r="BK1381" s="256">
        <f>ROUND(I1381*H1381,2)</f>
        <v>0</v>
      </c>
      <c r="BL1381" s="16" t="s">
        <v>252</v>
      </c>
      <c r="BM1381" s="255" t="s">
        <v>2956</v>
      </c>
    </row>
    <row r="1382" spans="1:51" s="14" customFormat="1" ht="12">
      <c r="A1382" s="14"/>
      <c r="B1382" s="268"/>
      <c r="C1382" s="269"/>
      <c r="D1382" s="259" t="s">
        <v>174</v>
      </c>
      <c r="E1382" s="270" t="s">
        <v>1</v>
      </c>
      <c r="F1382" s="271" t="s">
        <v>2957</v>
      </c>
      <c r="G1382" s="269"/>
      <c r="H1382" s="272">
        <v>0.556</v>
      </c>
      <c r="I1382" s="273"/>
      <c r="J1382" s="269"/>
      <c r="K1382" s="269"/>
      <c r="L1382" s="274"/>
      <c r="M1382" s="275"/>
      <c r="N1382" s="276"/>
      <c r="O1382" s="276"/>
      <c r="P1382" s="276"/>
      <c r="Q1382" s="276"/>
      <c r="R1382" s="276"/>
      <c r="S1382" s="276"/>
      <c r="T1382" s="277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78" t="s">
        <v>174</v>
      </c>
      <c r="AU1382" s="278" t="s">
        <v>86</v>
      </c>
      <c r="AV1382" s="14" t="s">
        <v>86</v>
      </c>
      <c r="AW1382" s="14" t="s">
        <v>30</v>
      </c>
      <c r="AX1382" s="14" t="s">
        <v>73</v>
      </c>
      <c r="AY1382" s="278" t="s">
        <v>166</v>
      </c>
    </row>
    <row r="1383" spans="1:51" s="14" customFormat="1" ht="12">
      <c r="A1383" s="14"/>
      <c r="B1383" s="268"/>
      <c r="C1383" s="269"/>
      <c r="D1383" s="259" t="s">
        <v>174</v>
      </c>
      <c r="E1383" s="270" t="s">
        <v>1</v>
      </c>
      <c r="F1383" s="271" t="s">
        <v>2954</v>
      </c>
      <c r="G1383" s="269"/>
      <c r="H1383" s="272">
        <v>6.133</v>
      </c>
      <c r="I1383" s="273"/>
      <c r="J1383" s="269"/>
      <c r="K1383" s="269"/>
      <c r="L1383" s="274"/>
      <c r="M1383" s="275"/>
      <c r="N1383" s="276"/>
      <c r="O1383" s="276"/>
      <c r="P1383" s="276"/>
      <c r="Q1383" s="276"/>
      <c r="R1383" s="276"/>
      <c r="S1383" s="276"/>
      <c r="T1383" s="277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78" t="s">
        <v>174</v>
      </c>
      <c r="AU1383" s="278" t="s">
        <v>86</v>
      </c>
      <c r="AV1383" s="14" t="s">
        <v>86</v>
      </c>
      <c r="AW1383" s="14" t="s">
        <v>30</v>
      </c>
      <c r="AX1383" s="14" t="s">
        <v>73</v>
      </c>
      <c r="AY1383" s="278" t="s">
        <v>166</v>
      </c>
    </row>
    <row r="1384" spans="1:65" s="2" customFormat="1" ht="16.5" customHeight="1">
      <c r="A1384" s="37"/>
      <c r="B1384" s="38"/>
      <c r="C1384" s="243" t="s">
        <v>1992</v>
      </c>
      <c r="D1384" s="243" t="s">
        <v>168</v>
      </c>
      <c r="E1384" s="244" t="s">
        <v>1988</v>
      </c>
      <c r="F1384" s="245" t="s">
        <v>1989</v>
      </c>
      <c r="G1384" s="246" t="s">
        <v>290</v>
      </c>
      <c r="H1384" s="247">
        <v>8.26</v>
      </c>
      <c r="I1384" s="248"/>
      <c r="J1384" s="249">
        <f>ROUND(I1384*H1384,2)</f>
        <v>0</v>
      </c>
      <c r="K1384" s="250"/>
      <c r="L1384" s="43"/>
      <c r="M1384" s="251" t="s">
        <v>1</v>
      </c>
      <c r="N1384" s="252" t="s">
        <v>39</v>
      </c>
      <c r="O1384" s="90"/>
      <c r="P1384" s="253">
        <f>O1384*H1384</f>
        <v>0</v>
      </c>
      <c r="Q1384" s="253">
        <v>3E-05</v>
      </c>
      <c r="R1384" s="253">
        <f>Q1384*H1384</f>
        <v>0.0002478</v>
      </c>
      <c r="S1384" s="253">
        <v>0</v>
      </c>
      <c r="T1384" s="254">
        <f>S1384*H1384</f>
        <v>0</v>
      </c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R1384" s="255" t="s">
        <v>252</v>
      </c>
      <c r="AT1384" s="255" t="s">
        <v>168</v>
      </c>
      <c r="AU1384" s="255" t="s">
        <v>86</v>
      </c>
      <c r="AY1384" s="16" t="s">
        <v>166</v>
      </c>
      <c r="BE1384" s="256">
        <f>IF(N1384="základní",J1384,0)</f>
        <v>0</v>
      </c>
      <c r="BF1384" s="256">
        <f>IF(N1384="snížená",J1384,0)</f>
        <v>0</v>
      </c>
      <c r="BG1384" s="256">
        <f>IF(N1384="zákl. přenesená",J1384,0)</f>
        <v>0</v>
      </c>
      <c r="BH1384" s="256">
        <f>IF(N1384="sníž. přenesená",J1384,0)</f>
        <v>0</v>
      </c>
      <c r="BI1384" s="256">
        <f>IF(N1384="nulová",J1384,0)</f>
        <v>0</v>
      </c>
      <c r="BJ1384" s="16" t="s">
        <v>86</v>
      </c>
      <c r="BK1384" s="256">
        <f>ROUND(I1384*H1384,2)</f>
        <v>0</v>
      </c>
      <c r="BL1384" s="16" t="s">
        <v>252</v>
      </c>
      <c r="BM1384" s="255" t="s">
        <v>2958</v>
      </c>
    </row>
    <row r="1385" spans="1:51" s="14" customFormat="1" ht="12">
      <c r="A1385" s="14"/>
      <c r="B1385" s="268"/>
      <c r="C1385" s="269"/>
      <c r="D1385" s="259" t="s">
        <v>174</v>
      </c>
      <c r="E1385" s="270" t="s">
        <v>1</v>
      </c>
      <c r="F1385" s="271" t="s">
        <v>2959</v>
      </c>
      <c r="G1385" s="269"/>
      <c r="H1385" s="272">
        <v>8.26</v>
      </c>
      <c r="I1385" s="273"/>
      <c r="J1385" s="269"/>
      <c r="K1385" s="269"/>
      <c r="L1385" s="274"/>
      <c r="M1385" s="275"/>
      <c r="N1385" s="276"/>
      <c r="O1385" s="276"/>
      <c r="P1385" s="276"/>
      <c r="Q1385" s="276"/>
      <c r="R1385" s="276"/>
      <c r="S1385" s="276"/>
      <c r="T1385" s="27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78" t="s">
        <v>174</v>
      </c>
      <c r="AU1385" s="278" t="s">
        <v>86</v>
      </c>
      <c r="AV1385" s="14" t="s">
        <v>86</v>
      </c>
      <c r="AW1385" s="14" t="s">
        <v>30</v>
      </c>
      <c r="AX1385" s="14" t="s">
        <v>73</v>
      </c>
      <c r="AY1385" s="278" t="s">
        <v>166</v>
      </c>
    </row>
    <row r="1386" spans="1:65" s="2" customFormat="1" ht="21.75" customHeight="1">
      <c r="A1386" s="37"/>
      <c r="B1386" s="38"/>
      <c r="C1386" s="243" t="s">
        <v>1998</v>
      </c>
      <c r="D1386" s="243" t="s">
        <v>168</v>
      </c>
      <c r="E1386" s="244" t="s">
        <v>1993</v>
      </c>
      <c r="F1386" s="245" t="s">
        <v>1994</v>
      </c>
      <c r="G1386" s="246" t="s">
        <v>223</v>
      </c>
      <c r="H1386" s="247">
        <v>0.178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39</v>
      </c>
      <c r="O1386" s="90"/>
      <c r="P1386" s="253">
        <f>O1386*H1386</f>
        <v>0</v>
      </c>
      <c r="Q1386" s="253">
        <v>0</v>
      </c>
      <c r="R1386" s="253">
        <f>Q1386*H1386</f>
        <v>0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252</v>
      </c>
      <c r="AT1386" s="255" t="s">
        <v>168</v>
      </c>
      <c r="AU1386" s="255" t="s">
        <v>86</v>
      </c>
      <c r="AY1386" s="16" t="s">
        <v>166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86</v>
      </c>
      <c r="BK1386" s="256">
        <f>ROUND(I1386*H1386,2)</f>
        <v>0</v>
      </c>
      <c r="BL1386" s="16" t="s">
        <v>252</v>
      </c>
      <c r="BM1386" s="255" t="s">
        <v>2960</v>
      </c>
    </row>
    <row r="1387" spans="1:63" s="12" customFormat="1" ht="22.8" customHeight="1">
      <c r="A1387" s="12"/>
      <c r="B1387" s="227"/>
      <c r="C1387" s="228"/>
      <c r="D1387" s="229" t="s">
        <v>72</v>
      </c>
      <c r="E1387" s="241" t="s">
        <v>1996</v>
      </c>
      <c r="F1387" s="241" t="s">
        <v>1997</v>
      </c>
      <c r="G1387" s="228"/>
      <c r="H1387" s="228"/>
      <c r="I1387" s="231"/>
      <c r="J1387" s="242">
        <f>BK1387</f>
        <v>0</v>
      </c>
      <c r="K1387" s="228"/>
      <c r="L1387" s="233"/>
      <c r="M1387" s="234"/>
      <c r="N1387" s="235"/>
      <c r="O1387" s="235"/>
      <c r="P1387" s="236">
        <f>SUM(P1388:P1412)</f>
        <v>0</v>
      </c>
      <c r="Q1387" s="235"/>
      <c r="R1387" s="236">
        <f>SUM(R1388:R1412)</f>
        <v>0.09755360000000002</v>
      </c>
      <c r="S1387" s="235"/>
      <c r="T1387" s="237">
        <f>SUM(T1388:T1412)</f>
        <v>0</v>
      </c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R1387" s="238" t="s">
        <v>86</v>
      </c>
      <c r="AT1387" s="239" t="s">
        <v>72</v>
      </c>
      <c r="AU1387" s="239" t="s">
        <v>80</v>
      </c>
      <c r="AY1387" s="238" t="s">
        <v>166</v>
      </c>
      <c r="BK1387" s="240">
        <f>SUM(BK1388:BK1412)</f>
        <v>0</v>
      </c>
    </row>
    <row r="1388" spans="1:65" s="2" customFormat="1" ht="21.75" customHeight="1">
      <c r="A1388" s="37"/>
      <c r="B1388" s="38"/>
      <c r="C1388" s="243" t="s">
        <v>2003</v>
      </c>
      <c r="D1388" s="243" t="s">
        <v>168</v>
      </c>
      <c r="E1388" s="244" t="s">
        <v>1999</v>
      </c>
      <c r="F1388" s="245" t="s">
        <v>2000</v>
      </c>
      <c r="G1388" s="246" t="s">
        <v>171</v>
      </c>
      <c r="H1388" s="247">
        <v>395</v>
      </c>
      <c r="I1388" s="248"/>
      <c r="J1388" s="249">
        <f>ROUND(I1388*H1388,2)</f>
        <v>0</v>
      </c>
      <c r="K1388" s="250"/>
      <c r="L1388" s="43"/>
      <c r="M1388" s="251" t="s">
        <v>1</v>
      </c>
      <c r="N1388" s="252" t="s">
        <v>39</v>
      </c>
      <c r="O1388" s="90"/>
      <c r="P1388" s="253">
        <f>O1388*H1388</f>
        <v>0</v>
      </c>
      <c r="Q1388" s="253">
        <v>0</v>
      </c>
      <c r="R1388" s="253">
        <f>Q1388*H1388</f>
        <v>0</v>
      </c>
      <c r="S1388" s="253">
        <v>0</v>
      </c>
      <c r="T1388" s="254">
        <f>S1388*H1388</f>
        <v>0</v>
      </c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R1388" s="255" t="s">
        <v>252</v>
      </c>
      <c r="AT1388" s="255" t="s">
        <v>168</v>
      </c>
      <c r="AU1388" s="255" t="s">
        <v>86</v>
      </c>
      <c r="AY1388" s="16" t="s">
        <v>166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6" t="s">
        <v>86</v>
      </c>
      <c r="BK1388" s="256">
        <f>ROUND(I1388*H1388,2)</f>
        <v>0</v>
      </c>
      <c r="BL1388" s="16" t="s">
        <v>252</v>
      </c>
      <c r="BM1388" s="255" t="s">
        <v>2961</v>
      </c>
    </row>
    <row r="1389" spans="1:51" s="14" customFormat="1" ht="12">
      <c r="A1389" s="14"/>
      <c r="B1389" s="268"/>
      <c r="C1389" s="269"/>
      <c r="D1389" s="259" t="s">
        <v>174</v>
      </c>
      <c r="E1389" s="270" t="s">
        <v>1</v>
      </c>
      <c r="F1389" s="271" t="s">
        <v>2962</v>
      </c>
      <c r="G1389" s="269"/>
      <c r="H1389" s="272">
        <v>395</v>
      </c>
      <c r="I1389" s="273"/>
      <c r="J1389" s="269"/>
      <c r="K1389" s="269"/>
      <c r="L1389" s="274"/>
      <c r="M1389" s="275"/>
      <c r="N1389" s="276"/>
      <c r="O1389" s="276"/>
      <c r="P1389" s="276"/>
      <c r="Q1389" s="276"/>
      <c r="R1389" s="276"/>
      <c r="S1389" s="276"/>
      <c r="T1389" s="277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78" t="s">
        <v>174</v>
      </c>
      <c r="AU1389" s="278" t="s">
        <v>86</v>
      </c>
      <c r="AV1389" s="14" t="s">
        <v>86</v>
      </c>
      <c r="AW1389" s="14" t="s">
        <v>30</v>
      </c>
      <c r="AX1389" s="14" t="s">
        <v>73</v>
      </c>
      <c r="AY1389" s="278" t="s">
        <v>166</v>
      </c>
    </row>
    <row r="1390" spans="1:65" s="2" customFormat="1" ht="21.75" customHeight="1">
      <c r="A1390" s="37"/>
      <c r="B1390" s="38"/>
      <c r="C1390" s="243" t="s">
        <v>2007</v>
      </c>
      <c r="D1390" s="243" t="s">
        <v>168</v>
      </c>
      <c r="E1390" s="244" t="s">
        <v>2004</v>
      </c>
      <c r="F1390" s="245" t="s">
        <v>2005</v>
      </c>
      <c r="G1390" s="246" t="s">
        <v>171</v>
      </c>
      <c r="H1390" s="247">
        <v>395</v>
      </c>
      <c r="I1390" s="248"/>
      <c r="J1390" s="249">
        <f>ROUND(I1390*H1390,2)</f>
        <v>0</v>
      </c>
      <c r="K1390" s="250"/>
      <c r="L1390" s="43"/>
      <c r="M1390" s="251" t="s">
        <v>1</v>
      </c>
      <c r="N1390" s="252" t="s">
        <v>39</v>
      </c>
      <c r="O1390" s="90"/>
      <c r="P1390" s="253">
        <f>O1390*H1390</f>
        <v>0</v>
      </c>
      <c r="Q1390" s="253">
        <v>0.00022</v>
      </c>
      <c r="R1390" s="253">
        <f>Q1390*H1390</f>
        <v>0.0869</v>
      </c>
      <c r="S1390" s="253">
        <v>0</v>
      </c>
      <c r="T1390" s="254">
        <f>S1390*H1390</f>
        <v>0</v>
      </c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R1390" s="255" t="s">
        <v>252</v>
      </c>
      <c r="AT1390" s="255" t="s">
        <v>168</v>
      </c>
      <c r="AU1390" s="255" t="s">
        <v>86</v>
      </c>
      <c r="AY1390" s="16" t="s">
        <v>166</v>
      </c>
      <c r="BE1390" s="256">
        <f>IF(N1390="základní",J1390,0)</f>
        <v>0</v>
      </c>
      <c r="BF1390" s="256">
        <f>IF(N1390="snížená",J1390,0)</f>
        <v>0</v>
      </c>
      <c r="BG1390" s="256">
        <f>IF(N1390="zákl. přenesená",J1390,0)</f>
        <v>0</v>
      </c>
      <c r="BH1390" s="256">
        <f>IF(N1390="sníž. přenesená",J1390,0)</f>
        <v>0</v>
      </c>
      <c r="BI1390" s="256">
        <f>IF(N1390="nulová",J1390,0)</f>
        <v>0</v>
      </c>
      <c r="BJ1390" s="16" t="s">
        <v>86</v>
      </c>
      <c r="BK1390" s="256">
        <f>ROUND(I1390*H1390,2)</f>
        <v>0</v>
      </c>
      <c r="BL1390" s="16" t="s">
        <v>252</v>
      </c>
      <c r="BM1390" s="255" t="s">
        <v>2963</v>
      </c>
    </row>
    <row r="1391" spans="1:51" s="14" customFormat="1" ht="12">
      <c r="A1391" s="14"/>
      <c r="B1391" s="268"/>
      <c r="C1391" s="269"/>
      <c r="D1391" s="259" t="s">
        <v>174</v>
      </c>
      <c r="E1391" s="270" t="s">
        <v>1</v>
      </c>
      <c r="F1391" s="271" t="s">
        <v>2962</v>
      </c>
      <c r="G1391" s="269"/>
      <c r="H1391" s="272">
        <v>395</v>
      </c>
      <c r="I1391" s="273"/>
      <c r="J1391" s="269"/>
      <c r="K1391" s="269"/>
      <c r="L1391" s="274"/>
      <c r="M1391" s="275"/>
      <c r="N1391" s="276"/>
      <c r="O1391" s="276"/>
      <c r="P1391" s="276"/>
      <c r="Q1391" s="276"/>
      <c r="R1391" s="276"/>
      <c r="S1391" s="276"/>
      <c r="T1391" s="27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8" t="s">
        <v>174</v>
      </c>
      <c r="AU1391" s="278" t="s">
        <v>86</v>
      </c>
      <c r="AV1391" s="14" t="s">
        <v>86</v>
      </c>
      <c r="AW1391" s="14" t="s">
        <v>30</v>
      </c>
      <c r="AX1391" s="14" t="s">
        <v>73</v>
      </c>
      <c r="AY1391" s="278" t="s">
        <v>166</v>
      </c>
    </row>
    <row r="1392" spans="1:65" s="2" customFormat="1" ht="21.75" customHeight="1">
      <c r="A1392" s="37"/>
      <c r="B1392" s="38"/>
      <c r="C1392" s="243" t="s">
        <v>2019</v>
      </c>
      <c r="D1392" s="243" t="s">
        <v>168</v>
      </c>
      <c r="E1392" s="244" t="s">
        <v>2008</v>
      </c>
      <c r="F1392" s="245" t="s">
        <v>2009</v>
      </c>
      <c r="G1392" s="246" t="s">
        <v>171</v>
      </c>
      <c r="H1392" s="247">
        <v>14.66</v>
      </c>
      <c r="I1392" s="248"/>
      <c r="J1392" s="249">
        <f>ROUND(I1392*H1392,2)</f>
        <v>0</v>
      </c>
      <c r="K1392" s="250"/>
      <c r="L1392" s="43"/>
      <c r="M1392" s="251" t="s">
        <v>1</v>
      </c>
      <c r="N1392" s="252" t="s">
        <v>39</v>
      </c>
      <c r="O1392" s="90"/>
      <c r="P1392" s="253">
        <f>O1392*H1392</f>
        <v>0</v>
      </c>
      <c r="Q1392" s="253">
        <v>8E-05</v>
      </c>
      <c r="R1392" s="253">
        <f>Q1392*H1392</f>
        <v>0.0011728</v>
      </c>
      <c r="S1392" s="253">
        <v>0</v>
      </c>
      <c r="T1392" s="254">
        <f>S1392*H1392</f>
        <v>0</v>
      </c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R1392" s="255" t="s">
        <v>252</v>
      </c>
      <c r="AT1392" s="255" t="s">
        <v>168</v>
      </c>
      <c r="AU1392" s="255" t="s">
        <v>86</v>
      </c>
      <c r="AY1392" s="16" t="s">
        <v>166</v>
      </c>
      <c r="BE1392" s="256">
        <f>IF(N1392="základní",J1392,0)</f>
        <v>0</v>
      </c>
      <c r="BF1392" s="256">
        <f>IF(N1392="snížená",J1392,0)</f>
        <v>0</v>
      </c>
      <c r="BG1392" s="256">
        <f>IF(N1392="zákl. přenesená",J1392,0)</f>
        <v>0</v>
      </c>
      <c r="BH1392" s="256">
        <f>IF(N1392="sníž. přenesená",J1392,0)</f>
        <v>0</v>
      </c>
      <c r="BI1392" s="256">
        <f>IF(N1392="nulová",J1392,0)</f>
        <v>0</v>
      </c>
      <c r="BJ1392" s="16" t="s">
        <v>86</v>
      </c>
      <c r="BK1392" s="256">
        <f>ROUND(I1392*H1392,2)</f>
        <v>0</v>
      </c>
      <c r="BL1392" s="16" t="s">
        <v>252</v>
      </c>
      <c r="BM1392" s="255" t="s">
        <v>2964</v>
      </c>
    </row>
    <row r="1393" spans="1:51" s="13" customFormat="1" ht="12">
      <c r="A1393" s="13"/>
      <c r="B1393" s="257"/>
      <c r="C1393" s="258"/>
      <c r="D1393" s="259" t="s">
        <v>174</v>
      </c>
      <c r="E1393" s="260" t="s">
        <v>1</v>
      </c>
      <c r="F1393" s="261" t="s">
        <v>2965</v>
      </c>
      <c r="G1393" s="258"/>
      <c r="H1393" s="260" t="s">
        <v>1</v>
      </c>
      <c r="I1393" s="262"/>
      <c r="J1393" s="258"/>
      <c r="K1393" s="258"/>
      <c r="L1393" s="263"/>
      <c r="M1393" s="264"/>
      <c r="N1393" s="265"/>
      <c r="O1393" s="265"/>
      <c r="P1393" s="265"/>
      <c r="Q1393" s="265"/>
      <c r="R1393" s="265"/>
      <c r="S1393" s="265"/>
      <c r="T1393" s="266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67" t="s">
        <v>174</v>
      </c>
      <c r="AU1393" s="267" t="s">
        <v>86</v>
      </c>
      <c r="AV1393" s="13" t="s">
        <v>80</v>
      </c>
      <c r="AW1393" s="13" t="s">
        <v>30</v>
      </c>
      <c r="AX1393" s="13" t="s">
        <v>73</v>
      </c>
      <c r="AY1393" s="267" t="s">
        <v>166</v>
      </c>
    </row>
    <row r="1394" spans="1:51" s="14" customFormat="1" ht="12">
      <c r="A1394" s="14"/>
      <c r="B1394" s="268"/>
      <c r="C1394" s="269"/>
      <c r="D1394" s="259" t="s">
        <v>174</v>
      </c>
      <c r="E1394" s="270" t="s">
        <v>1</v>
      </c>
      <c r="F1394" s="271" t="s">
        <v>2966</v>
      </c>
      <c r="G1394" s="269"/>
      <c r="H1394" s="272">
        <v>6.25</v>
      </c>
      <c r="I1394" s="273"/>
      <c r="J1394" s="269"/>
      <c r="K1394" s="269"/>
      <c r="L1394" s="274"/>
      <c r="M1394" s="275"/>
      <c r="N1394" s="276"/>
      <c r="O1394" s="276"/>
      <c r="P1394" s="276"/>
      <c r="Q1394" s="276"/>
      <c r="R1394" s="276"/>
      <c r="S1394" s="276"/>
      <c r="T1394" s="277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78" t="s">
        <v>174</v>
      </c>
      <c r="AU1394" s="278" t="s">
        <v>86</v>
      </c>
      <c r="AV1394" s="14" t="s">
        <v>86</v>
      </c>
      <c r="AW1394" s="14" t="s">
        <v>30</v>
      </c>
      <c r="AX1394" s="14" t="s">
        <v>73</v>
      </c>
      <c r="AY1394" s="278" t="s">
        <v>166</v>
      </c>
    </row>
    <row r="1395" spans="1:51" s="14" customFormat="1" ht="12">
      <c r="A1395" s="14"/>
      <c r="B1395" s="268"/>
      <c r="C1395" s="269"/>
      <c r="D1395" s="259" t="s">
        <v>174</v>
      </c>
      <c r="E1395" s="270" t="s">
        <v>1</v>
      </c>
      <c r="F1395" s="271" t="s">
        <v>2967</v>
      </c>
      <c r="G1395" s="269"/>
      <c r="H1395" s="272">
        <v>6.25</v>
      </c>
      <c r="I1395" s="273"/>
      <c r="J1395" s="269"/>
      <c r="K1395" s="269"/>
      <c r="L1395" s="274"/>
      <c r="M1395" s="275"/>
      <c r="N1395" s="276"/>
      <c r="O1395" s="276"/>
      <c r="P1395" s="276"/>
      <c r="Q1395" s="276"/>
      <c r="R1395" s="276"/>
      <c r="S1395" s="276"/>
      <c r="T1395" s="27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78" t="s">
        <v>174</v>
      </c>
      <c r="AU1395" s="278" t="s">
        <v>86</v>
      </c>
      <c r="AV1395" s="14" t="s">
        <v>86</v>
      </c>
      <c r="AW1395" s="14" t="s">
        <v>30</v>
      </c>
      <c r="AX1395" s="14" t="s">
        <v>73</v>
      </c>
      <c r="AY1395" s="278" t="s">
        <v>166</v>
      </c>
    </row>
    <row r="1396" spans="1:51" s="14" customFormat="1" ht="12">
      <c r="A1396" s="14"/>
      <c r="B1396" s="268"/>
      <c r="C1396" s="269"/>
      <c r="D1396" s="259" t="s">
        <v>174</v>
      </c>
      <c r="E1396" s="270" t="s">
        <v>1</v>
      </c>
      <c r="F1396" s="271" t="s">
        <v>2968</v>
      </c>
      <c r="G1396" s="269"/>
      <c r="H1396" s="272">
        <v>2.16</v>
      </c>
      <c r="I1396" s="273"/>
      <c r="J1396" s="269"/>
      <c r="K1396" s="269"/>
      <c r="L1396" s="274"/>
      <c r="M1396" s="275"/>
      <c r="N1396" s="276"/>
      <c r="O1396" s="276"/>
      <c r="P1396" s="276"/>
      <c r="Q1396" s="276"/>
      <c r="R1396" s="276"/>
      <c r="S1396" s="276"/>
      <c r="T1396" s="277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8" t="s">
        <v>174</v>
      </c>
      <c r="AU1396" s="278" t="s">
        <v>86</v>
      </c>
      <c r="AV1396" s="14" t="s">
        <v>86</v>
      </c>
      <c r="AW1396" s="14" t="s">
        <v>30</v>
      </c>
      <c r="AX1396" s="14" t="s">
        <v>73</v>
      </c>
      <c r="AY1396" s="278" t="s">
        <v>166</v>
      </c>
    </row>
    <row r="1397" spans="1:65" s="2" customFormat="1" ht="21.75" customHeight="1">
      <c r="A1397" s="37"/>
      <c r="B1397" s="38"/>
      <c r="C1397" s="243" t="s">
        <v>1195</v>
      </c>
      <c r="D1397" s="243" t="s">
        <v>168</v>
      </c>
      <c r="E1397" s="244" t="s">
        <v>2016</v>
      </c>
      <c r="F1397" s="245" t="s">
        <v>2017</v>
      </c>
      <c r="G1397" s="246" t="s">
        <v>171</v>
      </c>
      <c r="H1397" s="247">
        <v>2.16</v>
      </c>
      <c r="I1397" s="248"/>
      <c r="J1397" s="249">
        <f>ROUND(I1397*H1397,2)</f>
        <v>0</v>
      </c>
      <c r="K1397" s="250"/>
      <c r="L1397" s="43"/>
      <c r="M1397" s="251" t="s">
        <v>1</v>
      </c>
      <c r="N1397" s="252" t="s">
        <v>39</v>
      </c>
      <c r="O1397" s="90"/>
      <c r="P1397" s="253">
        <f>O1397*H1397</f>
        <v>0</v>
      </c>
      <c r="Q1397" s="253">
        <v>0</v>
      </c>
      <c r="R1397" s="253">
        <f>Q1397*H1397</f>
        <v>0</v>
      </c>
      <c r="S1397" s="253">
        <v>0</v>
      </c>
      <c r="T1397" s="254">
        <f>S1397*H1397</f>
        <v>0</v>
      </c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R1397" s="255" t="s">
        <v>252</v>
      </c>
      <c r="AT1397" s="255" t="s">
        <v>168</v>
      </c>
      <c r="AU1397" s="255" t="s">
        <v>86</v>
      </c>
      <c r="AY1397" s="16" t="s">
        <v>166</v>
      </c>
      <c r="BE1397" s="256">
        <f>IF(N1397="základní",J1397,0)</f>
        <v>0</v>
      </c>
      <c r="BF1397" s="256">
        <f>IF(N1397="snížená",J1397,0)</f>
        <v>0</v>
      </c>
      <c r="BG1397" s="256">
        <f>IF(N1397="zákl. přenesená",J1397,0)</f>
        <v>0</v>
      </c>
      <c r="BH1397" s="256">
        <f>IF(N1397="sníž. přenesená",J1397,0)</f>
        <v>0</v>
      </c>
      <c r="BI1397" s="256">
        <f>IF(N1397="nulová",J1397,0)</f>
        <v>0</v>
      </c>
      <c r="BJ1397" s="16" t="s">
        <v>86</v>
      </c>
      <c r="BK1397" s="256">
        <f>ROUND(I1397*H1397,2)</f>
        <v>0</v>
      </c>
      <c r="BL1397" s="16" t="s">
        <v>252</v>
      </c>
      <c r="BM1397" s="255" t="s">
        <v>2969</v>
      </c>
    </row>
    <row r="1398" spans="1:51" s="14" customFormat="1" ht="12">
      <c r="A1398" s="14"/>
      <c r="B1398" s="268"/>
      <c r="C1398" s="269"/>
      <c r="D1398" s="259" t="s">
        <v>174</v>
      </c>
      <c r="E1398" s="270" t="s">
        <v>1</v>
      </c>
      <c r="F1398" s="271" t="s">
        <v>2968</v>
      </c>
      <c r="G1398" s="269"/>
      <c r="H1398" s="272">
        <v>2.16</v>
      </c>
      <c r="I1398" s="273"/>
      <c r="J1398" s="269"/>
      <c r="K1398" s="269"/>
      <c r="L1398" s="274"/>
      <c r="M1398" s="275"/>
      <c r="N1398" s="276"/>
      <c r="O1398" s="276"/>
      <c r="P1398" s="276"/>
      <c r="Q1398" s="276"/>
      <c r="R1398" s="276"/>
      <c r="S1398" s="276"/>
      <c r="T1398" s="277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78" t="s">
        <v>174</v>
      </c>
      <c r="AU1398" s="278" t="s">
        <v>86</v>
      </c>
      <c r="AV1398" s="14" t="s">
        <v>86</v>
      </c>
      <c r="AW1398" s="14" t="s">
        <v>30</v>
      </c>
      <c r="AX1398" s="14" t="s">
        <v>73</v>
      </c>
      <c r="AY1398" s="278" t="s">
        <v>166</v>
      </c>
    </row>
    <row r="1399" spans="1:65" s="2" customFormat="1" ht="21.75" customHeight="1">
      <c r="A1399" s="37"/>
      <c r="B1399" s="38"/>
      <c r="C1399" s="243" t="s">
        <v>2023</v>
      </c>
      <c r="D1399" s="243" t="s">
        <v>168</v>
      </c>
      <c r="E1399" s="244" t="s">
        <v>2020</v>
      </c>
      <c r="F1399" s="245" t="s">
        <v>2021</v>
      </c>
      <c r="G1399" s="246" t="s">
        <v>171</v>
      </c>
      <c r="H1399" s="247">
        <v>14.66</v>
      </c>
      <c r="I1399" s="248"/>
      <c r="J1399" s="249">
        <f>ROUND(I1399*H1399,2)</f>
        <v>0</v>
      </c>
      <c r="K1399" s="250"/>
      <c r="L1399" s="43"/>
      <c r="M1399" s="251" t="s">
        <v>1</v>
      </c>
      <c r="N1399" s="252" t="s">
        <v>39</v>
      </c>
      <c r="O1399" s="90"/>
      <c r="P1399" s="253">
        <f>O1399*H1399</f>
        <v>0</v>
      </c>
      <c r="Q1399" s="253">
        <v>0.00014</v>
      </c>
      <c r="R1399" s="253">
        <f>Q1399*H1399</f>
        <v>0.0020524</v>
      </c>
      <c r="S1399" s="253">
        <v>0</v>
      </c>
      <c r="T1399" s="254">
        <f>S1399*H1399</f>
        <v>0</v>
      </c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/>
      <c r="AR1399" s="255" t="s">
        <v>252</v>
      </c>
      <c r="AT1399" s="255" t="s">
        <v>168</v>
      </c>
      <c r="AU1399" s="255" t="s">
        <v>86</v>
      </c>
      <c r="AY1399" s="16" t="s">
        <v>166</v>
      </c>
      <c r="BE1399" s="256">
        <f>IF(N1399="základní",J1399,0)</f>
        <v>0</v>
      </c>
      <c r="BF1399" s="256">
        <f>IF(N1399="snížená",J1399,0)</f>
        <v>0</v>
      </c>
      <c r="BG1399" s="256">
        <f>IF(N1399="zákl. přenesená",J1399,0)</f>
        <v>0</v>
      </c>
      <c r="BH1399" s="256">
        <f>IF(N1399="sníž. přenesená",J1399,0)</f>
        <v>0</v>
      </c>
      <c r="BI1399" s="256">
        <f>IF(N1399="nulová",J1399,0)</f>
        <v>0</v>
      </c>
      <c r="BJ1399" s="16" t="s">
        <v>86</v>
      </c>
      <c r="BK1399" s="256">
        <f>ROUND(I1399*H1399,2)</f>
        <v>0</v>
      </c>
      <c r="BL1399" s="16" t="s">
        <v>252</v>
      </c>
      <c r="BM1399" s="255" t="s">
        <v>2970</v>
      </c>
    </row>
    <row r="1400" spans="1:51" s="13" customFormat="1" ht="12">
      <c r="A1400" s="13"/>
      <c r="B1400" s="257"/>
      <c r="C1400" s="258"/>
      <c r="D1400" s="259" t="s">
        <v>174</v>
      </c>
      <c r="E1400" s="260" t="s">
        <v>1</v>
      </c>
      <c r="F1400" s="261" t="s">
        <v>2965</v>
      </c>
      <c r="G1400" s="258"/>
      <c r="H1400" s="260" t="s">
        <v>1</v>
      </c>
      <c r="I1400" s="262"/>
      <c r="J1400" s="258"/>
      <c r="K1400" s="258"/>
      <c r="L1400" s="263"/>
      <c r="M1400" s="264"/>
      <c r="N1400" s="265"/>
      <c r="O1400" s="265"/>
      <c r="P1400" s="265"/>
      <c r="Q1400" s="265"/>
      <c r="R1400" s="265"/>
      <c r="S1400" s="265"/>
      <c r="T1400" s="266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67" t="s">
        <v>174</v>
      </c>
      <c r="AU1400" s="267" t="s">
        <v>86</v>
      </c>
      <c r="AV1400" s="13" t="s">
        <v>80</v>
      </c>
      <c r="AW1400" s="13" t="s">
        <v>30</v>
      </c>
      <c r="AX1400" s="13" t="s">
        <v>73</v>
      </c>
      <c r="AY1400" s="267" t="s">
        <v>166</v>
      </c>
    </row>
    <row r="1401" spans="1:51" s="14" customFormat="1" ht="12">
      <c r="A1401" s="14"/>
      <c r="B1401" s="268"/>
      <c r="C1401" s="269"/>
      <c r="D1401" s="259" t="s">
        <v>174</v>
      </c>
      <c r="E1401" s="270" t="s">
        <v>1</v>
      </c>
      <c r="F1401" s="271" t="s">
        <v>2966</v>
      </c>
      <c r="G1401" s="269"/>
      <c r="H1401" s="272">
        <v>6.25</v>
      </c>
      <c r="I1401" s="273"/>
      <c r="J1401" s="269"/>
      <c r="K1401" s="269"/>
      <c r="L1401" s="274"/>
      <c r="M1401" s="275"/>
      <c r="N1401" s="276"/>
      <c r="O1401" s="276"/>
      <c r="P1401" s="276"/>
      <c r="Q1401" s="276"/>
      <c r="R1401" s="276"/>
      <c r="S1401" s="276"/>
      <c r="T1401" s="27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8" t="s">
        <v>174</v>
      </c>
      <c r="AU1401" s="278" t="s">
        <v>86</v>
      </c>
      <c r="AV1401" s="14" t="s">
        <v>86</v>
      </c>
      <c r="AW1401" s="14" t="s">
        <v>30</v>
      </c>
      <c r="AX1401" s="14" t="s">
        <v>73</v>
      </c>
      <c r="AY1401" s="278" t="s">
        <v>166</v>
      </c>
    </row>
    <row r="1402" spans="1:51" s="14" customFormat="1" ht="12">
      <c r="A1402" s="14"/>
      <c r="B1402" s="268"/>
      <c r="C1402" s="269"/>
      <c r="D1402" s="259" t="s">
        <v>174</v>
      </c>
      <c r="E1402" s="270" t="s">
        <v>1</v>
      </c>
      <c r="F1402" s="271" t="s">
        <v>2967</v>
      </c>
      <c r="G1402" s="269"/>
      <c r="H1402" s="272">
        <v>6.25</v>
      </c>
      <c r="I1402" s="273"/>
      <c r="J1402" s="269"/>
      <c r="K1402" s="269"/>
      <c r="L1402" s="274"/>
      <c r="M1402" s="275"/>
      <c r="N1402" s="276"/>
      <c r="O1402" s="276"/>
      <c r="P1402" s="276"/>
      <c r="Q1402" s="276"/>
      <c r="R1402" s="276"/>
      <c r="S1402" s="276"/>
      <c r="T1402" s="277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8" t="s">
        <v>174</v>
      </c>
      <c r="AU1402" s="278" t="s">
        <v>86</v>
      </c>
      <c r="AV1402" s="14" t="s">
        <v>86</v>
      </c>
      <c r="AW1402" s="14" t="s">
        <v>30</v>
      </c>
      <c r="AX1402" s="14" t="s">
        <v>73</v>
      </c>
      <c r="AY1402" s="278" t="s">
        <v>166</v>
      </c>
    </row>
    <row r="1403" spans="1:51" s="14" customFormat="1" ht="12">
      <c r="A1403" s="14"/>
      <c r="B1403" s="268"/>
      <c r="C1403" s="269"/>
      <c r="D1403" s="259" t="s">
        <v>174</v>
      </c>
      <c r="E1403" s="270" t="s">
        <v>1</v>
      </c>
      <c r="F1403" s="271" t="s">
        <v>2968</v>
      </c>
      <c r="G1403" s="269"/>
      <c r="H1403" s="272">
        <v>2.16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174</v>
      </c>
      <c r="AU1403" s="278" t="s">
        <v>86</v>
      </c>
      <c r="AV1403" s="14" t="s">
        <v>86</v>
      </c>
      <c r="AW1403" s="14" t="s">
        <v>30</v>
      </c>
      <c r="AX1403" s="14" t="s">
        <v>73</v>
      </c>
      <c r="AY1403" s="278" t="s">
        <v>166</v>
      </c>
    </row>
    <row r="1404" spans="1:65" s="2" customFormat="1" ht="21.75" customHeight="1">
      <c r="A1404" s="37"/>
      <c r="B1404" s="38"/>
      <c r="C1404" s="243" t="s">
        <v>2027</v>
      </c>
      <c r="D1404" s="243" t="s">
        <v>168</v>
      </c>
      <c r="E1404" s="244" t="s">
        <v>2024</v>
      </c>
      <c r="F1404" s="245" t="s">
        <v>2025</v>
      </c>
      <c r="G1404" s="246" t="s">
        <v>171</v>
      </c>
      <c r="H1404" s="247">
        <v>14.66</v>
      </c>
      <c r="I1404" s="248"/>
      <c r="J1404" s="249">
        <f>ROUND(I1404*H1404,2)</f>
        <v>0</v>
      </c>
      <c r="K1404" s="250"/>
      <c r="L1404" s="43"/>
      <c r="M1404" s="251" t="s">
        <v>1</v>
      </c>
      <c r="N1404" s="252" t="s">
        <v>39</v>
      </c>
      <c r="O1404" s="90"/>
      <c r="P1404" s="253">
        <f>O1404*H1404</f>
        <v>0</v>
      </c>
      <c r="Q1404" s="253">
        <v>0.00014</v>
      </c>
      <c r="R1404" s="253">
        <f>Q1404*H1404</f>
        <v>0.0020524</v>
      </c>
      <c r="S1404" s="253">
        <v>0</v>
      </c>
      <c r="T1404" s="254">
        <f>S1404*H1404</f>
        <v>0</v>
      </c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37"/>
      <c r="AE1404" s="37"/>
      <c r="AR1404" s="255" t="s">
        <v>252</v>
      </c>
      <c r="AT1404" s="255" t="s">
        <v>168</v>
      </c>
      <c r="AU1404" s="255" t="s">
        <v>86</v>
      </c>
      <c r="AY1404" s="16" t="s">
        <v>166</v>
      </c>
      <c r="BE1404" s="256">
        <f>IF(N1404="základní",J1404,0)</f>
        <v>0</v>
      </c>
      <c r="BF1404" s="256">
        <f>IF(N1404="snížená",J1404,0)</f>
        <v>0</v>
      </c>
      <c r="BG1404" s="256">
        <f>IF(N1404="zákl. přenesená",J1404,0)</f>
        <v>0</v>
      </c>
      <c r="BH1404" s="256">
        <f>IF(N1404="sníž. přenesená",J1404,0)</f>
        <v>0</v>
      </c>
      <c r="BI1404" s="256">
        <f>IF(N1404="nulová",J1404,0)</f>
        <v>0</v>
      </c>
      <c r="BJ1404" s="16" t="s">
        <v>86</v>
      </c>
      <c r="BK1404" s="256">
        <f>ROUND(I1404*H1404,2)</f>
        <v>0</v>
      </c>
      <c r="BL1404" s="16" t="s">
        <v>252</v>
      </c>
      <c r="BM1404" s="255" t="s">
        <v>2971</v>
      </c>
    </row>
    <row r="1405" spans="1:51" s="13" customFormat="1" ht="12">
      <c r="A1405" s="13"/>
      <c r="B1405" s="257"/>
      <c r="C1405" s="258"/>
      <c r="D1405" s="259" t="s">
        <v>174</v>
      </c>
      <c r="E1405" s="260" t="s">
        <v>1</v>
      </c>
      <c r="F1405" s="261" t="s">
        <v>2965</v>
      </c>
      <c r="G1405" s="258"/>
      <c r="H1405" s="260" t="s">
        <v>1</v>
      </c>
      <c r="I1405" s="262"/>
      <c r="J1405" s="258"/>
      <c r="K1405" s="258"/>
      <c r="L1405" s="263"/>
      <c r="M1405" s="264"/>
      <c r="N1405" s="265"/>
      <c r="O1405" s="265"/>
      <c r="P1405" s="265"/>
      <c r="Q1405" s="265"/>
      <c r="R1405" s="265"/>
      <c r="S1405" s="265"/>
      <c r="T1405" s="266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67" t="s">
        <v>174</v>
      </c>
      <c r="AU1405" s="267" t="s">
        <v>86</v>
      </c>
      <c r="AV1405" s="13" t="s">
        <v>80</v>
      </c>
      <c r="AW1405" s="13" t="s">
        <v>30</v>
      </c>
      <c r="AX1405" s="13" t="s">
        <v>73</v>
      </c>
      <c r="AY1405" s="267" t="s">
        <v>166</v>
      </c>
    </row>
    <row r="1406" spans="1:51" s="14" customFormat="1" ht="12">
      <c r="A1406" s="14"/>
      <c r="B1406" s="268"/>
      <c r="C1406" s="269"/>
      <c r="D1406" s="259" t="s">
        <v>174</v>
      </c>
      <c r="E1406" s="270" t="s">
        <v>1</v>
      </c>
      <c r="F1406" s="271" t="s">
        <v>2966</v>
      </c>
      <c r="G1406" s="269"/>
      <c r="H1406" s="272">
        <v>6.25</v>
      </c>
      <c r="I1406" s="273"/>
      <c r="J1406" s="269"/>
      <c r="K1406" s="269"/>
      <c r="L1406" s="274"/>
      <c r="M1406" s="275"/>
      <c r="N1406" s="276"/>
      <c r="O1406" s="276"/>
      <c r="P1406" s="276"/>
      <c r="Q1406" s="276"/>
      <c r="R1406" s="276"/>
      <c r="S1406" s="276"/>
      <c r="T1406" s="27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8" t="s">
        <v>174</v>
      </c>
      <c r="AU1406" s="278" t="s">
        <v>86</v>
      </c>
      <c r="AV1406" s="14" t="s">
        <v>86</v>
      </c>
      <c r="AW1406" s="14" t="s">
        <v>30</v>
      </c>
      <c r="AX1406" s="14" t="s">
        <v>73</v>
      </c>
      <c r="AY1406" s="278" t="s">
        <v>166</v>
      </c>
    </row>
    <row r="1407" spans="1:51" s="14" customFormat="1" ht="12">
      <c r="A1407" s="14"/>
      <c r="B1407" s="268"/>
      <c r="C1407" s="269"/>
      <c r="D1407" s="259" t="s">
        <v>174</v>
      </c>
      <c r="E1407" s="270" t="s">
        <v>1</v>
      </c>
      <c r="F1407" s="271" t="s">
        <v>2967</v>
      </c>
      <c r="G1407" s="269"/>
      <c r="H1407" s="272">
        <v>6.25</v>
      </c>
      <c r="I1407" s="273"/>
      <c r="J1407" s="269"/>
      <c r="K1407" s="269"/>
      <c r="L1407" s="274"/>
      <c r="M1407" s="275"/>
      <c r="N1407" s="276"/>
      <c r="O1407" s="276"/>
      <c r="P1407" s="276"/>
      <c r="Q1407" s="276"/>
      <c r="R1407" s="276"/>
      <c r="S1407" s="276"/>
      <c r="T1407" s="277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78" t="s">
        <v>174</v>
      </c>
      <c r="AU1407" s="278" t="s">
        <v>86</v>
      </c>
      <c r="AV1407" s="14" t="s">
        <v>86</v>
      </c>
      <c r="AW1407" s="14" t="s">
        <v>30</v>
      </c>
      <c r="AX1407" s="14" t="s">
        <v>73</v>
      </c>
      <c r="AY1407" s="278" t="s">
        <v>166</v>
      </c>
    </row>
    <row r="1408" spans="1:51" s="14" customFormat="1" ht="12">
      <c r="A1408" s="14"/>
      <c r="B1408" s="268"/>
      <c r="C1408" s="269"/>
      <c r="D1408" s="259" t="s">
        <v>174</v>
      </c>
      <c r="E1408" s="270" t="s">
        <v>1</v>
      </c>
      <c r="F1408" s="271" t="s">
        <v>2968</v>
      </c>
      <c r="G1408" s="269"/>
      <c r="H1408" s="272">
        <v>2.16</v>
      </c>
      <c r="I1408" s="273"/>
      <c r="J1408" s="269"/>
      <c r="K1408" s="269"/>
      <c r="L1408" s="274"/>
      <c r="M1408" s="275"/>
      <c r="N1408" s="276"/>
      <c r="O1408" s="276"/>
      <c r="P1408" s="276"/>
      <c r="Q1408" s="276"/>
      <c r="R1408" s="276"/>
      <c r="S1408" s="276"/>
      <c r="T1408" s="277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8" t="s">
        <v>174</v>
      </c>
      <c r="AU1408" s="278" t="s">
        <v>86</v>
      </c>
      <c r="AV1408" s="14" t="s">
        <v>86</v>
      </c>
      <c r="AW1408" s="14" t="s">
        <v>30</v>
      </c>
      <c r="AX1408" s="14" t="s">
        <v>73</v>
      </c>
      <c r="AY1408" s="278" t="s">
        <v>166</v>
      </c>
    </row>
    <row r="1409" spans="1:65" s="2" customFormat="1" ht="21.75" customHeight="1">
      <c r="A1409" s="37"/>
      <c r="B1409" s="38"/>
      <c r="C1409" s="243" t="s">
        <v>2031</v>
      </c>
      <c r="D1409" s="243" t="s">
        <v>168</v>
      </c>
      <c r="E1409" s="244" t="s">
        <v>2028</v>
      </c>
      <c r="F1409" s="245" t="s">
        <v>2029</v>
      </c>
      <c r="G1409" s="246" t="s">
        <v>171</v>
      </c>
      <c r="H1409" s="247">
        <v>9.6</v>
      </c>
      <c r="I1409" s="248"/>
      <c r="J1409" s="249">
        <f>ROUND(I1409*H1409,2)</f>
        <v>0</v>
      </c>
      <c r="K1409" s="250"/>
      <c r="L1409" s="43"/>
      <c r="M1409" s="251" t="s">
        <v>1</v>
      </c>
      <c r="N1409" s="252" t="s">
        <v>39</v>
      </c>
      <c r="O1409" s="90"/>
      <c r="P1409" s="253">
        <f>O1409*H1409</f>
        <v>0</v>
      </c>
      <c r="Q1409" s="253">
        <v>0.00023</v>
      </c>
      <c r="R1409" s="253">
        <f>Q1409*H1409</f>
        <v>0.002208</v>
      </c>
      <c r="S1409" s="253">
        <v>0</v>
      </c>
      <c r="T1409" s="254">
        <f>S1409*H1409</f>
        <v>0</v>
      </c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R1409" s="255" t="s">
        <v>252</v>
      </c>
      <c r="AT1409" s="255" t="s">
        <v>168</v>
      </c>
      <c r="AU1409" s="255" t="s">
        <v>86</v>
      </c>
      <c r="AY1409" s="16" t="s">
        <v>166</v>
      </c>
      <c r="BE1409" s="256">
        <f>IF(N1409="základní",J1409,0)</f>
        <v>0</v>
      </c>
      <c r="BF1409" s="256">
        <f>IF(N1409="snížená",J1409,0)</f>
        <v>0</v>
      </c>
      <c r="BG1409" s="256">
        <f>IF(N1409="zákl. přenesená",J1409,0)</f>
        <v>0</v>
      </c>
      <c r="BH1409" s="256">
        <f>IF(N1409="sníž. přenesená",J1409,0)</f>
        <v>0</v>
      </c>
      <c r="BI1409" s="256">
        <f>IF(N1409="nulová",J1409,0)</f>
        <v>0</v>
      </c>
      <c r="BJ1409" s="16" t="s">
        <v>86</v>
      </c>
      <c r="BK1409" s="256">
        <f>ROUND(I1409*H1409,2)</f>
        <v>0</v>
      </c>
      <c r="BL1409" s="16" t="s">
        <v>252</v>
      </c>
      <c r="BM1409" s="255" t="s">
        <v>2972</v>
      </c>
    </row>
    <row r="1410" spans="1:51" s="14" customFormat="1" ht="12">
      <c r="A1410" s="14"/>
      <c r="B1410" s="268"/>
      <c r="C1410" s="269"/>
      <c r="D1410" s="259" t="s">
        <v>174</v>
      </c>
      <c r="E1410" s="270" t="s">
        <v>1</v>
      </c>
      <c r="F1410" s="271" t="s">
        <v>2726</v>
      </c>
      <c r="G1410" s="269"/>
      <c r="H1410" s="272">
        <v>9.6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174</v>
      </c>
      <c r="AU1410" s="278" t="s">
        <v>86</v>
      </c>
      <c r="AV1410" s="14" t="s">
        <v>86</v>
      </c>
      <c r="AW1410" s="14" t="s">
        <v>30</v>
      </c>
      <c r="AX1410" s="14" t="s">
        <v>73</v>
      </c>
      <c r="AY1410" s="278" t="s">
        <v>166</v>
      </c>
    </row>
    <row r="1411" spans="1:65" s="2" customFormat="1" ht="21.75" customHeight="1">
      <c r="A1411" s="37"/>
      <c r="B1411" s="38"/>
      <c r="C1411" s="243" t="s">
        <v>2037</v>
      </c>
      <c r="D1411" s="243" t="s">
        <v>168</v>
      </c>
      <c r="E1411" s="244" t="s">
        <v>2032</v>
      </c>
      <c r="F1411" s="245" t="s">
        <v>2033</v>
      </c>
      <c r="G1411" s="246" t="s">
        <v>171</v>
      </c>
      <c r="H1411" s="247">
        <v>9.6</v>
      </c>
      <c r="I1411" s="248"/>
      <c r="J1411" s="249">
        <f>ROUND(I1411*H1411,2)</f>
        <v>0</v>
      </c>
      <c r="K1411" s="250"/>
      <c r="L1411" s="43"/>
      <c r="M1411" s="251" t="s">
        <v>1</v>
      </c>
      <c r="N1411" s="252" t="s">
        <v>39</v>
      </c>
      <c r="O1411" s="90"/>
      <c r="P1411" s="253">
        <f>O1411*H1411</f>
        <v>0</v>
      </c>
      <c r="Q1411" s="253">
        <v>0.00033</v>
      </c>
      <c r="R1411" s="253">
        <f>Q1411*H1411</f>
        <v>0.003168</v>
      </c>
      <c r="S1411" s="253">
        <v>0</v>
      </c>
      <c r="T1411" s="254">
        <f>S1411*H1411</f>
        <v>0</v>
      </c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R1411" s="255" t="s">
        <v>252</v>
      </c>
      <c r="AT1411" s="255" t="s">
        <v>168</v>
      </c>
      <c r="AU1411" s="255" t="s">
        <v>86</v>
      </c>
      <c r="AY1411" s="16" t="s">
        <v>166</v>
      </c>
      <c r="BE1411" s="256">
        <f>IF(N1411="základní",J1411,0)</f>
        <v>0</v>
      </c>
      <c r="BF1411" s="256">
        <f>IF(N1411="snížená",J1411,0)</f>
        <v>0</v>
      </c>
      <c r="BG1411" s="256">
        <f>IF(N1411="zákl. přenesená",J1411,0)</f>
        <v>0</v>
      </c>
      <c r="BH1411" s="256">
        <f>IF(N1411="sníž. přenesená",J1411,0)</f>
        <v>0</v>
      </c>
      <c r="BI1411" s="256">
        <f>IF(N1411="nulová",J1411,0)</f>
        <v>0</v>
      </c>
      <c r="BJ1411" s="16" t="s">
        <v>86</v>
      </c>
      <c r="BK1411" s="256">
        <f>ROUND(I1411*H1411,2)</f>
        <v>0</v>
      </c>
      <c r="BL1411" s="16" t="s">
        <v>252</v>
      </c>
      <c r="BM1411" s="255" t="s">
        <v>2973</v>
      </c>
    </row>
    <row r="1412" spans="1:51" s="14" customFormat="1" ht="12">
      <c r="A1412" s="14"/>
      <c r="B1412" s="268"/>
      <c r="C1412" s="269"/>
      <c r="D1412" s="259" t="s">
        <v>174</v>
      </c>
      <c r="E1412" s="270" t="s">
        <v>1</v>
      </c>
      <c r="F1412" s="271" t="s">
        <v>2726</v>
      </c>
      <c r="G1412" s="269"/>
      <c r="H1412" s="272">
        <v>9.6</v>
      </c>
      <c r="I1412" s="273"/>
      <c r="J1412" s="269"/>
      <c r="K1412" s="269"/>
      <c r="L1412" s="274"/>
      <c r="M1412" s="275"/>
      <c r="N1412" s="276"/>
      <c r="O1412" s="276"/>
      <c r="P1412" s="276"/>
      <c r="Q1412" s="276"/>
      <c r="R1412" s="276"/>
      <c r="S1412" s="276"/>
      <c r="T1412" s="277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78" t="s">
        <v>174</v>
      </c>
      <c r="AU1412" s="278" t="s">
        <v>86</v>
      </c>
      <c r="AV1412" s="14" t="s">
        <v>86</v>
      </c>
      <c r="AW1412" s="14" t="s">
        <v>30</v>
      </c>
      <c r="AX1412" s="14" t="s">
        <v>73</v>
      </c>
      <c r="AY1412" s="278" t="s">
        <v>166</v>
      </c>
    </row>
    <row r="1413" spans="1:63" s="12" customFormat="1" ht="22.8" customHeight="1">
      <c r="A1413" s="12"/>
      <c r="B1413" s="227"/>
      <c r="C1413" s="228"/>
      <c r="D1413" s="229" t="s">
        <v>72</v>
      </c>
      <c r="E1413" s="241" t="s">
        <v>2035</v>
      </c>
      <c r="F1413" s="241" t="s">
        <v>2036</v>
      </c>
      <c r="G1413" s="228"/>
      <c r="H1413" s="228"/>
      <c r="I1413" s="231"/>
      <c r="J1413" s="242">
        <f>BK1413</f>
        <v>0</v>
      </c>
      <c r="K1413" s="228"/>
      <c r="L1413" s="233"/>
      <c r="M1413" s="234"/>
      <c r="N1413" s="235"/>
      <c r="O1413" s="235"/>
      <c r="P1413" s="236">
        <f>SUM(P1414:P1417)</f>
        <v>0</v>
      </c>
      <c r="Q1413" s="235"/>
      <c r="R1413" s="236">
        <f>SUM(R1414:R1417)</f>
        <v>0.735</v>
      </c>
      <c r="S1413" s="235"/>
      <c r="T1413" s="237">
        <f>SUM(T1414:T1417)</f>
        <v>0</v>
      </c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R1413" s="238" t="s">
        <v>86</v>
      </c>
      <c r="AT1413" s="239" t="s">
        <v>72</v>
      </c>
      <c r="AU1413" s="239" t="s">
        <v>80</v>
      </c>
      <c r="AY1413" s="238" t="s">
        <v>166</v>
      </c>
      <c r="BK1413" s="240">
        <f>SUM(BK1414:BK1417)</f>
        <v>0</v>
      </c>
    </row>
    <row r="1414" spans="1:65" s="2" customFormat="1" ht="21.75" customHeight="1">
      <c r="A1414" s="37"/>
      <c r="B1414" s="38"/>
      <c r="C1414" s="243" t="s">
        <v>2042</v>
      </c>
      <c r="D1414" s="243" t="s">
        <v>168</v>
      </c>
      <c r="E1414" s="244" t="s">
        <v>2038</v>
      </c>
      <c r="F1414" s="245" t="s">
        <v>2039</v>
      </c>
      <c r="G1414" s="246" t="s">
        <v>171</v>
      </c>
      <c r="H1414" s="247">
        <v>1500</v>
      </c>
      <c r="I1414" s="248"/>
      <c r="J1414" s="249">
        <f>ROUND(I1414*H1414,2)</f>
        <v>0</v>
      </c>
      <c r="K1414" s="250"/>
      <c r="L1414" s="43"/>
      <c r="M1414" s="251" t="s">
        <v>1</v>
      </c>
      <c r="N1414" s="252" t="s">
        <v>39</v>
      </c>
      <c r="O1414" s="90"/>
      <c r="P1414" s="253">
        <f>O1414*H1414</f>
        <v>0</v>
      </c>
      <c r="Q1414" s="253">
        <v>0.0002</v>
      </c>
      <c r="R1414" s="253">
        <f>Q1414*H1414</f>
        <v>0.3</v>
      </c>
      <c r="S1414" s="253">
        <v>0</v>
      </c>
      <c r="T1414" s="254">
        <f>S1414*H1414</f>
        <v>0</v>
      </c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R1414" s="255" t="s">
        <v>252</v>
      </c>
      <c r="AT1414" s="255" t="s">
        <v>168</v>
      </c>
      <c r="AU1414" s="255" t="s">
        <v>86</v>
      </c>
      <c r="AY1414" s="16" t="s">
        <v>166</v>
      </c>
      <c r="BE1414" s="256">
        <f>IF(N1414="základní",J1414,0)</f>
        <v>0</v>
      </c>
      <c r="BF1414" s="256">
        <f>IF(N1414="snížená",J1414,0)</f>
        <v>0</v>
      </c>
      <c r="BG1414" s="256">
        <f>IF(N1414="zákl. přenesená",J1414,0)</f>
        <v>0</v>
      </c>
      <c r="BH1414" s="256">
        <f>IF(N1414="sníž. přenesená",J1414,0)</f>
        <v>0</v>
      </c>
      <c r="BI1414" s="256">
        <f>IF(N1414="nulová",J1414,0)</f>
        <v>0</v>
      </c>
      <c r="BJ1414" s="16" t="s">
        <v>86</v>
      </c>
      <c r="BK1414" s="256">
        <f>ROUND(I1414*H1414,2)</f>
        <v>0</v>
      </c>
      <c r="BL1414" s="16" t="s">
        <v>252</v>
      </c>
      <c r="BM1414" s="255" t="s">
        <v>2974</v>
      </c>
    </row>
    <row r="1415" spans="1:51" s="14" customFormat="1" ht="12">
      <c r="A1415" s="14"/>
      <c r="B1415" s="268"/>
      <c r="C1415" s="269"/>
      <c r="D1415" s="259" t="s">
        <v>174</v>
      </c>
      <c r="E1415" s="270" t="s">
        <v>1</v>
      </c>
      <c r="F1415" s="271" t="s">
        <v>2975</v>
      </c>
      <c r="G1415" s="269"/>
      <c r="H1415" s="272">
        <v>1500</v>
      </c>
      <c r="I1415" s="273"/>
      <c r="J1415" s="269"/>
      <c r="K1415" s="269"/>
      <c r="L1415" s="274"/>
      <c r="M1415" s="275"/>
      <c r="N1415" s="276"/>
      <c r="O1415" s="276"/>
      <c r="P1415" s="276"/>
      <c r="Q1415" s="276"/>
      <c r="R1415" s="276"/>
      <c r="S1415" s="276"/>
      <c r="T1415" s="27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8" t="s">
        <v>174</v>
      </c>
      <c r="AU1415" s="278" t="s">
        <v>86</v>
      </c>
      <c r="AV1415" s="14" t="s">
        <v>86</v>
      </c>
      <c r="AW1415" s="14" t="s">
        <v>30</v>
      </c>
      <c r="AX1415" s="14" t="s">
        <v>73</v>
      </c>
      <c r="AY1415" s="278" t="s">
        <v>166</v>
      </c>
    </row>
    <row r="1416" spans="1:65" s="2" customFormat="1" ht="21.75" customHeight="1">
      <c r="A1416" s="37"/>
      <c r="B1416" s="38"/>
      <c r="C1416" s="243" t="s">
        <v>2015</v>
      </c>
      <c r="D1416" s="243" t="s">
        <v>168</v>
      </c>
      <c r="E1416" s="244" t="s">
        <v>2043</v>
      </c>
      <c r="F1416" s="245" t="s">
        <v>2044</v>
      </c>
      <c r="G1416" s="246" t="s">
        <v>171</v>
      </c>
      <c r="H1416" s="247">
        <v>1500</v>
      </c>
      <c r="I1416" s="248"/>
      <c r="J1416" s="249">
        <f>ROUND(I1416*H1416,2)</f>
        <v>0</v>
      </c>
      <c r="K1416" s="250"/>
      <c r="L1416" s="43"/>
      <c r="M1416" s="251" t="s">
        <v>1</v>
      </c>
      <c r="N1416" s="252" t="s">
        <v>39</v>
      </c>
      <c r="O1416" s="90"/>
      <c r="P1416" s="253">
        <f>O1416*H1416</f>
        <v>0</v>
      </c>
      <c r="Q1416" s="253">
        <v>0.00029</v>
      </c>
      <c r="R1416" s="253">
        <f>Q1416*H1416</f>
        <v>0.435</v>
      </c>
      <c r="S1416" s="253">
        <v>0</v>
      </c>
      <c r="T1416" s="254">
        <f>S1416*H1416</f>
        <v>0</v>
      </c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R1416" s="255" t="s">
        <v>252</v>
      </c>
      <c r="AT1416" s="255" t="s">
        <v>168</v>
      </c>
      <c r="AU1416" s="255" t="s">
        <v>86</v>
      </c>
      <c r="AY1416" s="16" t="s">
        <v>166</v>
      </c>
      <c r="BE1416" s="256">
        <f>IF(N1416="základní",J1416,0)</f>
        <v>0</v>
      </c>
      <c r="BF1416" s="256">
        <f>IF(N1416="snížená",J1416,0)</f>
        <v>0</v>
      </c>
      <c r="BG1416" s="256">
        <f>IF(N1416="zákl. přenesená",J1416,0)</f>
        <v>0</v>
      </c>
      <c r="BH1416" s="256">
        <f>IF(N1416="sníž. přenesená",J1416,0)</f>
        <v>0</v>
      </c>
      <c r="BI1416" s="256">
        <f>IF(N1416="nulová",J1416,0)</f>
        <v>0</v>
      </c>
      <c r="BJ1416" s="16" t="s">
        <v>86</v>
      </c>
      <c r="BK1416" s="256">
        <f>ROUND(I1416*H1416,2)</f>
        <v>0</v>
      </c>
      <c r="BL1416" s="16" t="s">
        <v>252</v>
      </c>
      <c r="BM1416" s="255" t="s">
        <v>2976</v>
      </c>
    </row>
    <row r="1417" spans="1:51" s="14" customFormat="1" ht="12">
      <c r="A1417" s="14"/>
      <c r="B1417" s="268"/>
      <c r="C1417" s="269"/>
      <c r="D1417" s="259" t="s">
        <v>174</v>
      </c>
      <c r="E1417" s="270" t="s">
        <v>1</v>
      </c>
      <c r="F1417" s="271" t="s">
        <v>2975</v>
      </c>
      <c r="G1417" s="269"/>
      <c r="H1417" s="272">
        <v>1500</v>
      </c>
      <c r="I1417" s="273"/>
      <c r="J1417" s="269"/>
      <c r="K1417" s="269"/>
      <c r="L1417" s="274"/>
      <c r="M1417" s="293"/>
      <c r="N1417" s="294"/>
      <c r="O1417" s="294"/>
      <c r="P1417" s="294"/>
      <c r="Q1417" s="294"/>
      <c r="R1417" s="294"/>
      <c r="S1417" s="294"/>
      <c r="T1417" s="295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8" t="s">
        <v>174</v>
      </c>
      <c r="AU1417" s="278" t="s">
        <v>86</v>
      </c>
      <c r="AV1417" s="14" t="s">
        <v>86</v>
      </c>
      <c r="AW1417" s="14" t="s">
        <v>30</v>
      </c>
      <c r="AX1417" s="14" t="s">
        <v>73</v>
      </c>
      <c r="AY1417" s="278" t="s">
        <v>166</v>
      </c>
    </row>
    <row r="1418" spans="1:31" s="2" customFormat="1" ht="6.95" customHeight="1">
      <c r="A1418" s="37"/>
      <c r="B1418" s="65"/>
      <c r="C1418" s="66"/>
      <c r="D1418" s="66"/>
      <c r="E1418" s="66"/>
      <c r="F1418" s="66"/>
      <c r="G1418" s="66"/>
      <c r="H1418" s="66"/>
      <c r="I1418" s="191"/>
      <c r="J1418" s="66"/>
      <c r="K1418" s="66"/>
      <c r="L1418" s="43"/>
      <c r="M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</row>
  </sheetData>
  <sheetProtection password="CC35" sheet="1" objects="1" scenarios="1" formatColumns="0" formatRows="0" autoFilter="0"/>
  <autoFilter ref="C149:K14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8:H138"/>
    <mergeCell ref="E140:H140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2158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2977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2158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Y..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2047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2048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2049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2050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151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U, Y, Z - 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2158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Y..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152</v>
      </c>
      <c r="D123" s="217" t="s">
        <v>58</v>
      </c>
      <c r="E123" s="217" t="s">
        <v>54</v>
      </c>
      <c r="F123" s="217" t="s">
        <v>55</v>
      </c>
      <c r="G123" s="217" t="s">
        <v>153</v>
      </c>
      <c r="H123" s="217" t="s">
        <v>154</v>
      </c>
      <c r="I123" s="218" t="s">
        <v>155</v>
      </c>
      <c r="J123" s="219" t="s">
        <v>119</v>
      </c>
      <c r="K123" s="220" t="s">
        <v>156</v>
      </c>
      <c r="L123" s="221"/>
      <c r="M123" s="99" t="s">
        <v>1</v>
      </c>
      <c r="N123" s="100" t="s">
        <v>37</v>
      </c>
      <c r="O123" s="100" t="s">
        <v>157</v>
      </c>
      <c r="P123" s="100" t="s">
        <v>158</v>
      </c>
      <c r="Q123" s="100" t="s">
        <v>159</v>
      </c>
      <c r="R123" s="100" t="s">
        <v>160</v>
      </c>
      <c r="S123" s="100" t="s">
        <v>161</v>
      </c>
      <c r="T123" s="101" t="s">
        <v>162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163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2051</v>
      </c>
      <c r="F125" s="230" t="s">
        <v>2052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172</v>
      </c>
      <c r="AT125" s="239" t="s">
        <v>72</v>
      </c>
      <c r="AU125" s="239" t="s">
        <v>73</v>
      </c>
      <c r="AY125" s="238" t="s">
        <v>166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168</v>
      </c>
      <c r="E126" s="244" t="s">
        <v>2053</v>
      </c>
      <c r="F126" s="245" t="s">
        <v>2054</v>
      </c>
      <c r="G126" s="246" t="s">
        <v>2055</v>
      </c>
      <c r="H126" s="247">
        <v>7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39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2056</v>
      </c>
      <c r="AT126" s="255" t="s">
        <v>168</v>
      </c>
      <c r="AU126" s="255" t="s">
        <v>80</v>
      </c>
      <c r="AY126" s="16" t="s">
        <v>166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86</v>
      </c>
      <c r="BK126" s="256">
        <f>ROUND(I126*H126,2)</f>
        <v>0</v>
      </c>
      <c r="BL126" s="16" t="s">
        <v>2056</v>
      </c>
      <c r="BM126" s="255" t="s">
        <v>2978</v>
      </c>
    </row>
    <row r="127" spans="1:51" s="14" customFormat="1" ht="12">
      <c r="A127" s="14"/>
      <c r="B127" s="268"/>
      <c r="C127" s="269"/>
      <c r="D127" s="259" t="s">
        <v>174</v>
      </c>
      <c r="E127" s="270" t="s">
        <v>1</v>
      </c>
      <c r="F127" s="271" t="s">
        <v>2979</v>
      </c>
      <c r="G127" s="269"/>
      <c r="H127" s="272">
        <v>7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174</v>
      </c>
      <c r="AU127" s="278" t="s">
        <v>80</v>
      </c>
      <c r="AV127" s="14" t="s">
        <v>86</v>
      </c>
      <c r="AW127" s="14" t="s">
        <v>30</v>
      </c>
      <c r="AX127" s="14" t="s">
        <v>73</v>
      </c>
      <c r="AY127" s="278" t="s">
        <v>166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2059</v>
      </c>
      <c r="F128" s="230" t="s">
        <v>2060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195</v>
      </c>
      <c r="AT128" s="239" t="s">
        <v>72</v>
      </c>
      <c r="AU128" s="239" t="s">
        <v>73</v>
      </c>
      <c r="AY128" s="238" t="s">
        <v>166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2061</v>
      </c>
      <c r="F129" s="241" t="s">
        <v>2062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195</v>
      </c>
      <c r="AT129" s="239" t="s">
        <v>72</v>
      </c>
      <c r="AU129" s="239" t="s">
        <v>80</v>
      </c>
      <c r="AY129" s="238" t="s">
        <v>166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86</v>
      </c>
      <c r="D130" s="243" t="s">
        <v>168</v>
      </c>
      <c r="E130" s="244" t="s">
        <v>2063</v>
      </c>
      <c r="F130" s="245" t="s">
        <v>2064</v>
      </c>
      <c r="G130" s="246" t="s">
        <v>2065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39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2066</v>
      </c>
      <c r="AT130" s="255" t="s">
        <v>168</v>
      </c>
      <c r="AU130" s="255" t="s">
        <v>86</v>
      </c>
      <c r="AY130" s="16" t="s">
        <v>166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86</v>
      </c>
      <c r="BK130" s="256">
        <f>ROUND(I130*H130,2)</f>
        <v>0</v>
      </c>
      <c r="BL130" s="16" t="s">
        <v>2066</v>
      </c>
      <c r="BM130" s="255" t="s">
        <v>2980</v>
      </c>
    </row>
    <row r="131" spans="1:65" s="2" customFormat="1" ht="16.5" customHeight="1">
      <c r="A131" s="37"/>
      <c r="B131" s="38"/>
      <c r="C131" s="243" t="s">
        <v>187</v>
      </c>
      <c r="D131" s="243" t="s">
        <v>168</v>
      </c>
      <c r="E131" s="244" t="s">
        <v>2068</v>
      </c>
      <c r="F131" s="245" t="s">
        <v>2069</v>
      </c>
      <c r="G131" s="246" t="s">
        <v>2065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39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2066</v>
      </c>
      <c r="AT131" s="255" t="s">
        <v>168</v>
      </c>
      <c r="AU131" s="255" t="s">
        <v>86</v>
      </c>
      <c r="AY131" s="16" t="s">
        <v>166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86</v>
      </c>
      <c r="BK131" s="256">
        <f>ROUND(I131*H131,2)</f>
        <v>0</v>
      </c>
      <c r="BL131" s="16" t="s">
        <v>2066</v>
      </c>
      <c r="BM131" s="255" t="s">
        <v>2981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2071</v>
      </c>
      <c r="F132" s="241" t="s">
        <v>2072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195</v>
      </c>
      <c r="AT132" s="239" t="s">
        <v>72</v>
      </c>
      <c r="AU132" s="239" t="s">
        <v>80</v>
      </c>
      <c r="AY132" s="238" t="s">
        <v>166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172</v>
      </c>
      <c r="D133" s="243" t="s">
        <v>168</v>
      </c>
      <c r="E133" s="244" t="s">
        <v>2073</v>
      </c>
      <c r="F133" s="245" t="s">
        <v>2074</v>
      </c>
      <c r="G133" s="246" t="s">
        <v>2065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39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2066</v>
      </c>
      <c r="AT133" s="255" t="s">
        <v>168</v>
      </c>
      <c r="AU133" s="255" t="s">
        <v>86</v>
      </c>
      <c r="AY133" s="16" t="s">
        <v>166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86</v>
      </c>
      <c r="BK133" s="256">
        <f>ROUND(I133*H133,2)</f>
        <v>0</v>
      </c>
      <c r="BL133" s="16" t="s">
        <v>2066</v>
      </c>
      <c r="BM133" s="255" t="s">
        <v>2982</v>
      </c>
    </row>
    <row r="134" spans="1:65" s="2" customFormat="1" ht="16.5" customHeight="1">
      <c r="A134" s="37"/>
      <c r="B134" s="38"/>
      <c r="C134" s="243" t="s">
        <v>195</v>
      </c>
      <c r="D134" s="243" t="s">
        <v>168</v>
      </c>
      <c r="E134" s="244" t="s">
        <v>2076</v>
      </c>
      <c r="F134" s="245" t="s">
        <v>2077</v>
      </c>
      <c r="G134" s="246" t="s">
        <v>2065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39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2066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2066</v>
      </c>
      <c r="BM134" s="255" t="s">
        <v>2983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2158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2984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ROUND((SUM(BE131:BE200)),2)</f>
        <v>0</v>
      </c>
      <c r="G35" s="37"/>
      <c r="H35" s="37"/>
      <c r="I35" s="170">
        <v>0.21</v>
      </c>
      <c r="J35" s="169">
        <f>ROUND(((SUM(BE131:BE200))*I35),2)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ROUND((SUM(BF131:BF200)),2)</f>
        <v>0</v>
      </c>
      <c r="G36" s="37"/>
      <c r="H36" s="37"/>
      <c r="I36" s="170">
        <v>0.15</v>
      </c>
      <c r="J36" s="169">
        <f>ROUND(((SUM(BF131:BF200))*I36),2)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ROUND((SUM(BG131:BG200)),2)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ROUND((SUM(BH131:BH200)),2)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ROUND((SUM(BI131:BI200)),2)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2158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Y...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2080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131</v>
      </c>
      <c r="E101" s="210"/>
      <c r="F101" s="210"/>
      <c r="G101" s="210"/>
      <c r="H101" s="210"/>
      <c r="I101" s="211"/>
      <c r="J101" s="212">
        <f>J146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135</v>
      </c>
      <c r="E102" s="210"/>
      <c r="F102" s="210"/>
      <c r="G102" s="210"/>
      <c r="H102" s="210"/>
      <c r="I102" s="211"/>
      <c r="J102" s="212">
        <f>J164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136</v>
      </c>
      <c r="E103" s="204"/>
      <c r="F103" s="204"/>
      <c r="G103" s="204"/>
      <c r="H103" s="204"/>
      <c r="I103" s="205"/>
      <c r="J103" s="206">
        <f>J166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146</v>
      </c>
      <c r="E104" s="210"/>
      <c r="F104" s="210"/>
      <c r="G104" s="210"/>
      <c r="H104" s="210"/>
      <c r="I104" s="211"/>
      <c r="J104" s="212">
        <f>J167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2047</v>
      </c>
      <c r="E105" s="204"/>
      <c r="F105" s="204"/>
      <c r="G105" s="204"/>
      <c r="H105" s="204"/>
      <c r="I105" s="205"/>
      <c r="J105" s="206">
        <f>J191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2048</v>
      </c>
      <c r="E106" s="204"/>
      <c r="F106" s="204"/>
      <c r="G106" s="204"/>
      <c r="H106" s="204"/>
      <c r="I106" s="205"/>
      <c r="J106" s="206">
        <f>J194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2081</v>
      </c>
      <c r="E107" s="210"/>
      <c r="F107" s="210"/>
      <c r="G107" s="210"/>
      <c r="H107" s="210"/>
      <c r="I107" s="211"/>
      <c r="J107" s="212">
        <f>J195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2082</v>
      </c>
      <c r="E108" s="210"/>
      <c r="F108" s="210"/>
      <c r="G108" s="210"/>
      <c r="H108" s="210"/>
      <c r="I108" s="211"/>
      <c r="J108" s="212">
        <f>J197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2083</v>
      </c>
      <c r="E109" s="210"/>
      <c r="F109" s="210"/>
      <c r="G109" s="210"/>
      <c r="H109" s="210"/>
      <c r="I109" s="211"/>
      <c r="J109" s="212">
        <f>J199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151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U, Y, Z - V.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113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2158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Y...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152</v>
      </c>
      <c r="D130" s="217" t="s">
        <v>58</v>
      </c>
      <c r="E130" s="217" t="s">
        <v>54</v>
      </c>
      <c r="F130" s="217" t="s">
        <v>55</v>
      </c>
      <c r="G130" s="217" t="s">
        <v>153</v>
      </c>
      <c r="H130" s="217" t="s">
        <v>154</v>
      </c>
      <c r="I130" s="218" t="s">
        <v>155</v>
      </c>
      <c r="J130" s="219" t="s">
        <v>119</v>
      </c>
      <c r="K130" s="220" t="s">
        <v>156</v>
      </c>
      <c r="L130" s="221"/>
      <c r="M130" s="99" t="s">
        <v>1</v>
      </c>
      <c r="N130" s="100" t="s">
        <v>37</v>
      </c>
      <c r="O130" s="100" t="s">
        <v>157</v>
      </c>
      <c r="P130" s="100" t="s">
        <v>158</v>
      </c>
      <c r="Q130" s="100" t="s">
        <v>159</v>
      </c>
      <c r="R130" s="100" t="s">
        <v>160</v>
      </c>
      <c r="S130" s="100" t="s">
        <v>161</v>
      </c>
      <c r="T130" s="101" t="s">
        <v>162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163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P132+P166+P191+P194</f>
        <v>0</v>
      </c>
      <c r="Q131" s="103"/>
      <c r="R131" s="224">
        <f>R132+R166+R191+R194</f>
        <v>24.216121</v>
      </c>
      <c r="S131" s="103"/>
      <c r="T131" s="225">
        <f>T132+T166+T191+T194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121</v>
      </c>
      <c r="BK131" s="226">
        <f>BK132+BK166+BK191+BK194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164</v>
      </c>
      <c r="F132" s="230" t="s">
        <v>165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P133+P146+P164</f>
        <v>0</v>
      </c>
      <c r="Q132" s="235"/>
      <c r="R132" s="236">
        <f>R133+R146+R164</f>
        <v>23.535633</v>
      </c>
      <c r="S132" s="235"/>
      <c r="T132" s="237">
        <f>T133+T146+T164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166</v>
      </c>
      <c r="BK132" s="240">
        <f>BK133+BK146+BK164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195</v>
      </c>
      <c r="F133" s="241" t="s">
        <v>2084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SUM(P134:P145)</f>
        <v>0</v>
      </c>
      <c r="Q133" s="235"/>
      <c r="R133" s="236">
        <f>SUM(R134:R145)</f>
        <v>13.858372</v>
      </c>
      <c r="S133" s="235"/>
      <c r="T133" s="23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166</v>
      </c>
      <c r="BK133" s="240">
        <f>SUM(BK134:BK145)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168</v>
      </c>
      <c r="E134" s="244" t="s">
        <v>2085</v>
      </c>
      <c r="F134" s="245" t="s">
        <v>2086</v>
      </c>
      <c r="G134" s="246" t="s">
        <v>171</v>
      </c>
      <c r="H134" s="247">
        <v>61.155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39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172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172</v>
      </c>
      <c r="BM134" s="255" t="s">
        <v>2985</v>
      </c>
    </row>
    <row r="135" spans="1:51" s="13" customFormat="1" ht="12">
      <c r="A135" s="13"/>
      <c r="B135" s="257"/>
      <c r="C135" s="258"/>
      <c r="D135" s="259" t="s">
        <v>174</v>
      </c>
      <c r="E135" s="260" t="s">
        <v>1</v>
      </c>
      <c r="F135" s="261" t="s">
        <v>2088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174</v>
      </c>
      <c r="AU135" s="267" t="s">
        <v>86</v>
      </c>
      <c r="AV135" s="13" t="s">
        <v>80</v>
      </c>
      <c r="AW135" s="13" t="s">
        <v>30</v>
      </c>
      <c r="AX135" s="13" t="s">
        <v>73</v>
      </c>
      <c r="AY135" s="267" t="s">
        <v>166</v>
      </c>
    </row>
    <row r="136" spans="1:51" s="14" customFormat="1" ht="12">
      <c r="A136" s="14"/>
      <c r="B136" s="268"/>
      <c r="C136" s="269"/>
      <c r="D136" s="259" t="s">
        <v>174</v>
      </c>
      <c r="E136" s="270" t="s">
        <v>1</v>
      </c>
      <c r="F136" s="271" t="s">
        <v>2986</v>
      </c>
      <c r="G136" s="269"/>
      <c r="H136" s="272">
        <v>61.155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174</v>
      </c>
      <c r="AU136" s="278" t="s">
        <v>86</v>
      </c>
      <c r="AV136" s="14" t="s">
        <v>86</v>
      </c>
      <c r="AW136" s="14" t="s">
        <v>30</v>
      </c>
      <c r="AX136" s="14" t="s">
        <v>73</v>
      </c>
      <c r="AY136" s="278" t="s">
        <v>166</v>
      </c>
    </row>
    <row r="137" spans="1:65" s="2" customFormat="1" ht="21.75" customHeight="1">
      <c r="A137" s="37"/>
      <c r="B137" s="38"/>
      <c r="C137" s="243" t="s">
        <v>86</v>
      </c>
      <c r="D137" s="243" t="s">
        <v>168</v>
      </c>
      <c r="E137" s="244" t="s">
        <v>2097</v>
      </c>
      <c r="F137" s="245" t="s">
        <v>2098</v>
      </c>
      <c r="G137" s="246" t="s">
        <v>171</v>
      </c>
      <c r="H137" s="247">
        <v>5.25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39</v>
      </c>
      <c r="O137" s="90"/>
      <c r="P137" s="253">
        <f>O137*H137</f>
        <v>0</v>
      </c>
      <c r="Q137" s="253">
        <v>0.13</v>
      </c>
      <c r="R137" s="253">
        <f>Q137*H137</f>
        <v>0.6825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172</v>
      </c>
      <c r="AT137" s="255" t="s">
        <v>168</v>
      </c>
      <c r="AU137" s="255" t="s">
        <v>86</v>
      </c>
      <c r="AY137" s="16" t="s">
        <v>166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86</v>
      </c>
      <c r="BK137" s="256">
        <f>ROUND(I137*H137,2)</f>
        <v>0</v>
      </c>
      <c r="BL137" s="16" t="s">
        <v>172</v>
      </c>
      <c r="BM137" s="255" t="s">
        <v>2987</v>
      </c>
    </row>
    <row r="138" spans="1:51" s="13" customFormat="1" ht="12">
      <c r="A138" s="13"/>
      <c r="B138" s="257"/>
      <c r="C138" s="258"/>
      <c r="D138" s="259" t="s">
        <v>174</v>
      </c>
      <c r="E138" s="260" t="s">
        <v>1</v>
      </c>
      <c r="F138" s="261" t="s">
        <v>297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174</v>
      </c>
      <c r="AU138" s="267" t="s">
        <v>86</v>
      </c>
      <c r="AV138" s="13" t="s">
        <v>80</v>
      </c>
      <c r="AW138" s="13" t="s">
        <v>30</v>
      </c>
      <c r="AX138" s="13" t="s">
        <v>73</v>
      </c>
      <c r="AY138" s="267" t="s">
        <v>166</v>
      </c>
    </row>
    <row r="139" spans="1:51" s="14" customFormat="1" ht="12">
      <c r="A139" s="14"/>
      <c r="B139" s="268"/>
      <c r="C139" s="269"/>
      <c r="D139" s="259" t="s">
        <v>174</v>
      </c>
      <c r="E139" s="270" t="s">
        <v>1</v>
      </c>
      <c r="F139" s="271" t="s">
        <v>2988</v>
      </c>
      <c r="G139" s="269"/>
      <c r="H139" s="272">
        <v>5.25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174</v>
      </c>
      <c r="AU139" s="278" t="s">
        <v>86</v>
      </c>
      <c r="AV139" s="14" t="s">
        <v>86</v>
      </c>
      <c r="AW139" s="14" t="s">
        <v>30</v>
      </c>
      <c r="AX139" s="14" t="s">
        <v>73</v>
      </c>
      <c r="AY139" s="278" t="s">
        <v>166</v>
      </c>
    </row>
    <row r="140" spans="1:65" s="2" customFormat="1" ht="21.75" customHeight="1">
      <c r="A140" s="37"/>
      <c r="B140" s="38"/>
      <c r="C140" s="243" t="s">
        <v>187</v>
      </c>
      <c r="D140" s="243" t="s">
        <v>168</v>
      </c>
      <c r="E140" s="244" t="s">
        <v>2101</v>
      </c>
      <c r="F140" s="245" t="s">
        <v>2102</v>
      </c>
      <c r="G140" s="246" t="s">
        <v>171</v>
      </c>
      <c r="H140" s="247">
        <v>61.155</v>
      </c>
      <c r="I140" s="248"/>
      <c r="J140" s="249">
        <f>ROUND(I140*H140,2)</f>
        <v>0</v>
      </c>
      <c r="K140" s="250"/>
      <c r="L140" s="43"/>
      <c r="M140" s="251" t="s">
        <v>1</v>
      </c>
      <c r="N140" s="252" t="s">
        <v>39</v>
      </c>
      <c r="O140" s="90"/>
      <c r="P140" s="253">
        <f>O140*H140</f>
        <v>0</v>
      </c>
      <c r="Q140" s="253">
        <v>0.101</v>
      </c>
      <c r="R140" s="253">
        <f>Q140*H140</f>
        <v>6.176655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172</v>
      </c>
      <c r="AT140" s="255" t="s">
        <v>168</v>
      </c>
      <c r="AU140" s="255" t="s">
        <v>86</v>
      </c>
      <c r="AY140" s="16" t="s">
        <v>166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86</v>
      </c>
      <c r="BK140" s="256">
        <f>ROUND(I140*H140,2)</f>
        <v>0</v>
      </c>
      <c r="BL140" s="16" t="s">
        <v>172</v>
      </c>
      <c r="BM140" s="255" t="s">
        <v>2989</v>
      </c>
    </row>
    <row r="141" spans="1:51" s="13" customFormat="1" ht="12">
      <c r="A141" s="13"/>
      <c r="B141" s="257"/>
      <c r="C141" s="258"/>
      <c r="D141" s="259" t="s">
        <v>174</v>
      </c>
      <c r="E141" s="260" t="s">
        <v>1</v>
      </c>
      <c r="F141" s="261" t="s">
        <v>2088</v>
      </c>
      <c r="G141" s="258"/>
      <c r="H141" s="260" t="s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174</v>
      </c>
      <c r="AU141" s="267" t="s">
        <v>86</v>
      </c>
      <c r="AV141" s="13" t="s">
        <v>80</v>
      </c>
      <c r="AW141" s="13" t="s">
        <v>30</v>
      </c>
      <c r="AX141" s="13" t="s">
        <v>73</v>
      </c>
      <c r="AY141" s="267" t="s">
        <v>166</v>
      </c>
    </row>
    <row r="142" spans="1:51" s="14" customFormat="1" ht="12">
      <c r="A142" s="14"/>
      <c r="B142" s="268"/>
      <c r="C142" s="269"/>
      <c r="D142" s="259" t="s">
        <v>174</v>
      </c>
      <c r="E142" s="270" t="s">
        <v>1</v>
      </c>
      <c r="F142" s="271" t="s">
        <v>2986</v>
      </c>
      <c r="G142" s="269"/>
      <c r="H142" s="272">
        <v>61.155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174</v>
      </c>
      <c r="AU142" s="278" t="s">
        <v>86</v>
      </c>
      <c r="AV142" s="14" t="s">
        <v>86</v>
      </c>
      <c r="AW142" s="14" t="s">
        <v>30</v>
      </c>
      <c r="AX142" s="14" t="s">
        <v>73</v>
      </c>
      <c r="AY142" s="278" t="s">
        <v>166</v>
      </c>
    </row>
    <row r="143" spans="1:65" s="2" customFormat="1" ht="21.75" customHeight="1">
      <c r="A143" s="37"/>
      <c r="B143" s="38"/>
      <c r="C143" s="279" t="s">
        <v>172</v>
      </c>
      <c r="D143" s="279" t="s">
        <v>243</v>
      </c>
      <c r="E143" s="280" t="s">
        <v>2104</v>
      </c>
      <c r="F143" s="281" t="s">
        <v>2105</v>
      </c>
      <c r="G143" s="282" t="s">
        <v>171</v>
      </c>
      <c r="H143" s="283">
        <v>64.213</v>
      </c>
      <c r="I143" s="284"/>
      <c r="J143" s="285">
        <f>ROUND(I143*H143,2)</f>
        <v>0</v>
      </c>
      <c r="K143" s="286"/>
      <c r="L143" s="287"/>
      <c r="M143" s="288" t="s">
        <v>1</v>
      </c>
      <c r="N143" s="289" t="s">
        <v>39</v>
      </c>
      <c r="O143" s="90"/>
      <c r="P143" s="253">
        <f>O143*H143</f>
        <v>0</v>
      </c>
      <c r="Q143" s="253">
        <v>0.109</v>
      </c>
      <c r="R143" s="253">
        <f>Q143*H143</f>
        <v>6.999216999999999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212</v>
      </c>
      <c r="AT143" s="255" t="s">
        <v>243</v>
      </c>
      <c r="AU143" s="255" t="s">
        <v>86</v>
      </c>
      <c r="AY143" s="16" t="s">
        <v>166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86</v>
      </c>
      <c r="BK143" s="256">
        <f>ROUND(I143*H143,2)</f>
        <v>0</v>
      </c>
      <c r="BL143" s="16" t="s">
        <v>172</v>
      </c>
      <c r="BM143" s="255" t="s">
        <v>2990</v>
      </c>
    </row>
    <row r="144" spans="1:47" s="2" customFormat="1" ht="12">
      <c r="A144" s="37"/>
      <c r="B144" s="38"/>
      <c r="C144" s="39"/>
      <c r="D144" s="259" t="s">
        <v>496</v>
      </c>
      <c r="E144" s="39"/>
      <c r="F144" s="290" t="s">
        <v>2107</v>
      </c>
      <c r="G144" s="39"/>
      <c r="H144" s="39"/>
      <c r="I144" s="153"/>
      <c r="J144" s="39"/>
      <c r="K144" s="39"/>
      <c r="L144" s="43"/>
      <c r="M144" s="291"/>
      <c r="N144" s="29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496</v>
      </c>
      <c r="AU144" s="16" t="s">
        <v>86</v>
      </c>
    </row>
    <row r="145" spans="1:51" s="14" customFormat="1" ht="12">
      <c r="A145" s="14"/>
      <c r="B145" s="268"/>
      <c r="C145" s="269"/>
      <c r="D145" s="259" t="s">
        <v>174</v>
      </c>
      <c r="E145" s="269"/>
      <c r="F145" s="271" t="s">
        <v>2991</v>
      </c>
      <c r="G145" s="269"/>
      <c r="H145" s="272">
        <v>64.213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174</v>
      </c>
      <c r="AU145" s="278" t="s">
        <v>86</v>
      </c>
      <c r="AV145" s="14" t="s">
        <v>86</v>
      </c>
      <c r="AW145" s="14" t="s">
        <v>4</v>
      </c>
      <c r="AX145" s="14" t="s">
        <v>80</v>
      </c>
      <c r="AY145" s="278" t="s">
        <v>166</v>
      </c>
    </row>
    <row r="146" spans="1:63" s="12" customFormat="1" ht="22.8" customHeight="1">
      <c r="A146" s="12"/>
      <c r="B146" s="227"/>
      <c r="C146" s="228"/>
      <c r="D146" s="229" t="s">
        <v>72</v>
      </c>
      <c r="E146" s="241" t="s">
        <v>216</v>
      </c>
      <c r="F146" s="241" t="s">
        <v>871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SUM(P147:P163)</f>
        <v>0</v>
      </c>
      <c r="Q146" s="235"/>
      <c r="R146" s="236">
        <f>SUM(R147:R163)</f>
        <v>9.677261000000001</v>
      </c>
      <c r="S146" s="235"/>
      <c r="T146" s="237">
        <f>SUM(T147:T163)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80</v>
      </c>
      <c r="AT146" s="239" t="s">
        <v>72</v>
      </c>
      <c r="AU146" s="239" t="s">
        <v>80</v>
      </c>
      <c r="AY146" s="238" t="s">
        <v>166</v>
      </c>
      <c r="BK146" s="240">
        <f>SUM(BK147:BK163)</f>
        <v>0</v>
      </c>
    </row>
    <row r="147" spans="1:65" s="2" customFormat="1" ht="21.75" customHeight="1">
      <c r="A147" s="37"/>
      <c r="B147" s="38"/>
      <c r="C147" s="243" t="s">
        <v>195</v>
      </c>
      <c r="D147" s="243" t="s">
        <v>168</v>
      </c>
      <c r="E147" s="244" t="s">
        <v>2992</v>
      </c>
      <c r="F147" s="245" t="s">
        <v>2993</v>
      </c>
      <c r="G147" s="246" t="s">
        <v>290</v>
      </c>
      <c r="H147" s="247">
        <v>50.7</v>
      </c>
      <c r="I147" s="248"/>
      <c r="J147" s="249">
        <f>ROUND(I147*H147,2)</f>
        <v>0</v>
      </c>
      <c r="K147" s="250"/>
      <c r="L147" s="43"/>
      <c r="M147" s="251" t="s">
        <v>1</v>
      </c>
      <c r="N147" s="252" t="s">
        <v>39</v>
      </c>
      <c r="O147" s="90"/>
      <c r="P147" s="253">
        <f>O147*H147</f>
        <v>0</v>
      </c>
      <c r="Q147" s="253">
        <v>0.1295</v>
      </c>
      <c r="R147" s="253">
        <f>Q147*H147</f>
        <v>6.565650000000001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172</v>
      </c>
      <c r="AT147" s="255" t="s">
        <v>168</v>
      </c>
      <c r="AU147" s="255" t="s">
        <v>86</v>
      </c>
      <c r="AY147" s="16" t="s">
        <v>166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86</v>
      </c>
      <c r="BK147" s="256">
        <f>ROUND(I147*H147,2)</f>
        <v>0</v>
      </c>
      <c r="BL147" s="16" t="s">
        <v>172</v>
      </c>
      <c r="BM147" s="255" t="s">
        <v>2994</v>
      </c>
    </row>
    <row r="148" spans="1:51" s="13" customFormat="1" ht="12">
      <c r="A148" s="13"/>
      <c r="B148" s="257"/>
      <c r="C148" s="258"/>
      <c r="D148" s="259" t="s">
        <v>174</v>
      </c>
      <c r="E148" s="260" t="s">
        <v>1</v>
      </c>
      <c r="F148" s="261" t="s">
        <v>297</v>
      </c>
      <c r="G148" s="258"/>
      <c r="H148" s="260" t="s">
        <v>1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7" t="s">
        <v>174</v>
      </c>
      <c r="AU148" s="267" t="s">
        <v>86</v>
      </c>
      <c r="AV148" s="13" t="s">
        <v>80</v>
      </c>
      <c r="AW148" s="13" t="s">
        <v>30</v>
      </c>
      <c r="AX148" s="13" t="s">
        <v>73</v>
      </c>
      <c r="AY148" s="267" t="s">
        <v>166</v>
      </c>
    </row>
    <row r="149" spans="1:51" s="14" customFormat="1" ht="12">
      <c r="A149" s="14"/>
      <c r="B149" s="268"/>
      <c r="C149" s="269"/>
      <c r="D149" s="259" t="s">
        <v>174</v>
      </c>
      <c r="E149" s="270" t="s">
        <v>1</v>
      </c>
      <c r="F149" s="271" t="s">
        <v>2995</v>
      </c>
      <c r="G149" s="269"/>
      <c r="H149" s="272">
        <v>50.7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174</v>
      </c>
      <c r="AU149" s="278" t="s">
        <v>86</v>
      </c>
      <c r="AV149" s="14" t="s">
        <v>86</v>
      </c>
      <c r="AW149" s="14" t="s">
        <v>30</v>
      </c>
      <c r="AX149" s="14" t="s">
        <v>73</v>
      </c>
      <c r="AY149" s="278" t="s">
        <v>166</v>
      </c>
    </row>
    <row r="150" spans="1:65" s="2" customFormat="1" ht="21.75" customHeight="1">
      <c r="A150" s="37"/>
      <c r="B150" s="38"/>
      <c r="C150" s="279" t="s">
        <v>199</v>
      </c>
      <c r="D150" s="279" t="s">
        <v>243</v>
      </c>
      <c r="E150" s="280" t="s">
        <v>2996</v>
      </c>
      <c r="F150" s="281" t="s">
        <v>2997</v>
      </c>
      <c r="G150" s="282" t="s">
        <v>346</v>
      </c>
      <c r="H150" s="283">
        <v>53</v>
      </c>
      <c r="I150" s="284"/>
      <c r="J150" s="285">
        <f>ROUND(I150*H150,2)</f>
        <v>0</v>
      </c>
      <c r="K150" s="286"/>
      <c r="L150" s="287"/>
      <c r="M150" s="288" t="s">
        <v>1</v>
      </c>
      <c r="N150" s="289" t="s">
        <v>39</v>
      </c>
      <c r="O150" s="90"/>
      <c r="P150" s="253">
        <f>O150*H150</f>
        <v>0</v>
      </c>
      <c r="Q150" s="253">
        <v>0.058</v>
      </c>
      <c r="R150" s="253">
        <f>Q150*H150</f>
        <v>3.0740000000000003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212</v>
      </c>
      <c r="AT150" s="255" t="s">
        <v>243</v>
      </c>
      <c r="AU150" s="255" t="s">
        <v>86</v>
      </c>
      <c r="AY150" s="16" t="s">
        <v>166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86</v>
      </c>
      <c r="BK150" s="256">
        <f>ROUND(I150*H150,2)</f>
        <v>0</v>
      </c>
      <c r="BL150" s="16" t="s">
        <v>172</v>
      </c>
      <c r="BM150" s="255" t="s">
        <v>2998</v>
      </c>
    </row>
    <row r="151" spans="1:65" s="2" customFormat="1" ht="21.75" customHeight="1">
      <c r="A151" s="37"/>
      <c r="B151" s="38"/>
      <c r="C151" s="243" t="s">
        <v>206</v>
      </c>
      <c r="D151" s="243" t="s">
        <v>168</v>
      </c>
      <c r="E151" s="244" t="s">
        <v>2999</v>
      </c>
      <c r="F151" s="245" t="s">
        <v>3000</v>
      </c>
      <c r="G151" s="246" t="s">
        <v>290</v>
      </c>
      <c r="H151" s="247">
        <v>53.9</v>
      </c>
      <c r="I151" s="248"/>
      <c r="J151" s="249">
        <f>ROUND(I151*H151,2)</f>
        <v>0</v>
      </c>
      <c r="K151" s="250"/>
      <c r="L151" s="43"/>
      <c r="M151" s="251" t="s">
        <v>1</v>
      </c>
      <c r="N151" s="252" t="s">
        <v>39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172</v>
      </c>
      <c r="AT151" s="255" t="s">
        <v>168</v>
      </c>
      <c r="AU151" s="255" t="s">
        <v>86</v>
      </c>
      <c r="AY151" s="16" t="s">
        <v>166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86</v>
      </c>
      <c r="BK151" s="256">
        <f>ROUND(I151*H151,2)</f>
        <v>0</v>
      </c>
      <c r="BL151" s="16" t="s">
        <v>172</v>
      </c>
      <c r="BM151" s="255" t="s">
        <v>3001</v>
      </c>
    </row>
    <row r="152" spans="1:51" s="13" customFormat="1" ht="12">
      <c r="A152" s="13"/>
      <c r="B152" s="257"/>
      <c r="C152" s="258"/>
      <c r="D152" s="259" t="s">
        <v>174</v>
      </c>
      <c r="E152" s="260" t="s">
        <v>1</v>
      </c>
      <c r="F152" s="261" t="s">
        <v>297</v>
      </c>
      <c r="G152" s="258"/>
      <c r="H152" s="260" t="s">
        <v>1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174</v>
      </c>
      <c r="AU152" s="267" t="s">
        <v>86</v>
      </c>
      <c r="AV152" s="13" t="s">
        <v>80</v>
      </c>
      <c r="AW152" s="13" t="s">
        <v>30</v>
      </c>
      <c r="AX152" s="13" t="s">
        <v>73</v>
      </c>
      <c r="AY152" s="267" t="s">
        <v>166</v>
      </c>
    </row>
    <row r="153" spans="1:51" s="14" customFormat="1" ht="12">
      <c r="A153" s="14"/>
      <c r="B153" s="268"/>
      <c r="C153" s="269"/>
      <c r="D153" s="259" t="s">
        <v>174</v>
      </c>
      <c r="E153" s="270" t="s">
        <v>1</v>
      </c>
      <c r="F153" s="271" t="s">
        <v>3002</v>
      </c>
      <c r="G153" s="269"/>
      <c r="H153" s="272">
        <v>53.9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174</v>
      </c>
      <c r="AU153" s="278" t="s">
        <v>86</v>
      </c>
      <c r="AV153" s="14" t="s">
        <v>86</v>
      </c>
      <c r="AW153" s="14" t="s">
        <v>30</v>
      </c>
      <c r="AX153" s="14" t="s">
        <v>73</v>
      </c>
      <c r="AY153" s="278" t="s">
        <v>166</v>
      </c>
    </row>
    <row r="154" spans="1:65" s="2" customFormat="1" ht="21.75" customHeight="1">
      <c r="A154" s="37"/>
      <c r="B154" s="38"/>
      <c r="C154" s="243" t="s">
        <v>212</v>
      </c>
      <c r="D154" s="243" t="s">
        <v>168</v>
      </c>
      <c r="E154" s="244" t="s">
        <v>3003</v>
      </c>
      <c r="F154" s="245" t="s">
        <v>3004</v>
      </c>
      <c r="G154" s="246" t="s">
        <v>290</v>
      </c>
      <c r="H154" s="247">
        <v>53.9</v>
      </c>
      <c r="I154" s="248"/>
      <c r="J154" s="249">
        <f>ROUND(I154*H154,2)</f>
        <v>0</v>
      </c>
      <c r="K154" s="250"/>
      <c r="L154" s="43"/>
      <c r="M154" s="251" t="s">
        <v>1</v>
      </c>
      <c r="N154" s="252" t="s">
        <v>39</v>
      </c>
      <c r="O154" s="90"/>
      <c r="P154" s="253">
        <f>O154*H154</f>
        <v>0</v>
      </c>
      <c r="Q154" s="253">
        <v>0.00011</v>
      </c>
      <c r="R154" s="253">
        <f>Q154*H154</f>
        <v>0.005929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172</v>
      </c>
      <c r="AT154" s="255" t="s">
        <v>168</v>
      </c>
      <c r="AU154" s="255" t="s">
        <v>86</v>
      </c>
      <c r="AY154" s="16" t="s">
        <v>166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86</v>
      </c>
      <c r="BK154" s="256">
        <f>ROUND(I154*H154,2)</f>
        <v>0</v>
      </c>
      <c r="BL154" s="16" t="s">
        <v>172</v>
      </c>
      <c r="BM154" s="255" t="s">
        <v>3005</v>
      </c>
    </row>
    <row r="155" spans="1:51" s="13" customFormat="1" ht="12">
      <c r="A155" s="13"/>
      <c r="B155" s="257"/>
      <c r="C155" s="258"/>
      <c r="D155" s="259" t="s">
        <v>174</v>
      </c>
      <c r="E155" s="260" t="s">
        <v>1</v>
      </c>
      <c r="F155" s="261" t="s">
        <v>297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174</v>
      </c>
      <c r="AU155" s="267" t="s">
        <v>86</v>
      </c>
      <c r="AV155" s="13" t="s">
        <v>80</v>
      </c>
      <c r="AW155" s="13" t="s">
        <v>30</v>
      </c>
      <c r="AX155" s="13" t="s">
        <v>73</v>
      </c>
      <c r="AY155" s="267" t="s">
        <v>166</v>
      </c>
    </row>
    <row r="156" spans="1:51" s="14" customFormat="1" ht="12">
      <c r="A156" s="14"/>
      <c r="B156" s="268"/>
      <c r="C156" s="269"/>
      <c r="D156" s="259" t="s">
        <v>174</v>
      </c>
      <c r="E156" s="270" t="s">
        <v>1</v>
      </c>
      <c r="F156" s="271" t="s">
        <v>3002</v>
      </c>
      <c r="G156" s="269"/>
      <c r="H156" s="272">
        <v>53.9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174</v>
      </c>
      <c r="AU156" s="278" t="s">
        <v>86</v>
      </c>
      <c r="AV156" s="14" t="s">
        <v>86</v>
      </c>
      <c r="AW156" s="14" t="s">
        <v>30</v>
      </c>
      <c r="AX156" s="14" t="s">
        <v>73</v>
      </c>
      <c r="AY156" s="278" t="s">
        <v>166</v>
      </c>
    </row>
    <row r="157" spans="1:65" s="2" customFormat="1" ht="16.5" customHeight="1">
      <c r="A157" s="37"/>
      <c r="B157" s="38"/>
      <c r="C157" s="243" t="s">
        <v>216</v>
      </c>
      <c r="D157" s="243" t="s">
        <v>168</v>
      </c>
      <c r="E157" s="244" t="s">
        <v>3006</v>
      </c>
      <c r="F157" s="245" t="s">
        <v>3007</v>
      </c>
      <c r="G157" s="246" t="s">
        <v>290</v>
      </c>
      <c r="H157" s="247">
        <v>53.9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39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172</v>
      </c>
      <c r="AT157" s="255" t="s">
        <v>168</v>
      </c>
      <c r="AU157" s="255" t="s">
        <v>86</v>
      </c>
      <c r="AY157" s="16" t="s">
        <v>166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86</v>
      </c>
      <c r="BK157" s="256">
        <f>ROUND(I157*H157,2)</f>
        <v>0</v>
      </c>
      <c r="BL157" s="16" t="s">
        <v>172</v>
      </c>
      <c r="BM157" s="255" t="s">
        <v>3008</v>
      </c>
    </row>
    <row r="158" spans="1:51" s="13" customFormat="1" ht="12">
      <c r="A158" s="13"/>
      <c r="B158" s="257"/>
      <c r="C158" s="258"/>
      <c r="D158" s="259" t="s">
        <v>174</v>
      </c>
      <c r="E158" s="260" t="s">
        <v>1</v>
      </c>
      <c r="F158" s="261" t="s">
        <v>297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174</v>
      </c>
      <c r="AU158" s="267" t="s">
        <v>86</v>
      </c>
      <c r="AV158" s="13" t="s">
        <v>80</v>
      </c>
      <c r="AW158" s="13" t="s">
        <v>30</v>
      </c>
      <c r="AX158" s="13" t="s">
        <v>73</v>
      </c>
      <c r="AY158" s="267" t="s">
        <v>166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3009</v>
      </c>
      <c r="G159" s="269"/>
      <c r="H159" s="272">
        <v>53.9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65" s="2" customFormat="1" ht="21.75" customHeight="1">
      <c r="A160" s="37"/>
      <c r="B160" s="38"/>
      <c r="C160" s="243" t="s">
        <v>220</v>
      </c>
      <c r="D160" s="243" t="s">
        <v>168</v>
      </c>
      <c r="E160" s="244" t="s">
        <v>2117</v>
      </c>
      <c r="F160" s="245" t="s">
        <v>2118</v>
      </c>
      <c r="G160" s="246" t="s">
        <v>171</v>
      </c>
      <c r="H160" s="247">
        <v>792.05</v>
      </c>
      <c r="I160" s="248"/>
      <c r="J160" s="249">
        <f>ROUND(I160*H160,2)</f>
        <v>0</v>
      </c>
      <c r="K160" s="250"/>
      <c r="L160" s="43"/>
      <c r="M160" s="251" t="s">
        <v>1</v>
      </c>
      <c r="N160" s="252" t="s">
        <v>39</v>
      </c>
      <c r="O160" s="90"/>
      <c r="P160" s="253">
        <f>O160*H160</f>
        <v>0</v>
      </c>
      <c r="Q160" s="253">
        <v>4E-05</v>
      </c>
      <c r="R160" s="253">
        <f>Q160*H160</f>
        <v>0.031682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172</v>
      </c>
      <c r="AT160" s="255" t="s">
        <v>168</v>
      </c>
      <c r="AU160" s="255" t="s">
        <v>86</v>
      </c>
      <c r="AY160" s="16" t="s">
        <v>166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86</v>
      </c>
      <c r="BK160" s="256">
        <f>ROUND(I160*H160,2)</f>
        <v>0</v>
      </c>
      <c r="BL160" s="16" t="s">
        <v>172</v>
      </c>
      <c r="BM160" s="255" t="s">
        <v>3010</v>
      </c>
    </row>
    <row r="161" spans="1:51" s="14" customFormat="1" ht="12">
      <c r="A161" s="14"/>
      <c r="B161" s="268"/>
      <c r="C161" s="269"/>
      <c r="D161" s="259" t="s">
        <v>174</v>
      </c>
      <c r="E161" s="270" t="s">
        <v>1</v>
      </c>
      <c r="F161" s="271" t="s">
        <v>2230</v>
      </c>
      <c r="G161" s="269"/>
      <c r="H161" s="272">
        <v>220.92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174</v>
      </c>
      <c r="AU161" s="278" t="s">
        <v>86</v>
      </c>
      <c r="AV161" s="14" t="s">
        <v>86</v>
      </c>
      <c r="AW161" s="14" t="s">
        <v>30</v>
      </c>
      <c r="AX161" s="14" t="s">
        <v>73</v>
      </c>
      <c r="AY161" s="278" t="s">
        <v>166</v>
      </c>
    </row>
    <row r="162" spans="1:51" s="14" customFormat="1" ht="12">
      <c r="A162" s="14"/>
      <c r="B162" s="268"/>
      <c r="C162" s="269"/>
      <c r="D162" s="259" t="s">
        <v>174</v>
      </c>
      <c r="E162" s="270" t="s">
        <v>1</v>
      </c>
      <c r="F162" s="271" t="s">
        <v>2530</v>
      </c>
      <c r="G162" s="269"/>
      <c r="H162" s="272">
        <v>138.03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174</v>
      </c>
      <c r="AU162" s="278" t="s">
        <v>86</v>
      </c>
      <c r="AV162" s="14" t="s">
        <v>86</v>
      </c>
      <c r="AW162" s="14" t="s">
        <v>30</v>
      </c>
      <c r="AX162" s="14" t="s">
        <v>73</v>
      </c>
      <c r="AY162" s="278" t="s">
        <v>166</v>
      </c>
    </row>
    <row r="163" spans="1:51" s="14" customFormat="1" ht="12">
      <c r="A163" s="14"/>
      <c r="B163" s="268"/>
      <c r="C163" s="269"/>
      <c r="D163" s="259" t="s">
        <v>174</v>
      </c>
      <c r="E163" s="270" t="s">
        <v>1</v>
      </c>
      <c r="F163" s="271" t="s">
        <v>2572</v>
      </c>
      <c r="G163" s="269"/>
      <c r="H163" s="272">
        <v>433.1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174</v>
      </c>
      <c r="AU163" s="278" t="s">
        <v>86</v>
      </c>
      <c r="AV163" s="14" t="s">
        <v>86</v>
      </c>
      <c r="AW163" s="14" t="s">
        <v>30</v>
      </c>
      <c r="AX163" s="14" t="s">
        <v>73</v>
      </c>
      <c r="AY163" s="278" t="s">
        <v>166</v>
      </c>
    </row>
    <row r="164" spans="1:63" s="12" customFormat="1" ht="22.8" customHeight="1">
      <c r="A164" s="12"/>
      <c r="B164" s="227"/>
      <c r="C164" s="228"/>
      <c r="D164" s="229" t="s">
        <v>72</v>
      </c>
      <c r="E164" s="241" t="s">
        <v>1058</v>
      </c>
      <c r="F164" s="241" t="s">
        <v>1059</v>
      </c>
      <c r="G164" s="228"/>
      <c r="H164" s="228"/>
      <c r="I164" s="231"/>
      <c r="J164" s="242">
        <f>BK164</f>
        <v>0</v>
      </c>
      <c r="K164" s="228"/>
      <c r="L164" s="233"/>
      <c r="M164" s="234"/>
      <c r="N164" s="235"/>
      <c r="O164" s="235"/>
      <c r="P164" s="236">
        <f>P165</f>
        <v>0</v>
      </c>
      <c r="Q164" s="235"/>
      <c r="R164" s="236">
        <f>R165</f>
        <v>0</v>
      </c>
      <c r="S164" s="235"/>
      <c r="T164" s="237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80</v>
      </c>
      <c r="AT164" s="239" t="s">
        <v>72</v>
      </c>
      <c r="AU164" s="239" t="s">
        <v>80</v>
      </c>
      <c r="AY164" s="238" t="s">
        <v>166</v>
      </c>
      <c r="BK164" s="240">
        <f>BK165</f>
        <v>0</v>
      </c>
    </row>
    <row r="165" spans="1:65" s="2" customFormat="1" ht="21.75" customHeight="1">
      <c r="A165" s="37"/>
      <c r="B165" s="38"/>
      <c r="C165" s="243" t="s">
        <v>226</v>
      </c>
      <c r="D165" s="243" t="s">
        <v>168</v>
      </c>
      <c r="E165" s="244" t="s">
        <v>1061</v>
      </c>
      <c r="F165" s="245" t="s">
        <v>1062</v>
      </c>
      <c r="G165" s="246" t="s">
        <v>223</v>
      </c>
      <c r="H165" s="247">
        <v>23.536</v>
      </c>
      <c r="I165" s="248"/>
      <c r="J165" s="249">
        <f>ROUND(I165*H165,2)</f>
        <v>0</v>
      </c>
      <c r="K165" s="250"/>
      <c r="L165" s="43"/>
      <c r="M165" s="251" t="s">
        <v>1</v>
      </c>
      <c r="N165" s="252" t="s">
        <v>39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172</v>
      </c>
      <c r="AT165" s="255" t="s">
        <v>168</v>
      </c>
      <c r="AU165" s="255" t="s">
        <v>86</v>
      </c>
      <c r="AY165" s="16" t="s">
        <v>166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86</v>
      </c>
      <c r="BK165" s="256">
        <f>ROUND(I165*H165,2)</f>
        <v>0</v>
      </c>
      <c r="BL165" s="16" t="s">
        <v>172</v>
      </c>
      <c r="BM165" s="255" t="s">
        <v>3011</v>
      </c>
    </row>
    <row r="166" spans="1:63" s="12" customFormat="1" ht="25.9" customHeight="1">
      <c r="A166" s="12"/>
      <c r="B166" s="227"/>
      <c r="C166" s="228"/>
      <c r="D166" s="229" t="s">
        <v>72</v>
      </c>
      <c r="E166" s="230" t="s">
        <v>1064</v>
      </c>
      <c r="F166" s="230" t="s">
        <v>1065</v>
      </c>
      <c r="G166" s="228"/>
      <c r="H166" s="228"/>
      <c r="I166" s="231"/>
      <c r="J166" s="232">
        <f>BK166</f>
        <v>0</v>
      </c>
      <c r="K166" s="228"/>
      <c r="L166" s="233"/>
      <c r="M166" s="234"/>
      <c r="N166" s="235"/>
      <c r="O166" s="235"/>
      <c r="P166" s="236">
        <f>P167</f>
        <v>0</v>
      </c>
      <c r="Q166" s="235"/>
      <c r="R166" s="236">
        <f>R167</f>
        <v>0.6804880000000001</v>
      </c>
      <c r="S166" s="235"/>
      <c r="T166" s="23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8" t="s">
        <v>86</v>
      </c>
      <c r="AT166" s="239" t="s">
        <v>72</v>
      </c>
      <c r="AU166" s="239" t="s">
        <v>73</v>
      </c>
      <c r="AY166" s="238" t="s">
        <v>166</v>
      </c>
      <c r="BK166" s="240">
        <f>BK167</f>
        <v>0</v>
      </c>
    </row>
    <row r="167" spans="1:63" s="12" customFormat="1" ht="22.8" customHeight="1">
      <c r="A167" s="12"/>
      <c r="B167" s="227"/>
      <c r="C167" s="228"/>
      <c r="D167" s="229" t="s">
        <v>72</v>
      </c>
      <c r="E167" s="241" t="s">
        <v>1729</v>
      </c>
      <c r="F167" s="241" t="s">
        <v>1730</v>
      </c>
      <c r="G167" s="228"/>
      <c r="H167" s="228"/>
      <c r="I167" s="231"/>
      <c r="J167" s="242">
        <f>BK167</f>
        <v>0</v>
      </c>
      <c r="K167" s="228"/>
      <c r="L167" s="233"/>
      <c r="M167" s="234"/>
      <c r="N167" s="235"/>
      <c r="O167" s="235"/>
      <c r="P167" s="236">
        <f>SUM(P168:P190)</f>
        <v>0</v>
      </c>
      <c r="Q167" s="235"/>
      <c r="R167" s="236">
        <f>SUM(R168:R190)</f>
        <v>0.6804880000000001</v>
      </c>
      <c r="S167" s="235"/>
      <c r="T167" s="237">
        <f>SUM(T168:T190)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8" t="s">
        <v>86</v>
      </c>
      <c r="AT167" s="239" t="s">
        <v>72</v>
      </c>
      <c r="AU167" s="239" t="s">
        <v>80</v>
      </c>
      <c r="AY167" s="238" t="s">
        <v>166</v>
      </c>
      <c r="BK167" s="240">
        <f>SUM(BK168:BK190)</f>
        <v>0</v>
      </c>
    </row>
    <row r="168" spans="1:65" s="2" customFormat="1" ht="21.75" customHeight="1">
      <c r="A168" s="37"/>
      <c r="B168" s="38"/>
      <c r="C168" s="243" t="s">
        <v>230</v>
      </c>
      <c r="D168" s="243" t="s">
        <v>168</v>
      </c>
      <c r="E168" s="244" t="s">
        <v>2121</v>
      </c>
      <c r="F168" s="245" t="s">
        <v>2122</v>
      </c>
      <c r="G168" s="246" t="s">
        <v>346</v>
      </c>
      <c r="H168" s="247">
        <v>18</v>
      </c>
      <c r="I168" s="248"/>
      <c r="J168" s="249">
        <f>ROUND(I168*H168,2)</f>
        <v>0</v>
      </c>
      <c r="K168" s="250"/>
      <c r="L168" s="43"/>
      <c r="M168" s="251" t="s">
        <v>1</v>
      </c>
      <c r="N168" s="252" t="s">
        <v>39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252</v>
      </c>
      <c r="AT168" s="255" t="s">
        <v>168</v>
      </c>
      <c r="AU168" s="255" t="s">
        <v>86</v>
      </c>
      <c r="AY168" s="16" t="s">
        <v>166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86</v>
      </c>
      <c r="BK168" s="256">
        <f>ROUND(I168*H168,2)</f>
        <v>0</v>
      </c>
      <c r="BL168" s="16" t="s">
        <v>252</v>
      </c>
      <c r="BM168" s="255" t="s">
        <v>3012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3013</v>
      </c>
      <c r="G169" s="269"/>
      <c r="H169" s="272">
        <v>10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2134</v>
      </c>
      <c r="G170" s="269"/>
      <c r="H170" s="272">
        <v>8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65" s="2" customFormat="1" ht="21.75" customHeight="1">
      <c r="A171" s="37"/>
      <c r="B171" s="38"/>
      <c r="C171" s="243" t="s">
        <v>235</v>
      </c>
      <c r="D171" s="243" t="s">
        <v>168</v>
      </c>
      <c r="E171" s="244" t="s">
        <v>2125</v>
      </c>
      <c r="F171" s="245" t="s">
        <v>2126</v>
      </c>
      <c r="G171" s="246" t="s">
        <v>346</v>
      </c>
      <c r="H171" s="247">
        <v>23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39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252</v>
      </c>
      <c r="AT171" s="255" t="s">
        <v>168</v>
      </c>
      <c r="AU171" s="255" t="s">
        <v>86</v>
      </c>
      <c r="AY171" s="16" t="s">
        <v>166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86</v>
      </c>
      <c r="BK171" s="256">
        <f>ROUND(I171*H171,2)</f>
        <v>0</v>
      </c>
      <c r="BL171" s="16" t="s">
        <v>252</v>
      </c>
      <c r="BM171" s="255" t="s">
        <v>3014</v>
      </c>
    </row>
    <row r="172" spans="1:51" s="14" customFormat="1" ht="12">
      <c r="A172" s="14"/>
      <c r="B172" s="268"/>
      <c r="C172" s="269"/>
      <c r="D172" s="259" t="s">
        <v>174</v>
      </c>
      <c r="E172" s="270" t="s">
        <v>1</v>
      </c>
      <c r="F172" s="271" t="s">
        <v>3015</v>
      </c>
      <c r="G172" s="269"/>
      <c r="H172" s="272">
        <v>13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174</v>
      </c>
      <c r="AU172" s="278" t="s">
        <v>86</v>
      </c>
      <c r="AV172" s="14" t="s">
        <v>86</v>
      </c>
      <c r="AW172" s="14" t="s">
        <v>30</v>
      </c>
      <c r="AX172" s="14" t="s">
        <v>73</v>
      </c>
      <c r="AY172" s="278" t="s">
        <v>166</v>
      </c>
    </row>
    <row r="173" spans="1:51" s="14" customFormat="1" ht="12">
      <c r="A173" s="14"/>
      <c r="B173" s="268"/>
      <c r="C173" s="269"/>
      <c r="D173" s="259" t="s">
        <v>174</v>
      </c>
      <c r="E173" s="270" t="s">
        <v>1</v>
      </c>
      <c r="F173" s="271" t="s">
        <v>3016</v>
      </c>
      <c r="G173" s="269"/>
      <c r="H173" s="272">
        <v>10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174</v>
      </c>
      <c r="AU173" s="278" t="s">
        <v>86</v>
      </c>
      <c r="AV173" s="14" t="s">
        <v>86</v>
      </c>
      <c r="AW173" s="14" t="s">
        <v>30</v>
      </c>
      <c r="AX173" s="14" t="s">
        <v>73</v>
      </c>
      <c r="AY173" s="278" t="s">
        <v>166</v>
      </c>
    </row>
    <row r="174" spans="1:65" s="2" customFormat="1" ht="21.75" customHeight="1">
      <c r="A174" s="37"/>
      <c r="B174" s="38"/>
      <c r="C174" s="243" t="s">
        <v>242</v>
      </c>
      <c r="D174" s="243" t="s">
        <v>168</v>
      </c>
      <c r="E174" s="244" t="s">
        <v>2131</v>
      </c>
      <c r="F174" s="245" t="s">
        <v>2132</v>
      </c>
      <c r="G174" s="246" t="s">
        <v>346</v>
      </c>
      <c r="H174" s="247">
        <v>18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39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252</v>
      </c>
      <c r="AT174" s="255" t="s">
        <v>168</v>
      </c>
      <c r="AU174" s="255" t="s">
        <v>86</v>
      </c>
      <c r="AY174" s="16" t="s">
        <v>166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86</v>
      </c>
      <c r="BK174" s="256">
        <f>ROUND(I174*H174,2)</f>
        <v>0</v>
      </c>
      <c r="BL174" s="16" t="s">
        <v>252</v>
      </c>
      <c r="BM174" s="255" t="s">
        <v>3017</v>
      </c>
    </row>
    <row r="175" spans="1:51" s="14" customFormat="1" ht="12">
      <c r="A175" s="14"/>
      <c r="B175" s="268"/>
      <c r="C175" s="269"/>
      <c r="D175" s="259" t="s">
        <v>174</v>
      </c>
      <c r="E175" s="270" t="s">
        <v>1</v>
      </c>
      <c r="F175" s="271" t="s">
        <v>3018</v>
      </c>
      <c r="G175" s="269"/>
      <c r="H175" s="272">
        <v>9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174</v>
      </c>
      <c r="AU175" s="278" t="s">
        <v>86</v>
      </c>
      <c r="AV175" s="14" t="s">
        <v>86</v>
      </c>
      <c r="AW175" s="14" t="s">
        <v>30</v>
      </c>
      <c r="AX175" s="14" t="s">
        <v>73</v>
      </c>
      <c r="AY175" s="278" t="s">
        <v>166</v>
      </c>
    </row>
    <row r="176" spans="1:51" s="14" customFormat="1" ht="12">
      <c r="A176" s="14"/>
      <c r="B176" s="268"/>
      <c r="C176" s="269"/>
      <c r="D176" s="259" t="s">
        <v>174</v>
      </c>
      <c r="E176" s="270" t="s">
        <v>1</v>
      </c>
      <c r="F176" s="271" t="s">
        <v>3019</v>
      </c>
      <c r="G176" s="269"/>
      <c r="H176" s="272">
        <v>9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174</v>
      </c>
      <c r="AU176" s="278" t="s">
        <v>86</v>
      </c>
      <c r="AV176" s="14" t="s">
        <v>86</v>
      </c>
      <c r="AW176" s="14" t="s">
        <v>30</v>
      </c>
      <c r="AX176" s="14" t="s">
        <v>73</v>
      </c>
      <c r="AY176" s="278" t="s">
        <v>166</v>
      </c>
    </row>
    <row r="177" spans="1:65" s="2" customFormat="1" ht="16.5" customHeight="1">
      <c r="A177" s="37"/>
      <c r="B177" s="38"/>
      <c r="C177" s="279" t="s">
        <v>8</v>
      </c>
      <c r="D177" s="279" t="s">
        <v>243</v>
      </c>
      <c r="E177" s="280" t="s">
        <v>2135</v>
      </c>
      <c r="F177" s="281" t="s">
        <v>2136</v>
      </c>
      <c r="G177" s="282" t="s">
        <v>290</v>
      </c>
      <c r="H177" s="283">
        <v>85.061</v>
      </c>
      <c r="I177" s="284"/>
      <c r="J177" s="285">
        <f>ROUND(I177*H177,2)</f>
        <v>0</v>
      </c>
      <c r="K177" s="286"/>
      <c r="L177" s="287"/>
      <c r="M177" s="288" t="s">
        <v>1</v>
      </c>
      <c r="N177" s="289" t="s">
        <v>39</v>
      </c>
      <c r="O177" s="90"/>
      <c r="P177" s="253">
        <f>O177*H177</f>
        <v>0</v>
      </c>
      <c r="Q177" s="253">
        <v>0.008</v>
      </c>
      <c r="R177" s="253">
        <f>Q177*H177</f>
        <v>0.6804880000000001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338</v>
      </c>
      <c r="AT177" s="255" t="s">
        <v>243</v>
      </c>
      <c r="AU177" s="255" t="s">
        <v>86</v>
      </c>
      <c r="AY177" s="16" t="s">
        <v>166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86</v>
      </c>
      <c r="BK177" s="256">
        <f>ROUND(I177*H177,2)</f>
        <v>0</v>
      </c>
      <c r="BL177" s="16" t="s">
        <v>252</v>
      </c>
      <c r="BM177" s="255" t="s">
        <v>3020</v>
      </c>
    </row>
    <row r="178" spans="1:51" s="13" customFormat="1" ht="12">
      <c r="A178" s="13"/>
      <c r="B178" s="257"/>
      <c r="C178" s="258"/>
      <c r="D178" s="259" t="s">
        <v>174</v>
      </c>
      <c r="E178" s="260" t="s">
        <v>1</v>
      </c>
      <c r="F178" s="261" t="s">
        <v>2250</v>
      </c>
      <c r="G178" s="258"/>
      <c r="H178" s="260" t="s">
        <v>1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174</v>
      </c>
      <c r="AU178" s="267" t="s">
        <v>86</v>
      </c>
      <c r="AV178" s="13" t="s">
        <v>80</v>
      </c>
      <c r="AW178" s="13" t="s">
        <v>30</v>
      </c>
      <c r="AX178" s="13" t="s">
        <v>73</v>
      </c>
      <c r="AY178" s="267" t="s">
        <v>166</v>
      </c>
    </row>
    <row r="179" spans="1:51" s="14" customFormat="1" ht="12">
      <c r="A179" s="14"/>
      <c r="B179" s="268"/>
      <c r="C179" s="269"/>
      <c r="D179" s="259" t="s">
        <v>174</v>
      </c>
      <c r="E179" s="270" t="s">
        <v>1</v>
      </c>
      <c r="F179" s="271" t="s">
        <v>2320</v>
      </c>
      <c r="G179" s="269"/>
      <c r="H179" s="272">
        <v>7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174</v>
      </c>
      <c r="AU179" s="278" t="s">
        <v>86</v>
      </c>
      <c r="AV179" s="14" t="s">
        <v>86</v>
      </c>
      <c r="AW179" s="14" t="s">
        <v>30</v>
      </c>
      <c r="AX179" s="14" t="s">
        <v>73</v>
      </c>
      <c r="AY179" s="278" t="s">
        <v>166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562</v>
      </c>
      <c r="G180" s="269"/>
      <c r="H180" s="272">
        <v>8.1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51" s="14" customFormat="1" ht="12">
      <c r="A181" s="14"/>
      <c r="B181" s="268"/>
      <c r="C181" s="269"/>
      <c r="D181" s="259" t="s">
        <v>174</v>
      </c>
      <c r="E181" s="270" t="s">
        <v>1</v>
      </c>
      <c r="F181" s="271" t="s">
        <v>2321</v>
      </c>
      <c r="G181" s="269"/>
      <c r="H181" s="272">
        <v>9.45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174</v>
      </c>
      <c r="AU181" s="278" t="s">
        <v>86</v>
      </c>
      <c r="AV181" s="14" t="s">
        <v>86</v>
      </c>
      <c r="AW181" s="14" t="s">
        <v>30</v>
      </c>
      <c r="AX181" s="14" t="s">
        <v>73</v>
      </c>
      <c r="AY181" s="278" t="s">
        <v>166</v>
      </c>
    </row>
    <row r="182" spans="1:51" s="14" customFormat="1" ht="12">
      <c r="A182" s="14"/>
      <c r="B182" s="268"/>
      <c r="C182" s="269"/>
      <c r="D182" s="259" t="s">
        <v>174</v>
      </c>
      <c r="E182" s="270" t="s">
        <v>1</v>
      </c>
      <c r="F182" s="271" t="s">
        <v>2322</v>
      </c>
      <c r="G182" s="269"/>
      <c r="H182" s="272">
        <v>18.72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174</v>
      </c>
      <c r="AU182" s="278" t="s">
        <v>86</v>
      </c>
      <c r="AV182" s="14" t="s">
        <v>86</v>
      </c>
      <c r="AW182" s="14" t="s">
        <v>30</v>
      </c>
      <c r="AX182" s="14" t="s">
        <v>73</v>
      </c>
      <c r="AY182" s="278" t="s">
        <v>166</v>
      </c>
    </row>
    <row r="183" spans="1:51" s="13" customFormat="1" ht="12">
      <c r="A183" s="13"/>
      <c r="B183" s="257"/>
      <c r="C183" s="258"/>
      <c r="D183" s="259" t="s">
        <v>174</v>
      </c>
      <c r="E183" s="260" t="s">
        <v>1</v>
      </c>
      <c r="F183" s="261" t="s">
        <v>461</v>
      </c>
      <c r="G183" s="258"/>
      <c r="H183" s="260" t="s">
        <v>1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174</v>
      </c>
      <c r="AU183" s="267" t="s">
        <v>86</v>
      </c>
      <c r="AV183" s="13" t="s">
        <v>80</v>
      </c>
      <c r="AW183" s="13" t="s">
        <v>30</v>
      </c>
      <c r="AX183" s="13" t="s">
        <v>73</v>
      </c>
      <c r="AY183" s="267" t="s">
        <v>166</v>
      </c>
    </row>
    <row r="184" spans="1:51" s="14" customFormat="1" ht="12">
      <c r="A184" s="14"/>
      <c r="B184" s="268"/>
      <c r="C184" s="269"/>
      <c r="D184" s="259" t="s">
        <v>174</v>
      </c>
      <c r="E184" s="270" t="s">
        <v>1</v>
      </c>
      <c r="F184" s="271" t="s">
        <v>2324</v>
      </c>
      <c r="G184" s="269"/>
      <c r="H184" s="272">
        <v>5.6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174</v>
      </c>
      <c r="AU184" s="278" t="s">
        <v>86</v>
      </c>
      <c r="AV184" s="14" t="s">
        <v>86</v>
      </c>
      <c r="AW184" s="14" t="s">
        <v>30</v>
      </c>
      <c r="AX184" s="14" t="s">
        <v>73</v>
      </c>
      <c r="AY184" s="278" t="s">
        <v>166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2321</v>
      </c>
      <c r="G185" s="269"/>
      <c r="H185" s="272">
        <v>9.45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86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51" s="14" customFormat="1" ht="12">
      <c r="A186" s="14"/>
      <c r="B186" s="268"/>
      <c r="C186" s="269"/>
      <c r="D186" s="259" t="s">
        <v>174</v>
      </c>
      <c r="E186" s="270" t="s">
        <v>1</v>
      </c>
      <c r="F186" s="271" t="s">
        <v>2325</v>
      </c>
      <c r="G186" s="269"/>
      <c r="H186" s="272">
        <v>2.66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174</v>
      </c>
      <c r="AU186" s="278" t="s">
        <v>86</v>
      </c>
      <c r="AV186" s="14" t="s">
        <v>86</v>
      </c>
      <c r="AW186" s="14" t="s">
        <v>30</v>
      </c>
      <c r="AX186" s="14" t="s">
        <v>73</v>
      </c>
      <c r="AY186" s="278" t="s">
        <v>166</v>
      </c>
    </row>
    <row r="187" spans="1:51" s="14" customFormat="1" ht="12">
      <c r="A187" s="14"/>
      <c r="B187" s="268"/>
      <c r="C187" s="269"/>
      <c r="D187" s="259" t="s">
        <v>174</v>
      </c>
      <c r="E187" s="270" t="s">
        <v>1</v>
      </c>
      <c r="F187" s="271" t="s">
        <v>2326</v>
      </c>
      <c r="G187" s="269"/>
      <c r="H187" s="272">
        <v>1.31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174</v>
      </c>
      <c r="AU187" s="278" t="s">
        <v>86</v>
      </c>
      <c r="AV187" s="14" t="s">
        <v>86</v>
      </c>
      <c r="AW187" s="14" t="s">
        <v>30</v>
      </c>
      <c r="AX187" s="14" t="s">
        <v>73</v>
      </c>
      <c r="AY187" s="278" t="s">
        <v>166</v>
      </c>
    </row>
    <row r="188" spans="1:51" s="14" customFormat="1" ht="12">
      <c r="A188" s="14"/>
      <c r="B188" s="268"/>
      <c r="C188" s="269"/>
      <c r="D188" s="259" t="s">
        <v>174</v>
      </c>
      <c r="E188" s="270" t="s">
        <v>1</v>
      </c>
      <c r="F188" s="271" t="s">
        <v>2322</v>
      </c>
      <c r="G188" s="269"/>
      <c r="H188" s="272">
        <v>18.72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174</v>
      </c>
      <c r="AU188" s="278" t="s">
        <v>86</v>
      </c>
      <c r="AV188" s="14" t="s">
        <v>86</v>
      </c>
      <c r="AW188" s="14" t="s">
        <v>30</v>
      </c>
      <c r="AX188" s="14" t="s">
        <v>73</v>
      </c>
      <c r="AY188" s="278" t="s">
        <v>166</v>
      </c>
    </row>
    <row r="189" spans="1:51" s="14" customFormat="1" ht="12">
      <c r="A189" s="14"/>
      <c r="B189" s="268"/>
      <c r="C189" s="269"/>
      <c r="D189" s="259" t="s">
        <v>174</v>
      </c>
      <c r="E189" s="269"/>
      <c r="F189" s="271" t="s">
        <v>3021</v>
      </c>
      <c r="G189" s="269"/>
      <c r="H189" s="272">
        <v>85.061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174</v>
      </c>
      <c r="AU189" s="278" t="s">
        <v>86</v>
      </c>
      <c r="AV189" s="14" t="s">
        <v>86</v>
      </c>
      <c r="AW189" s="14" t="s">
        <v>4</v>
      </c>
      <c r="AX189" s="14" t="s">
        <v>80</v>
      </c>
      <c r="AY189" s="278" t="s">
        <v>166</v>
      </c>
    </row>
    <row r="190" spans="1:65" s="2" customFormat="1" ht="21.75" customHeight="1">
      <c r="A190" s="37"/>
      <c r="B190" s="38"/>
      <c r="C190" s="243" t="s">
        <v>252</v>
      </c>
      <c r="D190" s="243" t="s">
        <v>168</v>
      </c>
      <c r="E190" s="244" t="s">
        <v>1890</v>
      </c>
      <c r="F190" s="245" t="s">
        <v>1891</v>
      </c>
      <c r="G190" s="246" t="s">
        <v>223</v>
      </c>
      <c r="H190" s="247">
        <v>0.68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39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252</v>
      </c>
      <c r="AT190" s="255" t="s">
        <v>168</v>
      </c>
      <c r="AU190" s="255" t="s">
        <v>86</v>
      </c>
      <c r="AY190" s="16" t="s">
        <v>166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86</v>
      </c>
      <c r="BK190" s="256">
        <f>ROUND(I190*H190,2)</f>
        <v>0</v>
      </c>
      <c r="BL190" s="16" t="s">
        <v>252</v>
      </c>
      <c r="BM190" s="255" t="s">
        <v>3022</v>
      </c>
    </row>
    <row r="191" spans="1:63" s="12" customFormat="1" ht="25.9" customHeight="1">
      <c r="A191" s="12"/>
      <c r="B191" s="227"/>
      <c r="C191" s="228"/>
      <c r="D191" s="229" t="s">
        <v>72</v>
      </c>
      <c r="E191" s="230" t="s">
        <v>2051</v>
      </c>
      <c r="F191" s="230" t="s">
        <v>2052</v>
      </c>
      <c r="G191" s="228"/>
      <c r="H191" s="228"/>
      <c r="I191" s="231"/>
      <c r="J191" s="232">
        <f>BK191</f>
        <v>0</v>
      </c>
      <c r="K191" s="228"/>
      <c r="L191" s="233"/>
      <c r="M191" s="234"/>
      <c r="N191" s="235"/>
      <c r="O191" s="235"/>
      <c r="P191" s="236">
        <f>SUM(P192:P193)</f>
        <v>0</v>
      </c>
      <c r="Q191" s="235"/>
      <c r="R191" s="236">
        <f>SUM(R192:R193)</f>
        <v>0</v>
      </c>
      <c r="S191" s="235"/>
      <c r="T191" s="237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8" t="s">
        <v>172</v>
      </c>
      <c r="AT191" s="239" t="s">
        <v>72</v>
      </c>
      <c r="AU191" s="239" t="s">
        <v>73</v>
      </c>
      <c r="AY191" s="238" t="s">
        <v>166</v>
      </c>
      <c r="BK191" s="240">
        <f>SUM(BK192:BK193)</f>
        <v>0</v>
      </c>
    </row>
    <row r="192" spans="1:65" s="2" customFormat="1" ht="16.5" customHeight="1">
      <c r="A192" s="37"/>
      <c r="B192" s="38"/>
      <c r="C192" s="243" t="s">
        <v>257</v>
      </c>
      <c r="D192" s="243" t="s">
        <v>168</v>
      </c>
      <c r="E192" s="244" t="s">
        <v>2140</v>
      </c>
      <c r="F192" s="245" t="s">
        <v>2141</v>
      </c>
      <c r="G192" s="246" t="s">
        <v>2055</v>
      </c>
      <c r="H192" s="247">
        <v>35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39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2056</v>
      </c>
      <c r="AT192" s="255" t="s">
        <v>168</v>
      </c>
      <c r="AU192" s="255" t="s">
        <v>80</v>
      </c>
      <c r="AY192" s="16" t="s">
        <v>166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86</v>
      </c>
      <c r="BK192" s="256">
        <f>ROUND(I192*H192,2)</f>
        <v>0</v>
      </c>
      <c r="BL192" s="16" t="s">
        <v>2056</v>
      </c>
      <c r="BM192" s="255" t="s">
        <v>3023</v>
      </c>
    </row>
    <row r="193" spans="1:51" s="14" customFormat="1" ht="12">
      <c r="A193" s="14"/>
      <c r="B193" s="268"/>
      <c r="C193" s="269"/>
      <c r="D193" s="259" t="s">
        <v>174</v>
      </c>
      <c r="E193" s="270" t="s">
        <v>1</v>
      </c>
      <c r="F193" s="271" t="s">
        <v>3024</v>
      </c>
      <c r="G193" s="269"/>
      <c r="H193" s="272">
        <v>35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174</v>
      </c>
      <c r="AU193" s="278" t="s">
        <v>80</v>
      </c>
      <c r="AV193" s="14" t="s">
        <v>86</v>
      </c>
      <c r="AW193" s="14" t="s">
        <v>30</v>
      </c>
      <c r="AX193" s="14" t="s">
        <v>73</v>
      </c>
      <c r="AY193" s="278" t="s">
        <v>166</v>
      </c>
    </row>
    <row r="194" spans="1:63" s="12" customFormat="1" ht="25.9" customHeight="1">
      <c r="A194" s="12"/>
      <c r="B194" s="227"/>
      <c r="C194" s="228"/>
      <c r="D194" s="229" t="s">
        <v>72</v>
      </c>
      <c r="E194" s="230" t="s">
        <v>2059</v>
      </c>
      <c r="F194" s="230" t="s">
        <v>2060</v>
      </c>
      <c r="G194" s="228"/>
      <c r="H194" s="228"/>
      <c r="I194" s="231"/>
      <c r="J194" s="232">
        <f>BK194</f>
        <v>0</v>
      </c>
      <c r="K194" s="228"/>
      <c r="L194" s="233"/>
      <c r="M194" s="234"/>
      <c r="N194" s="235"/>
      <c r="O194" s="235"/>
      <c r="P194" s="236">
        <f>P195+P197+P199</f>
        <v>0</v>
      </c>
      <c r="Q194" s="235"/>
      <c r="R194" s="236">
        <f>R195+R197+R199</f>
        <v>0</v>
      </c>
      <c r="S194" s="235"/>
      <c r="T194" s="237">
        <f>T195+T197+T199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195</v>
      </c>
      <c r="AT194" s="239" t="s">
        <v>72</v>
      </c>
      <c r="AU194" s="239" t="s">
        <v>73</v>
      </c>
      <c r="AY194" s="238" t="s">
        <v>166</v>
      </c>
      <c r="BK194" s="240">
        <f>BK195+BK197+BK199</f>
        <v>0</v>
      </c>
    </row>
    <row r="195" spans="1:63" s="12" customFormat="1" ht="22.8" customHeight="1">
      <c r="A195" s="12"/>
      <c r="B195" s="227"/>
      <c r="C195" s="228"/>
      <c r="D195" s="229" t="s">
        <v>72</v>
      </c>
      <c r="E195" s="241" t="s">
        <v>2144</v>
      </c>
      <c r="F195" s="241" t="s">
        <v>2145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P196</f>
        <v>0</v>
      </c>
      <c r="Q195" s="235"/>
      <c r="R195" s="236">
        <f>R196</f>
        <v>0</v>
      </c>
      <c r="S195" s="235"/>
      <c r="T195" s="237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195</v>
      </c>
      <c r="AT195" s="239" t="s">
        <v>72</v>
      </c>
      <c r="AU195" s="239" t="s">
        <v>80</v>
      </c>
      <c r="AY195" s="238" t="s">
        <v>166</v>
      </c>
      <c r="BK195" s="240">
        <f>BK196</f>
        <v>0</v>
      </c>
    </row>
    <row r="196" spans="1:65" s="2" customFormat="1" ht="16.5" customHeight="1">
      <c r="A196" s="37"/>
      <c r="B196" s="38"/>
      <c r="C196" s="243" t="s">
        <v>261</v>
      </c>
      <c r="D196" s="243" t="s">
        <v>168</v>
      </c>
      <c r="E196" s="244" t="s">
        <v>2146</v>
      </c>
      <c r="F196" s="245" t="s">
        <v>2145</v>
      </c>
      <c r="G196" s="246" t="s">
        <v>2065</v>
      </c>
      <c r="H196" s="247">
        <v>1</v>
      </c>
      <c r="I196" s="248"/>
      <c r="J196" s="249">
        <f>ROUND(I196*H196,2)</f>
        <v>0</v>
      </c>
      <c r="K196" s="250"/>
      <c r="L196" s="43"/>
      <c r="M196" s="251" t="s">
        <v>1</v>
      </c>
      <c r="N196" s="252" t="s">
        <v>39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2066</v>
      </c>
      <c r="AT196" s="255" t="s">
        <v>168</v>
      </c>
      <c r="AU196" s="255" t="s">
        <v>86</v>
      </c>
      <c r="AY196" s="16" t="s">
        <v>166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86</v>
      </c>
      <c r="BK196" s="256">
        <f>ROUND(I196*H196,2)</f>
        <v>0</v>
      </c>
      <c r="BL196" s="16" t="s">
        <v>2066</v>
      </c>
      <c r="BM196" s="255" t="s">
        <v>3025</v>
      </c>
    </row>
    <row r="197" spans="1:63" s="12" customFormat="1" ht="22.8" customHeight="1">
      <c r="A197" s="12"/>
      <c r="B197" s="227"/>
      <c r="C197" s="228"/>
      <c r="D197" s="229" t="s">
        <v>72</v>
      </c>
      <c r="E197" s="241" t="s">
        <v>2148</v>
      </c>
      <c r="F197" s="241" t="s">
        <v>2149</v>
      </c>
      <c r="G197" s="228"/>
      <c r="H197" s="228"/>
      <c r="I197" s="231"/>
      <c r="J197" s="242">
        <f>BK197</f>
        <v>0</v>
      </c>
      <c r="K197" s="228"/>
      <c r="L197" s="233"/>
      <c r="M197" s="234"/>
      <c r="N197" s="235"/>
      <c r="O197" s="235"/>
      <c r="P197" s="236">
        <f>P198</f>
        <v>0</v>
      </c>
      <c r="Q197" s="235"/>
      <c r="R197" s="236">
        <f>R198</f>
        <v>0</v>
      </c>
      <c r="S197" s="235"/>
      <c r="T197" s="23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8" t="s">
        <v>195</v>
      </c>
      <c r="AT197" s="239" t="s">
        <v>72</v>
      </c>
      <c r="AU197" s="239" t="s">
        <v>80</v>
      </c>
      <c r="AY197" s="238" t="s">
        <v>166</v>
      </c>
      <c r="BK197" s="240">
        <f>BK198</f>
        <v>0</v>
      </c>
    </row>
    <row r="198" spans="1:65" s="2" customFormat="1" ht="21.75" customHeight="1">
      <c r="A198" s="37"/>
      <c r="B198" s="38"/>
      <c r="C198" s="243" t="s">
        <v>266</v>
      </c>
      <c r="D198" s="243" t="s">
        <v>168</v>
      </c>
      <c r="E198" s="244" t="s">
        <v>2150</v>
      </c>
      <c r="F198" s="245" t="s">
        <v>2151</v>
      </c>
      <c r="G198" s="246" t="s">
        <v>2065</v>
      </c>
      <c r="H198" s="247">
        <v>1</v>
      </c>
      <c r="I198" s="248"/>
      <c r="J198" s="249">
        <f>ROUND(I198*H198,2)</f>
        <v>0</v>
      </c>
      <c r="K198" s="250"/>
      <c r="L198" s="43"/>
      <c r="M198" s="251" t="s">
        <v>1</v>
      </c>
      <c r="N198" s="252" t="s">
        <v>39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2066</v>
      </c>
      <c r="AT198" s="255" t="s">
        <v>168</v>
      </c>
      <c r="AU198" s="255" t="s">
        <v>86</v>
      </c>
      <c r="AY198" s="16" t="s">
        <v>166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86</v>
      </c>
      <c r="BK198" s="256">
        <f>ROUND(I198*H198,2)</f>
        <v>0</v>
      </c>
      <c r="BL198" s="16" t="s">
        <v>2066</v>
      </c>
      <c r="BM198" s="255" t="s">
        <v>3026</v>
      </c>
    </row>
    <row r="199" spans="1:63" s="12" customFormat="1" ht="22.8" customHeight="1">
      <c r="A199" s="12"/>
      <c r="B199" s="227"/>
      <c r="C199" s="228"/>
      <c r="D199" s="229" t="s">
        <v>72</v>
      </c>
      <c r="E199" s="241" t="s">
        <v>2153</v>
      </c>
      <c r="F199" s="241" t="s">
        <v>2154</v>
      </c>
      <c r="G199" s="228"/>
      <c r="H199" s="228"/>
      <c r="I199" s="231"/>
      <c r="J199" s="242">
        <f>BK199</f>
        <v>0</v>
      </c>
      <c r="K199" s="228"/>
      <c r="L199" s="233"/>
      <c r="M199" s="234"/>
      <c r="N199" s="235"/>
      <c r="O199" s="235"/>
      <c r="P199" s="236">
        <f>P200</f>
        <v>0</v>
      </c>
      <c r="Q199" s="235"/>
      <c r="R199" s="236">
        <f>R200</f>
        <v>0</v>
      </c>
      <c r="S199" s="235"/>
      <c r="T199" s="237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8" t="s">
        <v>195</v>
      </c>
      <c r="AT199" s="239" t="s">
        <v>72</v>
      </c>
      <c r="AU199" s="239" t="s">
        <v>80</v>
      </c>
      <c r="AY199" s="238" t="s">
        <v>166</v>
      </c>
      <c r="BK199" s="240">
        <f>BK200</f>
        <v>0</v>
      </c>
    </row>
    <row r="200" spans="1:65" s="2" customFormat="1" ht="16.5" customHeight="1">
      <c r="A200" s="37"/>
      <c r="B200" s="38"/>
      <c r="C200" s="243" t="s">
        <v>272</v>
      </c>
      <c r="D200" s="243" t="s">
        <v>168</v>
      </c>
      <c r="E200" s="244" t="s">
        <v>2155</v>
      </c>
      <c r="F200" s="245" t="s">
        <v>2156</v>
      </c>
      <c r="G200" s="246" t="s">
        <v>2065</v>
      </c>
      <c r="H200" s="247">
        <v>1</v>
      </c>
      <c r="I200" s="248"/>
      <c r="J200" s="249">
        <f>ROUND(I200*H200,2)</f>
        <v>0</v>
      </c>
      <c r="K200" s="250"/>
      <c r="L200" s="43"/>
      <c r="M200" s="296" t="s">
        <v>1</v>
      </c>
      <c r="N200" s="297" t="s">
        <v>39</v>
      </c>
      <c r="O200" s="298"/>
      <c r="P200" s="299">
        <f>O200*H200</f>
        <v>0</v>
      </c>
      <c r="Q200" s="299">
        <v>0</v>
      </c>
      <c r="R200" s="299">
        <f>Q200*H200</f>
        <v>0</v>
      </c>
      <c r="S200" s="299">
        <v>0</v>
      </c>
      <c r="T200" s="30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2066</v>
      </c>
      <c r="AT200" s="255" t="s">
        <v>168</v>
      </c>
      <c r="AU200" s="255" t="s">
        <v>86</v>
      </c>
      <c r="AY200" s="16" t="s">
        <v>166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86</v>
      </c>
      <c r="BK200" s="256">
        <f>ROUND(I200*H200,2)</f>
        <v>0</v>
      </c>
      <c r="BL200" s="16" t="s">
        <v>2066</v>
      </c>
      <c r="BM200" s="255" t="s">
        <v>3027</v>
      </c>
    </row>
    <row r="201" spans="1:31" s="2" customFormat="1" ht="6.95" customHeight="1">
      <c r="A201" s="37"/>
      <c r="B201" s="65"/>
      <c r="C201" s="66"/>
      <c r="D201" s="66"/>
      <c r="E201" s="66"/>
      <c r="F201" s="66"/>
      <c r="G201" s="66"/>
      <c r="H201" s="66"/>
      <c r="I201" s="191"/>
      <c r="J201" s="66"/>
      <c r="K201" s="66"/>
      <c r="L201" s="43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password="CC35" sheet="1" objects="1" scenarios="1" formatColumns="0" formatRows="0" autoFilter="0"/>
  <autoFilter ref="C130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3028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3029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ROUND(J149,2)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ROUND((SUM(BE149:BE1369)),2)</f>
        <v>0</v>
      </c>
      <c r="G35" s="37"/>
      <c r="H35" s="37"/>
      <c r="I35" s="170">
        <v>0.21</v>
      </c>
      <c r="J35" s="169">
        <f>ROUND(((SUM(BE149:BE1369))*I35),2)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ROUND((SUM(BF149:BF1369)),2)</f>
        <v>0</v>
      </c>
      <c r="G36" s="37"/>
      <c r="H36" s="37"/>
      <c r="I36" s="170">
        <v>0.15</v>
      </c>
      <c r="J36" s="169">
        <f>ROUND(((SUM(BF149:BF1369))*I36),2)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ROUND((SUM(BG149:BG1369)),2)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ROUND((SUM(BH149:BH1369)),2)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ROUND((SUM(BI149:BI1369)),2)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3028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Z.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J149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J150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124</v>
      </c>
      <c r="E101" s="210"/>
      <c r="F101" s="210"/>
      <c r="G101" s="210"/>
      <c r="H101" s="210"/>
      <c r="I101" s="211"/>
      <c r="J101" s="212">
        <f>J202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125</v>
      </c>
      <c r="E102" s="210"/>
      <c r="F102" s="210"/>
      <c r="G102" s="210"/>
      <c r="H102" s="210"/>
      <c r="I102" s="211"/>
      <c r="J102" s="212">
        <f>J213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126</v>
      </c>
      <c r="E103" s="210"/>
      <c r="F103" s="210"/>
      <c r="G103" s="210"/>
      <c r="H103" s="210"/>
      <c r="I103" s="211"/>
      <c r="J103" s="212">
        <f>J228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127</v>
      </c>
      <c r="E104" s="210"/>
      <c r="F104" s="210"/>
      <c r="G104" s="210"/>
      <c r="H104" s="210"/>
      <c r="I104" s="211"/>
      <c r="J104" s="212">
        <f>J235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128</v>
      </c>
      <c r="E105" s="210"/>
      <c r="F105" s="210"/>
      <c r="G105" s="210"/>
      <c r="H105" s="210"/>
      <c r="I105" s="211"/>
      <c r="J105" s="212">
        <f>J296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129</v>
      </c>
      <c r="E106" s="210"/>
      <c r="F106" s="210"/>
      <c r="G106" s="210"/>
      <c r="H106" s="210"/>
      <c r="I106" s="211"/>
      <c r="J106" s="212">
        <f>J644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130</v>
      </c>
      <c r="E107" s="210"/>
      <c r="F107" s="210"/>
      <c r="G107" s="210"/>
      <c r="H107" s="210"/>
      <c r="I107" s="211"/>
      <c r="J107" s="212">
        <f>J676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131</v>
      </c>
      <c r="E108" s="210"/>
      <c r="F108" s="210"/>
      <c r="G108" s="210"/>
      <c r="H108" s="210"/>
      <c r="I108" s="211"/>
      <c r="J108" s="212">
        <f>J686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132</v>
      </c>
      <c r="E109" s="210"/>
      <c r="F109" s="210"/>
      <c r="G109" s="210"/>
      <c r="H109" s="210"/>
      <c r="I109" s="211"/>
      <c r="J109" s="212">
        <f>J691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133</v>
      </c>
      <c r="E110" s="210"/>
      <c r="F110" s="210"/>
      <c r="G110" s="210"/>
      <c r="H110" s="210"/>
      <c r="I110" s="211"/>
      <c r="J110" s="212">
        <f>J720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134</v>
      </c>
      <c r="E111" s="210"/>
      <c r="F111" s="210"/>
      <c r="G111" s="210"/>
      <c r="H111" s="210"/>
      <c r="I111" s="211"/>
      <c r="J111" s="212">
        <f>J765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135</v>
      </c>
      <c r="E112" s="210"/>
      <c r="F112" s="210"/>
      <c r="G112" s="210"/>
      <c r="H112" s="210"/>
      <c r="I112" s="211"/>
      <c r="J112" s="212">
        <f>J779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1"/>
      <c r="C113" s="202"/>
      <c r="D113" s="203" t="s">
        <v>136</v>
      </c>
      <c r="E113" s="204"/>
      <c r="F113" s="204"/>
      <c r="G113" s="204"/>
      <c r="H113" s="204"/>
      <c r="I113" s="205"/>
      <c r="J113" s="206">
        <f>J781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08"/>
      <c r="C114" s="132"/>
      <c r="D114" s="209" t="s">
        <v>137</v>
      </c>
      <c r="E114" s="210"/>
      <c r="F114" s="210"/>
      <c r="G114" s="210"/>
      <c r="H114" s="210"/>
      <c r="I114" s="211"/>
      <c r="J114" s="212">
        <f>J782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138</v>
      </c>
      <c r="E115" s="210"/>
      <c r="F115" s="210"/>
      <c r="G115" s="210"/>
      <c r="H115" s="210"/>
      <c r="I115" s="211"/>
      <c r="J115" s="212">
        <f>J818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139</v>
      </c>
      <c r="E116" s="210"/>
      <c r="F116" s="210"/>
      <c r="G116" s="210"/>
      <c r="H116" s="210"/>
      <c r="I116" s="211"/>
      <c r="J116" s="212">
        <f>J864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140</v>
      </c>
      <c r="E117" s="210"/>
      <c r="F117" s="210"/>
      <c r="G117" s="210"/>
      <c r="H117" s="210"/>
      <c r="I117" s="211"/>
      <c r="J117" s="212">
        <f>J868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141</v>
      </c>
      <c r="E118" s="210"/>
      <c r="F118" s="210"/>
      <c r="G118" s="210"/>
      <c r="H118" s="210"/>
      <c r="I118" s="211"/>
      <c r="J118" s="212">
        <f>J903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142</v>
      </c>
      <c r="E119" s="210"/>
      <c r="F119" s="210"/>
      <c r="G119" s="210"/>
      <c r="H119" s="210"/>
      <c r="I119" s="211"/>
      <c r="J119" s="212">
        <f>J912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143</v>
      </c>
      <c r="E120" s="210"/>
      <c r="F120" s="210"/>
      <c r="G120" s="210"/>
      <c r="H120" s="210"/>
      <c r="I120" s="211"/>
      <c r="J120" s="212">
        <f>J1008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144</v>
      </c>
      <c r="E121" s="210"/>
      <c r="F121" s="210"/>
      <c r="G121" s="210"/>
      <c r="H121" s="210"/>
      <c r="I121" s="211"/>
      <c r="J121" s="212">
        <f>J1022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145</v>
      </c>
      <c r="E122" s="210"/>
      <c r="F122" s="210"/>
      <c r="G122" s="210"/>
      <c r="H122" s="210"/>
      <c r="I122" s="211"/>
      <c r="J122" s="212">
        <f>J1094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146</v>
      </c>
      <c r="E123" s="210"/>
      <c r="F123" s="210"/>
      <c r="G123" s="210"/>
      <c r="H123" s="210"/>
      <c r="I123" s="211"/>
      <c r="J123" s="212">
        <f>J1155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147</v>
      </c>
      <c r="E124" s="210"/>
      <c r="F124" s="210"/>
      <c r="G124" s="210"/>
      <c r="H124" s="210"/>
      <c r="I124" s="211"/>
      <c r="J124" s="212">
        <f>J1304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148</v>
      </c>
      <c r="E125" s="210"/>
      <c r="F125" s="210"/>
      <c r="G125" s="210"/>
      <c r="H125" s="210"/>
      <c r="I125" s="211"/>
      <c r="J125" s="212">
        <f>J1326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149</v>
      </c>
      <c r="E126" s="210"/>
      <c r="F126" s="210"/>
      <c r="G126" s="210"/>
      <c r="H126" s="210"/>
      <c r="I126" s="211"/>
      <c r="J126" s="212">
        <f>J1342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150</v>
      </c>
      <c r="E127" s="210"/>
      <c r="F127" s="210"/>
      <c r="G127" s="210"/>
      <c r="H127" s="210"/>
      <c r="I127" s="211"/>
      <c r="J127" s="212">
        <f>J1365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191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pans="1:31" s="2" customFormat="1" ht="6.95" customHeight="1">
      <c r="A133" s="37"/>
      <c r="B133" s="67"/>
      <c r="C133" s="68"/>
      <c r="D133" s="68"/>
      <c r="E133" s="68"/>
      <c r="F133" s="68"/>
      <c r="G133" s="68"/>
      <c r="H133" s="68"/>
      <c r="I133" s="194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24.95" customHeight="1">
      <c r="A134" s="37"/>
      <c r="B134" s="38"/>
      <c r="C134" s="22" t="s">
        <v>151</v>
      </c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195" t="str">
        <f>E7</f>
        <v xml:space="preserve">Stavební úpravy (zateplení)  BD v Milíně, blok U, Y, Z - V. etapa</v>
      </c>
      <c r="F137" s="31"/>
      <c r="G137" s="31"/>
      <c r="H137" s="31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2:12" s="1" customFormat="1" ht="12" customHeight="1">
      <c r="B138" s="20"/>
      <c r="C138" s="31" t="s">
        <v>113</v>
      </c>
      <c r="D138" s="21"/>
      <c r="E138" s="21"/>
      <c r="F138" s="21"/>
      <c r="G138" s="21"/>
      <c r="H138" s="21"/>
      <c r="I138" s="145"/>
      <c r="J138" s="21"/>
      <c r="K138" s="21"/>
      <c r="L138" s="19"/>
    </row>
    <row r="139" spans="1:31" s="2" customFormat="1" ht="16.5" customHeight="1">
      <c r="A139" s="37"/>
      <c r="B139" s="38"/>
      <c r="C139" s="39"/>
      <c r="D139" s="39"/>
      <c r="E139" s="195" t="s">
        <v>3028</v>
      </c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2" customHeight="1">
      <c r="A140" s="37"/>
      <c r="B140" s="38"/>
      <c r="C140" s="31" t="s">
        <v>115</v>
      </c>
      <c r="D140" s="39"/>
      <c r="E140" s="39"/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6.5" customHeight="1">
      <c r="A141" s="37"/>
      <c r="B141" s="38"/>
      <c r="C141" s="39"/>
      <c r="D141" s="39"/>
      <c r="E141" s="75" t="str">
        <f>E11</f>
        <v>Z. - Způsobilé výdaje - hlavní aktivity</v>
      </c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6.95" customHeight="1">
      <c r="A142" s="37"/>
      <c r="B142" s="38"/>
      <c r="C142" s="39"/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2" customHeight="1">
      <c r="A143" s="37"/>
      <c r="B143" s="38"/>
      <c r="C143" s="31" t="s">
        <v>20</v>
      </c>
      <c r="D143" s="39"/>
      <c r="E143" s="39"/>
      <c r="F143" s="26" t="str">
        <f>F14</f>
        <v xml:space="preserve"> </v>
      </c>
      <c r="G143" s="39"/>
      <c r="H143" s="39"/>
      <c r="I143" s="155" t="s">
        <v>22</v>
      </c>
      <c r="J143" s="78" t="str">
        <f>IF(J14="","",J14)</f>
        <v>16. 3. 2020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24</v>
      </c>
      <c r="D145" s="39"/>
      <c r="E145" s="39"/>
      <c r="F145" s="26" t="str">
        <f>E17</f>
        <v xml:space="preserve"> </v>
      </c>
      <c r="G145" s="39"/>
      <c r="H145" s="39"/>
      <c r="I145" s="155" t="s">
        <v>29</v>
      </c>
      <c r="J145" s="35" t="str">
        <f>E23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27</v>
      </c>
      <c r="D146" s="39"/>
      <c r="E146" s="39"/>
      <c r="F146" s="26" t="str">
        <f>IF(E20="","",E20)</f>
        <v>Vyplň údaj</v>
      </c>
      <c r="G146" s="39"/>
      <c r="H146" s="39"/>
      <c r="I146" s="155" t="s">
        <v>31</v>
      </c>
      <c r="J146" s="35" t="str">
        <f>E26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0.3" customHeight="1">
      <c r="A147" s="37"/>
      <c r="B147" s="38"/>
      <c r="C147" s="39"/>
      <c r="D147" s="39"/>
      <c r="E147" s="39"/>
      <c r="F147" s="39"/>
      <c r="G147" s="39"/>
      <c r="H147" s="39"/>
      <c r="I147" s="153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11" customFormat="1" ht="29.25" customHeight="1">
      <c r="A148" s="214"/>
      <c r="B148" s="215"/>
      <c r="C148" s="216" t="s">
        <v>152</v>
      </c>
      <c r="D148" s="217" t="s">
        <v>58</v>
      </c>
      <c r="E148" s="217" t="s">
        <v>54</v>
      </c>
      <c r="F148" s="217" t="s">
        <v>55</v>
      </c>
      <c r="G148" s="217" t="s">
        <v>153</v>
      </c>
      <c r="H148" s="217" t="s">
        <v>154</v>
      </c>
      <c r="I148" s="218" t="s">
        <v>155</v>
      </c>
      <c r="J148" s="219" t="s">
        <v>119</v>
      </c>
      <c r="K148" s="220" t="s">
        <v>156</v>
      </c>
      <c r="L148" s="221"/>
      <c r="M148" s="99" t="s">
        <v>1</v>
      </c>
      <c r="N148" s="100" t="s">
        <v>37</v>
      </c>
      <c r="O148" s="100" t="s">
        <v>157</v>
      </c>
      <c r="P148" s="100" t="s">
        <v>158</v>
      </c>
      <c r="Q148" s="100" t="s">
        <v>159</v>
      </c>
      <c r="R148" s="100" t="s">
        <v>160</v>
      </c>
      <c r="S148" s="100" t="s">
        <v>161</v>
      </c>
      <c r="T148" s="101" t="s">
        <v>162</v>
      </c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</row>
    <row r="149" spans="1:63" s="2" customFormat="1" ht="22.8" customHeight="1">
      <c r="A149" s="37"/>
      <c r="B149" s="38"/>
      <c r="C149" s="106" t="s">
        <v>163</v>
      </c>
      <c r="D149" s="39"/>
      <c r="E149" s="39"/>
      <c r="F149" s="39"/>
      <c r="G149" s="39"/>
      <c r="H149" s="39"/>
      <c r="I149" s="153"/>
      <c r="J149" s="222">
        <f>BK149</f>
        <v>0</v>
      </c>
      <c r="K149" s="39"/>
      <c r="L149" s="43"/>
      <c r="M149" s="102"/>
      <c r="N149" s="223"/>
      <c r="O149" s="103"/>
      <c r="P149" s="224">
        <f>P150+P781</f>
        <v>0</v>
      </c>
      <c r="Q149" s="103"/>
      <c r="R149" s="224">
        <f>R150+R781</f>
        <v>138.247461305</v>
      </c>
      <c r="S149" s="103"/>
      <c r="T149" s="225">
        <f>T150+T781</f>
        <v>145.00580680000002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72</v>
      </c>
      <c r="AU149" s="16" t="s">
        <v>121</v>
      </c>
      <c r="BK149" s="226">
        <f>BK150+BK781</f>
        <v>0</v>
      </c>
    </row>
    <row r="150" spans="1:63" s="12" customFormat="1" ht="25.9" customHeight="1">
      <c r="A150" s="12"/>
      <c r="B150" s="227"/>
      <c r="C150" s="228"/>
      <c r="D150" s="229" t="s">
        <v>72</v>
      </c>
      <c r="E150" s="230" t="s">
        <v>164</v>
      </c>
      <c r="F150" s="230" t="s">
        <v>165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P151+P202+P213+P228+P235+P296+P644+P676+P686+P691+P720+P765+P779</f>
        <v>0</v>
      </c>
      <c r="Q150" s="235"/>
      <c r="R150" s="236">
        <f>R151+R202+R213+R228+R235+R296+R644+R676+R686+R691+R720+R765+R779</f>
        <v>113.05205931</v>
      </c>
      <c r="S150" s="235"/>
      <c r="T150" s="237">
        <f>T151+T202+T213+T228+T235+T296+T644+T676+T686+T691+T720+T765+T779</f>
        <v>128.99494800000002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73</v>
      </c>
      <c r="AY150" s="238" t="s">
        <v>166</v>
      </c>
      <c r="BK150" s="240">
        <f>BK151+BK202+BK213+BK228+BK235+BK296+BK644+BK676+BK686+BK691+BK720+BK765+BK779</f>
        <v>0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80</v>
      </c>
      <c r="F151" s="241" t="s">
        <v>167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SUM(P152:P201)</f>
        <v>0</v>
      </c>
      <c r="Q151" s="235"/>
      <c r="R151" s="236">
        <f>SUM(R152:R201)</f>
        <v>0.514715</v>
      </c>
      <c r="S151" s="235"/>
      <c r="T151" s="237">
        <f>SUM(T152:T201)</f>
        <v>14.235750000000001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166</v>
      </c>
      <c r="BK151" s="240">
        <f>SUM(BK152:BK201)</f>
        <v>0</v>
      </c>
    </row>
    <row r="152" spans="1:65" s="2" customFormat="1" ht="21.75" customHeight="1">
      <c r="A152" s="37"/>
      <c r="B152" s="38"/>
      <c r="C152" s="243" t="s">
        <v>80</v>
      </c>
      <c r="D152" s="243" t="s">
        <v>168</v>
      </c>
      <c r="E152" s="244" t="s">
        <v>169</v>
      </c>
      <c r="F152" s="245" t="s">
        <v>170</v>
      </c>
      <c r="G152" s="246" t="s">
        <v>171</v>
      </c>
      <c r="H152" s="247">
        <v>63.27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39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0.225</v>
      </c>
      <c r="T152" s="254">
        <f>S152*H152</f>
        <v>14.235750000000001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172</v>
      </c>
      <c r="AT152" s="255" t="s">
        <v>168</v>
      </c>
      <c r="AU152" s="255" t="s">
        <v>86</v>
      </c>
      <c r="AY152" s="16" t="s">
        <v>166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86</v>
      </c>
      <c r="BK152" s="256">
        <f>ROUND(I152*H152,2)</f>
        <v>0</v>
      </c>
      <c r="BL152" s="16" t="s">
        <v>172</v>
      </c>
      <c r="BM152" s="255" t="s">
        <v>3030</v>
      </c>
    </row>
    <row r="153" spans="1:51" s="13" customFormat="1" ht="12">
      <c r="A153" s="13"/>
      <c r="B153" s="257"/>
      <c r="C153" s="258"/>
      <c r="D153" s="259" t="s">
        <v>174</v>
      </c>
      <c r="E153" s="260" t="s">
        <v>1</v>
      </c>
      <c r="F153" s="261" t="s">
        <v>297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174</v>
      </c>
      <c r="AU153" s="267" t="s">
        <v>86</v>
      </c>
      <c r="AV153" s="13" t="s">
        <v>80</v>
      </c>
      <c r="AW153" s="13" t="s">
        <v>30</v>
      </c>
      <c r="AX153" s="13" t="s">
        <v>73</v>
      </c>
      <c r="AY153" s="267" t="s">
        <v>166</v>
      </c>
    </row>
    <row r="154" spans="1:51" s="14" customFormat="1" ht="12">
      <c r="A154" s="14"/>
      <c r="B154" s="268"/>
      <c r="C154" s="269"/>
      <c r="D154" s="259" t="s">
        <v>174</v>
      </c>
      <c r="E154" s="270" t="s">
        <v>1</v>
      </c>
      <c r="F154" s="271" t="s">
        <v>3031</v>
      </c>
      <c r="G154" s="269"/>
      <c r="H154" s="272">
        <v>63.27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174</v>
      </c>
      <c r="AU154" s="278" t="s">
        <v>86</v>
      </c>
      <c r="AV154" s="14" t="s">
        <v>86</v>
      </c>
      <c r="AW154" s="14" t="s">
        <v>30</v>
      </c>
      <c r="AX154" s="14" t="s">
        <v>73</v>
      </c>
      <c r="AY154" s="278" t="s">
        <v>166</v>
      </c>
    </row>
    <row r="155" spans="1:65" s="2" customFormat="1" ht="21.75" customHeight="1">
      <c r="A155" s="37"/>
      <c r="B155" s="38"/>
      <c r="C155" s="243" t="s">
        <v>86</v>
      </c>
      <c r="D155" s="243" t="s">
        <v>168</v>
      </c>
      <c r="E155" s="244" t="s">
        <v>177</v>
      </c>
      <c r="F155" s="245" t="s">
        <v>178</v>
      </c>
      <c r="G155" s="246" t="s">
        <v>179</v>
      </c>
      <c r="H155" s="247">
        <v>51.305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39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172</v>
      </c>
      <c r="AT155" s="255" t="s">
        <v>168</v>
      </c>
      <c r="AU155" s="255" t="s">
        <v>86</v>
      </c>
      <c r="AY155" s="16" t="s">
        <v>166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86</v>
      </c>
      <c r="BK155" s="256">
        <f>ROUND(I155*H155,2)</f>
        <v>0</v>
      </c>
      <c r="BL155" s="16" t="s">
        <v>172</v>
      </c>
      <c r="BM155" s="255" t="s">
        <v>3032</v>
      </c>
    </row>
    <row r="156" spans="1:51" s="13" customFormat="1" ht="12">
      <c r="A156" s="13"/>
      <c r="B156" s="257"/>
      <c r="C156" s="258"/>
      <c r="D156" s="259" t="s">
        <v>174</v>
      </c>
      <c r="E156" s="260" t="s">
        <v>1</v>
      </c>
      <c r="F156" s="261" t="s">
        <v>297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174</v>
      </c>
      <c r="AU156" s="267" t="s">
        <v>86</v>
      </c>
      <c r="AV156" s="13" t="s">
        <v>80</v>
      </c>
      <c r="AW156" s="13" t="s">
        <v>30</v>
      </c>
      <c r="AX156" s="13" t="s">
        <v>73</v>
      </c>
      <c r="AY156" s="267" t="s">
        <v>166</v>
      </c>
    </row>
    <row r="157" spans="1:51" s="14" customFormat="1" ht="12">
      <c r="A157" s="14"/>
      <c r="B157" s="268"/>
      <c r="C157" s="269"/>
      <c r="D157" s="259" t="s">
        <v>174</v>
      </c>
      <c r="E157" s="270" t="s">
        <v>1</v>
      </c>
      <c r="F157" s="271" t="s">
        <v>3033</v>
      </c>
      <c r="G157" s="269"/>
      <c r="H157" s="272">
        <v>31.635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174</v>
      </c>
      <c r="AU157" s="278" t="s">
        <v>86</v>
      </c>
      <c r="AV157" s="14" t="s">
        <v>86</v>
      </c>
      <c r="AW157" s="14" t="s">
        <v>30</v>
      </c>
      <c r="AX157" s="14" t="s">
        <v>73</v>
      </c>
      <c r="AY157" s="278" t="s">
        <v>166</v>
      </c>
    </row>
    <row r="158" spans="1:51" s="14" customFormat="1" ht="12">
      <c r="A158" s="14"/>
      <c r="B158" s="268"/>
      <c r="C158" s="269"/>
      <c r="D158" s="259" t="s">
        <v>174</v>
      </c>
      <c r="E158" s="270" t="s">
        <v>1</v>
      </c>
      <c r="F158" s="271" t="s">
        <v>3034</v>
      </c>
      <c r="G158" s="269"/>
      <c r="H158" s="272">
        <v>1.725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174</v>
      </c>
      <c r="AU158" s="278" t="s">
        <v>86</v>
      </c>
      <c r="AV158" s="14" t="s">
        <v>86</v>
      </c>
      <c r="AW158" s="14" t="s">
        <v>30</v>
      </c>
      <c r="AX158" s="14" t="s">
        <v>73</v>
      </c>
      <c r="AY158" s="278" t="s">
        <v>166</v>
      </c>
    </row>
    <row r="159" spans="1:51" s="14" customFormat="1" ht="12">
      <c r="A159" s="14"/>
      <c r="B159" s="268"/>
      <c r="C159" s="269"/>
      <c r="D159" s="259" t="s">
        <v>174</v>
      </c>
      <c r="E159" s="270" t="s">
        <v>1</v>
      </c>
      <c r="F159" s="271" t="s">
        <v>3035</v>
      </c>
      <c r="G159" s="269"/>
      <c r="H159" s="272">
        <v>0.8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174</v>
      </c>
      <c r="AU159" s="278" t="s">
        <v>86</v>
      </c>
      <c r="AV159" s="14" t="s">
        <v>86</v>
      </c>
      <c r="AW159" s="14" t="s">
        <v>30</v>
      </c>
      <c r="AX159" s="14" t="s">
        <v>73</v>
      </c>
      <c r="AY159" s="278" t="s">
        <v>166</v>
      </c>
    </row>
    <row r="160" spans="1:51" s="14" customFormat="1" ht="12">
      <c r="A160" s="14"/>
      <c r="B160" s="268"/>
      <c r="C160" s="269"/>
      <c r="D160" s="259" t="s">
        <v>174</v>
      </c>
      <c r="E160" s="270" t="s">
        <v>1</v>
      </c>
      <c r="F160" s="271" t="s">
        <v>185</v>
      </c>
      <c r="G160" s="269"/>
      <c r="H160" s="272">
        <v>-5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174</v>
      </c>
      <c r="AU160" s="278" t="s">
        <v>86</v>
      </c>
      <c r="AV160" s="14" t="s">
        <v>86</v>
      </c>
      <c r="AW160" s="14" t="s">
        <v>30</v>
      </c>
      <c r="AX160" s="14" t="s">
        <v>73</v>
      </c>
      <c r="AY160" s="278" t="s">
        <v>166</v>
      </c>
    </row>
    <row r="161" spans="1:51" s="14" customFormat="1" ht="12">
      <c r="A161" s="14"/>
      <c r="B161" s="268"/>
      <c r="C161" s="269"/>
      <c r="D161" s="259" t="s">
        <v>174</v>
      </c>
      <c r="E161" s="270" t="s">
        <v>1</v>
      </c>
      <c r="F161" s="271" t="s">
        <v>3036</v>
      </c>
      <c r="G161" s="269"/>
      <c r="H161" s="272">
        <v>22.145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174</v>
      </c>
      <c r="AU161" s="278" t="s">
        <v>86</v>
      </c>
      <c r="AV161" s="14" t="s">
        <v>86</v>
      </c>
      <c r="AW161" s="14" t="s">
        <v>30</v>
      </c>
      <c r="AX161" s="14" t="s">
        <v>73</v>
      </c>
      <c r="AY161" s="278" t="s">
        <v>166</v>
      </c>
    </row>
    <row r="162" spans="1:65" s="2" customFormat="1" ht="21.75" customHeight="1">
      <c r="A162" s="37"/>
      <c r="B162" s="38"/>
      <c r="C162" s="243" t="s">
        <v>187</v>
      </c>
      <c r="D162" s="243" t="s">
        <v>168</v>
      </c>
      <c r="E162" s="244" t="s">
        <v>188</v>
      </c>
      <c r="F162" s="245" t="s">
        <v>189</v>
      </c>
      <c r="G162" s="246" t="s">
        <v>179</v>
      </c>
      <c r="H162" s="247">
        <v>51.305</v>
      </c>
      <c r="I162" s="248"/>
      <c r="J162" s="249">
        <f>ROUND(I162*H162,2)</f>
        <v>0</v>
      </c>
      <c r="K162" s="250"/>
      <c r="L162" s="43"/>
      <c r="M162" s="251" t="s">
        <v>1</v>
      </c>
      <c r="N162" s="252" t="s">
        <v>39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172</v>
      </c>
      <c r="AT162" s="255" t="s">
        <v>168</v>
      </c>
      <c r="AU162" s="255" t="s">
        <v>86</v>
      </c>
      <c r="AY162" s="16" t="s">
        <v>166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86</v>
      </c>
      <c r="BK162" s="256">
        <f>ROUND(I162*H162,2)</f>
        <v>0</v>
      </c>
      <c r="BL162" s="16" t="s">
        <v>172</v>
      </c>
      <c r="BM162" s="255" t="s">
        <v>3037</v>
      </c>
    </row>
    <row r="163" spans="1:51" s="14" customFormat="1" ht="12">
      <c r="A163" s="14"/>
      <c r="B163" s="268"/>
      <c r="C163" s="269"/>
      <c r="D163" s="259" t="s">
        <v>174</v>
      </c>
      <c r="E163" s="270" t="s">
        <v>1</v>
      </c>
      <c r="F163" s="271" t="s">
        <v>3038</v>
      </c>
      <c r="G163" s="269"/>
      <c r="H163" s="272">
        <v>51.305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174</v>
      </c>
      <c r="AU163" s="278" t="s">
        <v>86</v>
      </c>
      <c r="AV163" s="14" t="s">
        <v>86</v>
      </c>
      <c r="AW163" s="14" t="s">
        <v>30</v>
      </c>
      <c r="AX163" s="14" t="s">
        <v>73</v>
      </c>
      <c r="AY163" s="278" t="s">
        <v>166</v>
      </c>
    </row>
    <row r="164" spans="1:65" s="2" customFormat="1" ht="21.75" customHeight="1">
      <c r="A164" s="37"/>
      <c r="B164" s="38"/>
      <c r="C164" s="243" t="s">
        <v>172</v>
      </c>
      <c r="D164" s="243" t="s">
        <v>168</v>
      </c>
      <c r="E164" s="244" t="s">
        <v>191</v>
      </c>
      <c r="F164" s="245" t="s">
        <v>192</v>
      </c>
      <c r="G164" s="246" t="s">
        <v>179</v>
      </c>
      <c r="H164" s="247">
        <v>5</v>
      </c>
      <c r="I164" s="248"/>
      <c r="J164" s="249">
        <f>ROUND(I164*H164,2)</f>
        <v>0</v>
      </c>
      <c r="K164" s="250"/>
      <c r="L164" s="43"/>
      <c r="M164" s="251" t="s">
        <v>1</v>
      </c>
      <c r="N164" s="252" t="s">
        <v>39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172</v>
      </c>
      <c r="AT164" s="255" t="s">
        <v>168</v>
      </c>
      <c r="AU164" s="255" t="s">
        <v>86</v>
      </c>
      <c r="AY164" s="16" t="s">
        <v>166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86</v>
      </c>
      <c r="BK164" s="256">
        <f>ROUND(I164*H164,2)</f>
        <v>0</v>
      </c>
      <c r="BL164" s="16" t="s">
        <v>172</v>
      </c>
      <c r="BM164" s="255" t="s">
        <v>3039</v>
      </c>
    </row>
    <row r="165" spans="1:51" s="14" customFormat="1" ht="12">
      <c r="A165" s="14"/>
      <c r="B165" s="268"/>
      <c r="C165" s="269"/>
      <c r="D165" s="259" t="s">
        <v>174</v>
      </c>
      <c r="E165" s="270" t="s">
        <v>1</v>
      </c>
      <c r="F165" s="271" t="s">
        <v>194</v>
      </c>
      <c r="G165" s="269"/>
      <c r="H165" s="272">
        <v>5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174</v>
      </c>
      <c r="AU165" s="278" t="s">
        <v>86</v>
      </c>
      <c r="AV165" s="14" t="s">
        <v>86</v>
      </c>
      <c r="AW165" s="14" t="s">
        <v>30</v>
      </c>
      <c r="AX165" s="14" t="s">
        <v>73</v>
      </c>
      <c r="AY165" s="278" t="s">
        <v>166</v>
      </c>
    </row>
    <row r="166" spans="1:65" s="2" customFormat="1" ht="21.75" customHeight="1">
      <c r="A166" s="37"/>
      <c r="B166" s="38"/>
      <c r="C166" s="243" t="s">
        <v>195</v>
      </c>
      <c r="D166" s="243" t="s">
        <v>168</v>
      </c>
      <c r="E166" s="244" t="s">
        <v>196</v>
      </c>
      <c r="F166" s="245" t="s">
        <v>197</v>
      </c>
      <c r="G166" s="246" t="s">
        <v>179</v>
      </c>
      <c r="H166" s="247">
        <v>5</v>
      </c>
      <c r="I166" s="248"/>
      <c r="J166" s="249">
        <f>ROUND(I166*H166,2)</f>
        <v>0</v>
      </c>
      <c r="K166" s="250"/>
      <c r="L166" s="43"/>
      <c r="M166" s="251" t="s">
        <v>1</v>
      </c>
      <c r="N166" s="252" t="s">
        <v>39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172</v>
      </c>
      <c r="AT166" s="255" t="s">
        <v>168</v>
      </c>
      <c r="AU166" s="255" t="s">
        <v>86</v>
      </c>
      <c r="AY166" s="16" t="s">
        <v>166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86</v>
      </c>
      <c r="BK166" s="256">
        <f>ROUND(I166*H166,2)</f>
        <v>0</v>
      </c>
      <c r="BL166" s="16" t="s">
        <v>172</v>
      </c>
      <c r="BM166" s="255" t="s">
        <v>3040</v>
      </c>
    </row>
    <row r="167" spans="1:51" s="14" customFormat="1" ht="12">
      <c r="A167" s="14"/>
      <c r="B167" s="268"/>
      <c r="C167" s="269"/>
      <c r="D167" s="259" t="s">
        <v>174</v>
      </c>
      <c r="E167" s="270" t="s">
        <v>1</v>
      </c>
      <c r="F167" s="271" t="s">
        <v>194</v>
      </c>
      <c r="G167" s="269"/>
      <c r="H167" s="272">
        <v>5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174</v>
      </c>
      <c r="AU167" s="278" t="s">
        <v>86</v>
      </c>
      <c r="AV167" s="14" t="s">
        <v>86</v>
      </c>
      <c r="AW167" s="14" t="s">
        <v>30</v>
      </c>
      <c r="AX167" s="14" t="s">
        <v>73</v>
      </c>
      <c r="AY167" s="278" t="s">
        <v>166</v>
      </c>
    </row>
    <row r="168" spans="1:65" s="2" customFormat="1" ht="21.75" customHeight="1">
      <c r="A168" s="37"/>
      <c r="B168" s="38"/>
      <c r="C168" s="243" t="s">
        <v>199</v>
      </c>
      <c r="D168" s="243" t="s">
        <v>168</v>
      </c>
      <c r="E168" s="244" t="s">
        <v>200</v>
      </c>
      <c r="F168" s="245" t="s">
        <v>201</v>
      </c>
      <c r="G168" s="246" t="s">
        <v>179</v>
      </c>
      <c r="H168" s="247">
        <v>29.942</v>
      </c>
      <c r="I168" s="248"/>
      <c r="J168" s="249">
        <f>ROUND(I168*H168,2)</f>
        <v>0</v>
      </c>
      <c r="K168" s="250"/>
      <c r="L168" s="43"/>
      <c r="M168" s="251" t="s">
        <v>1</v>
      </c>
      <c r="N168" s="252" t="s">
        <v>39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172</v>
      </c>
      <c r="AT168" s="255" t="s">
        <v>168</v>
      </c>
      <c r="AU168" s="255" t="s">
        <v>86</v>
      </c>
      <c r="AY168" s="16" t="s">
        <v>166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86</v>
      </c>
      <c r="BK168" s="256">
        <f>ROUND(I168*H168,2)</f>
        <v>0</v>
      </c>
      <c r="BL168" s="16" t="s">
        <v>172</v>
      </c>
      <c r="BM168" s="255" t="s">
        <v>3041</v>
      </c>
    </row>
    <row r="169" spans="1:51" s="14" customFormat="1" ht="12">
      <c r="A169" s="14"/>
      <c r="B169" s="268"/>
      <c r="C169" s="269"/>
      <c r="D169" s="259" t="s">
        <v>174</v>
      </c>
      <c r="E169" s="270" t="s">
        <v>1</v>
      </c>
      <c r="F169" s="271" t="s">
        <v>3038</v>
      </c>
      <c r="G169" s="269"/>
      <c r="H169" s="272">
        <v>51.305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174</v>
      </c>
      <c r="AU169" s="278" t="s">
        <v>86</v>
      </c>
      <c r="AV169" s="14" t="s">
        <v>86</v>
      </c>
      <c r="AW169" s="14" t="s">
        <v>30</v>
      </c>
      <c r="AX169" s="14" t="s">
        <v>73</v>
      </c>
      <c r="AY169" s="278" t="s">
        <v>166</v>
      </c>
    </row>
    <row r="170" spans="1:51" s="14" customFormat="1" ht="12">
      <c r="A170" s="14"/>
      <c r="B170" s="268"/>
      <c r="C170" s="269"/>
      <c r="D170" s="259" t="s">
        <v>174</v>
      </c>
      <c r="E170" s="270" t="s">
        <v>1</v>
      </c>
      <c r="F170" s="271" t="s">
        <v>204</v>
      </c>
      <c r="G170" s="269"/>
      <c r="H170" s="272">
        <v>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174</v>
      </c>
      <c r="AU170" s="278" t="s">
        <v>86</v>
      </c>
      <c r="AV170" s="14" t="s">
        <v>86</v>
      </c>
      <c r="AW170" s="14" t="s">
        <v>30</v>
      </c>
      <c r="AX170" s="14" t="s">
        <v>73</v>
      </c>
      <c r="AY170" s="278" t="s">
        <v>166</v>
      </c>
    </row>
    <row r="171" spans="1:51" s="14" customFormat="1" ht="12">
      <c r="A171" s="14"/>
      <c r="B171" s="268"/>
      <c r="C171" s="269"/>
      <c r="D171" s="259" t="s">
        <v>174</v>
      </c>
      <c r="E171" s="270" t="s">
        <v>1</v>
      </c>
      <c r="F171" s="271" t="s">
        <v>3042</v>
      </c>
      <c r="G171" s="269"/>
      <c r="H171" s="272">
        <v>-26.363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174</v>
      </c>
      <c r="AU171" s="278" t="s">
        <v>86</v>
      </c>
      <c r="AV171" s="14" t="s">
        <v>86</v>
      </c>
      <c r="AW171" s="14" t="s">
        <v>30</v>
      </c>
      <c r="AX171" s="14" t="s">
        <v>73</v>
      </c>
      <c r="AY171" s="278" t="s">
        <v>166</v>
      </c>
    </row>
    <row r="172" spans="1:65" s="2" customFormat="1" ht="21.75" customHeight="1">
      <c r="A172" s="37"/>
      <c r="B172" s="38"/>
      <c r="C172" s="243" t="s">
        <v>206</v>
      </c>
      <c r="D172" s="243" t="s">
        <v>168</v>
      </c>
      <c r="E172" s="244" t="s">
        <v>207</v>
      </c>
      <c r="F172" s="245" t="s">
        <v>208</v>
      </c>
      <c r="G172" s="246" t="s">
        <v>179</v>
      </c>
      <c r="H172" s="247">
        <v>59.884</v>
      </c>
      <c r="I172" s="248"/>
      <c r="J172" s="249">
        <f>ROUND(I172*H172,2)</f>
        <v>0</v>
      </c>
      <c r="K172" s="250"/>
      <c r="L172" s="43"/>
      <c r="M172" s="251" t="s">
        <v>1</v>
      </c>
      <c r="N172" s="252" t="s">
        <v>39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172</v>
      </c>
      <c r="AT172" s="255" t="s">
        <v>168</v>
      </c>
      <c r="AU172" s="255" t="s">
        <v>86</v>
      </c>
      <c r="AY172" s="16" t="s">
        <v>166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86</v>
      </c>
      <c r="BK172" s="256">
        <f>ROUND(I172*H172,2)</f>
        <v>0</v>
      </c>
      <c r="BL172" s="16" t="s">
        <v>172</v>
      </c>
      <c r="BM172" s="255" t="s">
        <v>3043</v>
      </c>
    </row>
    <row r="173" spans="1:51" s="14" customFormat="1" ht="12">
      <c r="A173" s="14"/>
      <c r="B173" s="268"/>
      <c r="C173" s="269"/>
      <c r="D173" s="259" t="s">
        <v>174</v>
      </c>
      <c r="E173" s="270" t="s">
        <v>1</v>
      </c>
      <c r="F173" s="271" t="s">
        <v>3044</v>
      </c>
      <c r="G173" s="269"/>
      <c r="H173" s="272">
        <v>29.942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174</v>
      </c>
      <c r="AU173" s="278" t="s">
        <v>86</v>
      </c>
      <c r="AV173" s="14" t="s">
        <v>86</v>
      </c>
      <c r="AW173" s="14" t="s">
        <v>30</v>
      </c>
      <c r="AX173" s="14" t="s">
        <v>73</v>
      </c>
      <c r="AY173" s="278" t="s">
        <v>166</v>
      </c>
    </row>
    <row r="174" spans="1:51" s="14" customFormat="1" ht="12">
      <c r="A174" s="14"/>
      <c r="B174" s="268"/>
      <c r="C174" s="269"/>
      <c r="D174" s="259" t="s">
        <v>174</v>
      </c>
      <c r="E174" s="269"/>
      <c r="F174" s="271" t="s">
        <v>3045</v>
      </c>
      <c r="G174" s="269"/>
      <c r="H174" s="272">
        <v>59.884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174</v>
      </c>
      <c r="AU174" s="278" t="s">
        <v>86</v>
      </c>
      <c r="AV174" s="14" t="s">
        <v>86</v>
      </c>
      <c r="AW174" s="14" t="s">
        <v>4</v>
      </c>
      <c r="AX174" s="14" t="s">
        <v>80</v>
      </c>
      <c r="AY174" s="278" t="s">
        <v>166</v>
      </c>
    </row>
    <row r="175" spans="1:65" s="2" customFormat="1" ht="16.5" customHeight="1">
      <c r="A175" s="37"/>
      <c r="B175" s="38"/>
      <c r="C175" s="243" t="s">
        <v>212</v>
      </c>
      <c r="D175" s="243" t="s">
        <v>168</v>
      </c>
      <c r="E175" s="244" t="s">
        <v>213</v>
      </c>
      <c r="F175" s="245" t="s">
        <v>214</v>
      </c>
      <c r="G175" s="246" t="s">
        <v>179</v>
      </c>
      <c r="H175" s="247">
        <v>29.942</v>
      </c>
      <c r="I175" s="248"/>
      <c r="J175" s="249">
        <f>ROUND(I175*H175,2)</f>
        <v>0</v>
      </c>
      <c r="K175" s="250"/>
      <c r="L175" s="43"/>
      <c r="M175" s="251" t="s">
        <v>1</v>
      </c>
      <c r="N175" s="252" t="s">
        <v>39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172</v>
      </c>
      <c r="AT175" s="255" t="s">
        <v>168</v>
      </c>
      <c r="AU175" s="255" t="s">
        <v>86</v>
      </c>
      <c r="AY175" s="16" t="s">
        <v>166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86</v>
      </c>
      <c r="BK175" s="256">
        <f>ROUND(I175*H175,2)</f>
        <v>0</v>
      </c>
      <c r="BL175" s="16" t="s">
        <v>172</v>
      </c>
      <c r="BM175" s="255" t="s">
        <v>3046</v>
      </c>
    </row>
    <row r="176" spans="1:51" s="14" customFormat="1" ht="12">
      <c r="A176" s="14"/>
      <c r="B176" s="268"/>
      <c r="C176" s="269"/>
      <c r="D176" s="259" t="s">
        <v>174</v>
      </c>
      <c r="E176" s="270" t="s">
        <v>1</v>
      </c>
      <c r="F176" s="271" t="s">
        <v>3044</v>
      </c>
      <c r="G176" s="269"/>
      <c r="H176" s="272">
        <v>29.942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174</v>
      </c>
      <c r="AU176" s="278" t="s">
        <v>86</v>
      </c>
      <c r="AV176" s="14" t="s">
        <v>86</v>
      </c>
      <c r="AW176" s="14" t="s">
        <v>30</v>
      </c>
      <c r="AX176" s="14" t="s">
        <v>73</v>
      </c>
      <c r="AY176" s="278" t="s">
        <v>166</v>
      </c>
    </row>
    <row r="177" spans="1:65" s="2" customFormat="1" ht="16.5" customHeight="1">
      <c r="A177" s="37"/>
      <c r="B177" s="38"/>
      <c r="C177" s="243" t="s">
        <v>216</v>
      </c>
      <c r="D177" s="243" t="s">
        <v>168</v>
      </c>
      <c r="E177" s="244" t="s">
        <v>217</v>
      </c>
      <c r="F177" s="245" t="s">
        <v>218</v>
      </c>
      <c r="G177" s="246" t="s">
        <v>179</v>
      </c>
      <c r="H177" s="247">
        <v>29.942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39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172</v>
      </c>
      <c r="AT177" s="255" t="s">
        <v>168</v>
      </c>
      <c r="AU177" s="255" t="s">
        <v>86</v>
      </c>
      <c r="AY177" s="16" t="s">
        <v>166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86</v>
      </c>
      <c r="BK177" s="256">
        <f>ROUND(I177*H177,2)</f>
        <v>0</v>
      </c>
      <c r="BL177" s="16" t="s">
        <v>172</v>
      </c>
      <c r="BM177" s="255" t="s">
        <v>3047</v>
      </c>
    </row>
    <row r="178" spans="1:51" s="14" customFormat="1" ht="12">
      <c r="A178" s="14"/>
      <c r="B178" s="268"/>
      <c r="C178" s="269"/>
      <c r="D178" s="259" t="s">
        <v>174</v>
      </c>
      <c r="E178" s="270" t="s">
        <v>1</v>
      </c>
      <c r="F178" s="271" t="s">
        <v>3044</v>
      </c>
      <c r="G178" s="269"/>
      <c r="H178" s="272">
        <v>29.942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174</v>
      </c>
      <c r="AU178" s="278" t="s">
        <v>86</v>
      </c>
      <c r="AV178" s="14" t="s">
        <v>86</v>
      </c>
      <c r="AW178" s="14" t="s">
        <v>30</v>
      </c>
      <c r="AX178" s="14" t="s">
        <v>73</v>
      </c>
      <c r="AY178" s="278" t="s">
        <v>166</v>
      </c>
    </row>
    <row r="179" spans="1:65" s="2" customFormat="1" ht="21.75" customHeight="1">
      <c r="A179" s="37"/>
      <c r="B179" s="38"/>
      <c r="C179" s="243" t="s">
        <v>220</v>
      </c>
      <c r="D179" s="243" t="s">
        <v>168</v>
      </c>
      <c r="E179" s="244" t="s">
        <v>221</v>
      </c>
      <c r="F179" s="245" t="s">
        <v>222</v>
      </c>
      <c r="G179" s="246" t="s">
        <v>223</v>
      </c>
      <c r="H179" s="247">
        <v>52.399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39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172</v>
      </c>
      <c r="AT179" s="255" t="s">
        <v>168</v>
      </c>
      <c r="AU179" s="255" t="s">
        <v>86</v>
      </c>
      <c r="AY179" s="16" t="s">
        <v>166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86</v>
      </c>
      <c r="BK179" s="256">
        <f>ROUND(I179*H179,2)</f>
        <v>0</v>
      </c>
      <c r="BL179" s="16" t="s">
        <v>172</v>
      </c>
      <c r="BM179" s="255" t="s">
        <v>3048</v>
      </c>
    </row>
    <row r="180" spans="1:51" s="14" customFormat="1" ht="12">
      <c r="A180" s="14"/>
      <c r="B180" s="268"/>
      <c r="C180" s="269"/>
      <c r="D180" s="259" t="s">
        <v>174</v>
      </c>
      <c r="E180" s="270" t="s">
        <v>1</v>
      </c>
      <c r="F180" s="271" t="s">
        <v>3049</v>
      </c>
      <c r="G180" s="269"/>
      <c r="H180" s="272">
        <v>52.399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174</v>
      </c>
      <c r="AU180" s="278" t="s">
        <v>86</v>
      </c>
      <c r="AV180" s="14" t="s">
        <v>86</v>
      </c>
      <c r="AW180" s="14" t="s">
        <v>30</v>
      </c>
      <c r="AX180" s="14" t="s">
        <v>73</v>
      </c>
      <c r="AY180" s="278" t="s">
        <v>166</v>
      </c>
    </row>
    <row r="181" spans="1:65" s="2" customFormat="1" ht="21.75" customHeight="1">
      <c r="A181" s="37"/>
      <c r="B181" s="38"/>
      <c r="C181" s="243" t="s">
        <v>226</v>
      </c>
      <c r="D181" s="243" t="s">
        <v>168</v>
      </c>
      <c r="E181" s="244" t="s">
        <v>227</v>
      </c>
      <c r="F181" s="245" t="s">
        <v>228</v>
      </c>
      <c r="G181" s="246" t="s">
        <v>179</v>
      </c>
      <c r="H181" s="247">
        <v>22.145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39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172</v>
      </c>
      <c r="AT181" s="255" t="s">
        <v>168</v>
      </c>
      <c r="AU181" s="255" t="s">
        <v>86</v>
      </c>
      <c r="AY181" s="16" t="s">
        <v>166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86</v>
      </c>
      <c r="BK181" s="256">
        <f>ROUND(I181*H181,2)</f>
        <v>0</v>
      </c>
      <c r="BL181" s="16" t="s">
        <v>172</v>
      </c>
      <c r="BM181" s="255" t="s">
        <v>3050</v>
      </c>
    </row>
    <row r="182" spans="1:51" s="14" customFormat="1" ht="12">
      <c r="A182" s="14"/>
      <c r="B182" s="268"/>
      <c r="C182" s="269"/>
      <c r="D182" s="259" t="s">
        <v>174</v>
      </c>
      <c r="E182" s="270" t="s">
        <v>1</v>
      </c>
      <c r="F182" s="271" t="s">
        <v>3036</v>
      </c>
      <c r="G182" s="269"/>
      <c r="H182" s="272">
        <v>22.145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174</v>
      </c>
      <c r="AU182" s="278" t="s">
        <v>86</v>
      </c>
      <c r="AV182" s="14" t="s">
        <v>86</v>
      </c>
      <c r="AW182" s="14" t="s">
        <v>30</v>
      </c>
      <c r="AX182" s="14" t="s">
        <v>73</v>
      </c>
      <c r="AY182" s="278" t="s">
        <v>166</v>
      </c>
    </row>
    <row r="183" spans="1:65" s="2" customFormat="1" ht="21.75" customHeight="1">
      <c r="A183" s="37"/>
      <c r="B183" s="38"/>
      <c r="C183" s="243" t="s">
        <v>230</v>
      </c>
      <c r="D183" s="243" t="s">
        <v>168</v>
      </c>
      <c r="E183" s="244" t="s">
        <v>231</v>
      </c>
      <c r="F183" s="245" t="s">
        <v>232</v>
      </c>
      <c r="G183" s="246" t="s">
        <v>179</v>
      </c>
      <c r="H183" s="247">
        <v>26.363</v>
      </c>
      <c r="I183" s="248"/>
      <c r="J183" s="249">
        <f>ROUND(I183*H183,2)</f>
        <v>0</v>
      </c>
      <c r="K183" s="250"/>
      <c r="L183" s="43"/>
      <c r="M183" s="251" t="s">
        <v>1</v>
      </c>
      <c r="N183" s="252" t="s">
        <v>39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172</v>
      </c>
      <c r="AT183" s="255" t="s">
        <v>168</v>
      </c>
      <c r="AU183" s="255" t="s">
        <v>86</v>
      </c>
      <c r="AY183" s="16" t="s">
        <v>166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86</v>
      </c>
      <c r="BK183" s="256">
        <f>ROUND(I183*H183,2)</f>
        <v>0</v>
      </c>
      <c r="BL183" s="16" t="s">
        <v>172</v>
      </c>
      <c r="BM183" s="255" t="s">
        <v>3051</v>
      </c>
    </row>
    <row r="184" spans="1:51" s="13" customFormat="1" ht="12">
      <c r="A184" s="13"/>
      <c r="B184" s="257"/>
      <c r="C184" s="258"/>
      <c r="D184" s="259" t="s">
        <v>174</v>
      </c>
      <c r="E184" s="260" t="s">
        <v>1</v>
      </c>
      <c r="F184" s="261" t="s">
        <v>297</v>
      </c>
      <c r="G184" s="258"/>
      <c r="H184" s="260" t="s">
        <v>1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174</v>
      </c>
      <c r="AU184" s="267" t="s">
        <v>86</v>
      </c>
      <c r="AV184" s="13" t="s">
        <v>80</v>
      </c>
      <c r="AW184" s="13" t="s">
        <v>30</v>
      </c>
      <c r="AX184" s="13" t="s">
        <v>73</v>
      </c>
      <c r="AY184" s="267" t="s">
        <v>166</v>
      </c>
    </row>
    <row r="185" spans="1:51" s="14" customFormat="1" ht="12">
      <c r="A185" s="14"/>
      <c r="B185" s="268"/>
      <c r="C185" s="269"/>
      <c r="D185" s="259" t="s">
        <v>174</v>
      </c>
      <c r="E185" s="270" t="s">
        <v>1</v>
      </c>
      <c r="F185" s="271" t="s">
        <v>3052</v>
      </c>
      <c r="G185" s="269"/>
      <c r="H185" s="272">
        <v>26.363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174</v>
      </c>
      <c r="AU185" s="278" t="s">
        <v>86</v>
      </c>
      <c r="AV185" s="14" t="s">
        <v>86</v>
      </c>
      <c r="AW185" s="14" t="s">
        <v>30</v>
      </c>
      <c r="AX185" s="14" t="s">
        <v>73</v>
      </c>
      <c r="AY185" s="278" t="s">
        <v>166</v>
      </c>
    </row>
    <row r="186" spans="1:65" s="2" customFormat="1" ht="21.75" customHeight="1">
      <c r="A186" s="37"/>
      <c r="B186" s="38"/>
      <c r="C186" s="243" t="s">
        <v>235</v>
      </c>
      <c r="D186" s="243" t="s">
        <v>168</v>
      </c>
      <c r="E186" s="244" t="s">
        <v>236</v>
      </c>
      <c r="F186" s="245" t="s">
        <v>237</v>
      </c>
      <c r="G186" s="246" t="s">
        <v>171</v>
      </c>
      <c r="H186" s="247">
        <v>42.18</v>
      </c>
      <c r="I186" s="248"/>
      <c r="J186" s="249">
        <f>ROUND(I186*H186,2)</f>
        <v>0</v>
      </c>
      <c r="K186" s="250"/>
      <c r="L186" s="43"/>
      <c r="M186" s="251" t="s">
        <v>1</v>
      </c>
      <c r="N186" s="252" t="s">
        <v>39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172</v>
      </c>
      <c r="AT186" s="255" t="s">
        <v>168</v>
      </c>
      <c r="AU186" s="255" t="s">
        <v>86</v>
      </c>
      <c r="AY186" s="16" t="s">
        <v>166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86</v>
      </c>
      <c r="BK186" s="256">
        <f>ROUND(I186*H186,2)</f>
        <v>0</v>
      </c>
      <c r="BL186" s="16" t="s">
        <v>172</v>
      </c>
      <c r="BM186" s="255" t="s">
        <v>3053</v>
      </c>
    </row>
    <row r="187" spans="1:51" s="13" customFormat="1" ht="12">
      <c r="A187" s="13"/>
      <c r="B187" s="257"/>
      <c r="C187" s="258"/>
      <c r="D187" s="259" t="s">
        <v>174</v>
      </c>
      <c r="E187" s="260" t="s">
        <v>1</v>
      </c>
      <c r="F187" s="261" t="s">
        <v>239</v>
      </c>
      <c r="G187" s="258"/>
      <c r="H187" s="260" t="s">
        <v>1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174</v>
      </c>
      <c r="AU187" s="267" t="s">
        <v>86</v>
      </c>
      <c r="AV187" s="13" t="s">
        <v>80</v>
      </c>
      <c r="AW187" s="13" t="s">
        <v>30</v>
      </c>
      <c r="AX187" s="13" t="s">
        <v>73</v>
      </c>
      <c r="AY187" s="267" t="s">
        <v>166</v>
      </c>
    </row>
    <row r="188" spans="1:51" s="14" customFormat="1" ht="12">
      <c r="A188" s="14"/>
      <c r="B188" s="268"/>
      <c r="C188" s="269"/>
      <c r="D188" s="259" t="s">
        <v>174</v>
      </c>
      <c r="E188" s="270" t="s">
        <v>1</v>
      </c>
      <c r="F188" s="271" t="s">
        <v>3054</v>
      </c>
      <c r="G188" s="269"/>
      <c r="H188" s="272">
        <v>42.18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174</v>
      </c>
      <c r="AU188" s="278" t="s">
        <v>86</v>
      </c>
      <c r="AV188" s="14" t="s">
        <v>86</v>
      </c>
      <c r="AW188" s="14" t="s">
        <v>30</v>
      </c>
      <c r="AX188" s="14" t="s">
        <v>73</v>
      </c>
      <c r="AY188" s="278" t="s">
        <v>166</v>
      </c>
    </row>
    <row r="189" spans="1:65" s="2" customFormat="1" ht="16.5" customHeight="1">
      <c r="A189" s="37"/>
      <c r="B189" s="38"/>
      <c r="C189" s="279" t="s">
        <v>242</v>
      </c>
      <c r="D189" s="279" t="s">
        <v>243</v>
      </c>
      <c r="E189" s="280" t="s">
        <v>244</v>
      </c>
      <c r="F189" s="281" t="s">
        <v>245</v>
      </c>
      <c r="G189" s="282" t="s">
        <v>246</v>
      </c>
      <c r="H189" s="283">
        <v>1.055</v>
      </c>
      <c r="I189" s="284"/>
      <c r="J189" s="285">
        <f>ROUND(I189*H189,2)</f>
        <v>0</v>
      </c>
      <c r="K189" s="286"/>
      <c r="L189" s="287"/>
      <c r="M189" s="288" t="s">
        <v>1</v>
      </c>
      <c r="N189" s="289" t="s">
        <v>39</v>
      </c>
      <c r="O189" s="90"/>
      <c r="P189" s="253">
        <f>O189*H189</f>
        <v>0</v>
      </c>
      <c r="Q189" s="253">
        <v>0.001</v>
      </c>
      <c r="R189" s="253">
        <f>Q189*H189</f>
        <v>0.001055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212</v>
      </c>
      <c r="AT189" s="255" t="s">
        <v>243</v>
      </c>
      <c r="AU189" s="255" t="s">
        <v>86</v>
      </c>
      <c r="AY189" s="16" t="s">
        <v>166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86</v>
      </c>
      <c r="BK189" s="256">
        <f>ROUND(I189*H189,2)</f>
        <v>0</v>
      </c>
      <c r="BL189" s="16" t="s">
        <v>172</v>
      </c>
      <c r="BM189" s="255" t="s">
        <v>3055</v>
      </c>
    </row>
    <row r="190" spans="1:51" s="14" customFormat="1" ht="12">
      <c r="A190" s="14"/>
      <c r="B190" s="268"/>
      <c r="C190" s="269"/>
      <c r="D190" s="259" t="s">
        <v>174</v>
      </c>
      <c r="E190" s="269"/>
      <c r="F190" s="271" t="s">
        <v>3056</v>
      </c>
      <c r="G190" s="269"/>
      <c r="H190" s="272">
        <v>1.055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174</v>
      </c>
      <c r="AU190" s="278" t="s">
        <v>86</v>
      </c>
      <c r="AV190" s="14" t="s">
        <v>86</v>
      </c>
      <c r="AW190" s="14" t="s">
        <v>4</v>
      </c>
      <c r="AX190" s="14" t="s">
        <v>80</v>
      </c>
      <c r="AY190" s="278" t="s">
        <v>166</v>
      </c>
    </row>
    <row r="191" spans="1:65" s="2" customFormat="1" ht="21.75" customHeight="1">
      <c r="A191" s="37"/>
      <c r="B191" s="38"/>
      <c r="C191" s="243" t="s">
        <v>8</v>
      </c>
      <c r="D191" s="243" t="s">
        <v>168</v>
      </c>
      <c r="E191" s="244" t="s">
        <v>249</v>
      </c>
      <c r="F191" s="245" t="s">
        <v>250</v>
      </c>
      <c r="G191" s="246" t="s">
        <v>171</v>
      </c>
      <c r="H191" s="247">
        <v>42.18</v>
      </c>
      <c r="I191" s="248"/>
      <c r="J191" s="249">
        <f>ROUND(I191*H191,2)</f>
        <v>0</v>
      </c>
      <c r="K191" s="250"/>
      <c r="L191" s="43"/>
      <c r="M191" s="251" t="s">
        <v>1</v>
      </c>
      <c r="N191" s="252" t="s">
        <v>39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172</v>
      </c>
      <c r="AT191" s="255" t="s">
        <v>168</v>
      </c>
      <c r="AU191" s="255" t="s">
        <v>86</v>
      </c>
      <c r="AY191" s="16" t="s">
        <v>166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86</v>
      </c>
      <c r="BK191" s="256">
        <f>ROUND(I191*H191,2)</f>
        <v>0</v>
      </c>
      <c r="BL191" s="16" t="s">
        <v>172</v>
      </c>
      <c r="BM191" s="255" t="s">
        <v>3057</v>
      </c>
    </row>
    <row r="192" spans="1:51" s="13" customFormat="1" ht="12">
      <c r="A192" s="13"/>
      <c r="B192" s="257"/>
      <c r="C192" s="258"/>
      <c r="D192" s="259" t="s">
        <v>174</v>
      </c>
      <c r="E192" s="260" t="s">
        <v>1</v>
      </c>
      <c r="F192" s="261" t="s">
        <v>239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174</v>
      </c>
      <c r="AU192" s="267" t="s">
        <v>86</v>
      </c>
      <c r="AV192" s="13" t="s">
        <v>80</v>
      </c>
      <c r="AW192" s="13" t="s">
        <v>30</v>
      </c>
      <c r="AX192" s="13" t="s">
        <v>73</v>
      </c>
      <c r="AY192" s="267" t="s">
        <v>166</v>
      </c>
    </row>
    <row r="193" spans="1:51" s="14" customFormat="1" ht="12">
      <c r="A193" s="14"/>
      <c r="B193" s="268"/>
      <c r="C193" s="269"/>
      <c r="D193" s="259" t="s">
        <v>174</v>
      </c>
      <c r="E193" s="270" t="s">
        <v>1</v>
      </c>
      <c r="F193" s="271" t="s">
        <v>3054</v>
      </c>
      <c r="G193" s="269"/>
      <c r="H193" s="272">
        <v>42.18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174</v>
      </c>
      <c r="AU193" s="278" t="s">
        <v>86</v>
      </c>
      <c r="AV193" s="14" t="s">
        <v>86</v>
      </c>
      <c r="AW193" s="14" t="s">
        <v>30</v>
      </c>
      <c r="AX193" s="14" t="s">
        <v>73</v>
      </c>
      <c r="AY193" s="278" t="s">
        <v>166</v>
      </c>
    </row>
    <row r="194" spans="1:65" s="2" customFormat="1" ht="16.5" customHeight="1">
      <c r="A194" s="37"/>
      <c r="B194" s="38"/>
      <c r="C194" s="279" t="s">
        <v>252</v>
      </c>
      <c r="D194" s="279" t="s">
        <v>243</v>
      </c>
      <c r="E194" s="280" t="s">
        <v>253</v>
      </c>
      <c r="F194" s="281" t="s">
        <v>254</v>
      </c>
      <c r="G194" s="282" t="s">
        <v>179</v>
      </c>
      <c r="H194" s="283">
        <v>2.446</v>
      </c>
      <c r="I194" s="284"/>
      <c r="J194" s="285">
        <f>ROUND(I194*H194,2)</f>
        <v>0</v>
      </c>
      <c r="K194" s="286"/>
      <c r="L194" s="287"/>
      <c r="M194" s="288" t="s">
        <v>1</v>
      </c>
      <c r="N194" s="289" t="s">
        <v>39</v>
      </c>
      <c r="O194" s="90"/>
      <c r="P194" s="253">
        <f>O194*H194</f>
        <v>0</v>
      </c>
      <c r="Q194" s="253">
        <v>0.21</v>
      </c>
      <c r="R194" s="253">
        <f>Q194*H194</f>
        <v>0.51366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212</v>
      </c>
      <c r="AT194" s="255" t="s">
        <v>243</v>
      </c>
      <c r="AU194" s="255" t="s">
        <v>86</v>
      </c>
      <c r="AY194" s="16" t="s">
        <v>166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86</v>
      </c>
      <c r="BK194" s="256">
        <f>ROUND(I194*H194,2)</f>
        <v>0</v>
      </c>
      <c r="BL194" s="16" t="s">
        <v>172</v>
      </c>
      <c r="BM194" s="255" t="s">
        <v>3058</v>
      </c>
    </row>
    <row r="195" spans="1:51" s="14" customFormat="1" ht="12">
      <c r="A195" s="14"/>
      <c r="B195" s="268"/>
      <c r="C195" s="269"/>
      <c r="D195" s="259" t="s">
        <v>174</v>
      </c>
      <c r="E195" s="269"/>
      <c r="F195" s="271" t="s">
        <v>3059</v>
      </c>
      <c r="G195" s="269"/>
      <c r="H195" s="272">
        <v>2.446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174</v>
      </c>
      <c r="AU195" s="278" t="s">
        <v>86</v>
      </c>
      <c r="AV195" s="14" t="s">
        <v>86</v>
      </c>
      <c r="AW195" s="14" t="s">
        <v>4</v>
      </c>
      <c r="AX195" s="14" t="s">
        <v>80</v>
      </c>
      <c r="AY195" s="278" t="s">
        <v>166</v>
      </c>
    </row>
    <row r="196" spans="1:65" s="2" customFormat="1" ht="16.5" customHeight="1">
      <c r="A196" s="37"/>
      <c r="B196" s="38"/>
      <c r="C196" s="243" t="s">
        <v>257</v>
      </c>
      <c r="D196" s="243" t="s">
        <v>168</v>
      </c>
      <c r="E196" s="244" t="s">
        <v>258</v>
      </c>
      <c r="F196" s="245" t="s">
        <v>259</v>
      </c>
      <c r="G196" s="246" t="s">
        <v>171</v>
      </c>
      <c r="H196" s="247">
        <v>42.18</v>
      </c>
      <c r="I196" s="248"/>
      <c r="J196" s="249">
        <f>ROUND(I196*H196,2)</f>
        <v>0</v>
      </c>
      <c r="K196" s="250"/>
      <c r="L196" s="43"/>
      <c r="M196" s="251" t="s">
        <v>1</v>
      </c>
      <c r="N196" s="252" t="s">
        <v>39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172</v>
      </c>
      <c r="AT196" s="255" t="s">
        <v>168</v>
      </c>
      <c r="AU196" s="255" t="s">
        <v>86</v>
      </c>
      <c r="AY196" s="16" t="s">
        <v>166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86</v>
      </c>
      <c r="BK196" s="256">
        <f>ROUND(I196*H196,2)</f>
        <v>0</v>
      </c>
      <c r="BL196" s="16" t="s">
        <v>172</v>
      </c>
      <c r="BM196" s="255" t="s">
        <v>3060</v>
      </c>
    </row>
    <row r="197" spans="1:51" s="13" customFormat="1" ht="12">
      <c r="A197" s="13"/>
      <c r="B197" s="257"/>
      <c r="C197" s="258"/>
      <c r="D197" s="259" t="s">
        <v>174</v>
      </c>
      <c r="E197" s="260" t="s">
        <v>1</v>
      </c>
      <c r="F197" s="261" t="s">
        <v>239</v>
      </c>
      <c r="G197" s="258"/>
      <c r="H197" s="260" t="s">
        <v>1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174</v>
      </c>
      <c r="AU197" s="267" t="s">
        <v>86</v>
      </c>
      <c r="AV197" s="13" t="s">
        <v>80</v>
      </c>
      <c r="AW197" s="13" t="s">
        <v>30</v>
      </c>
      <c r="AX197" s="13" t="s">
        <v>73</v>
      </c>
      <c r="AY197" s="267" t="s">
        <v>166</v>
      </c>
    </row>
    <row r="198" spans="1:51" s="14" customFormat="1" ht="12">
      <c r="A198" s="14"/>
      <c r="B198" s="268"/>
      <c r="C198" s="269"/>
      <c r="D198" s="259" t="s">
        <v>174</v>
      </c>
      <c r="E198" s="270" t="s">
        <v>1</v>
      </c>
      <c r="F198" s="271" t="s">
        <v>3054</v>
      </c>
      <c r="G198" s="269"/>
      <c r="H198" s="272">
        <v>42.18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174</v>
      </c>
      <c r="AU198" s="278" t="s">
        <v>86</v>
      </c>
      <c r="AV198" s="14" t="s">
        <v>86</v>
      </c>
      <c r="AW198" s="14" t="s">
        <v>30</v>
      </c>
      <c r="AX198" s="14" t="s">
        <v>73</v>
      </c>
      <c r="AY198" s="278" t="s">
        <v>166</v>
      </c>
    </row>
    <row r="199" spans="1:65" s="2" customFormat="1" ht="21.75" customHeight="1">
      <c r="A199" s="37"/>
      <c r="B199" s="38"/>
      <c r="C199" s="243" t="s">
        <v>261</v>
      </c>
      <c r="D199" s="243" t="s">
        <v>168</v>
      </c>
      <c r="E199" s="244" t="s">
        <v>262</v>
      </c>
      <c r="F199" s="245" t="s">
        <v>263</v>
      </c>
      <c r="G199" s="246" t="s">
        <v>171</v>
      </c>
      <c r="H199" s="247">
        <v>42.18</v>
      </c>
      <c r="I199" s="248"/>
      <c r="J199" s="249">
        <f>ROUND(I199*H199,2)</f>
        <v>0</v>
      </c>
      <c r="K199" s="250"/>
      <c r="L199" s="43"/>
      <c r="M199" s="251" t="s">
        <v>1</v>
      </c>
      <c r="N199" s="252" t="s">
        <v>39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172</v>
      </c>
      <c r="AT199" s="255" t="s">
        <v>168</v>
      </c>
      <c r="AU199" s="255" t="s">
        <v>86</v>
      </c>
      <c r="AY199" s="16" t="s">
        <v>166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86</v>
      </c>
      <c r="BK199" s="256">
        <f>ROUND(I199*H199,2)</f>
        <v>0</v>
      </c>
      <c r="BL199" s="16" t="s">
        <v>172</v>
      </c>
      <c r="BM199" s="255" t="s">
        <v>3061</v>
      </c>
    </row>
    <row r="200" spans="1:51" s="13" customFormat="1" ht="12">
      <c r="A200" s="13"/>
      <c r="B200" s="257"/>
      <c r="C200" s="258"/>
      <c r="D200" s="259" t="s">
        <v>174</v>
      </c>
      <c r="E200" s="260" t="s">
        <v>1</v>
      </c>
      <c r="F200" s="261" t="s">
        <v>239</v>
      </c>
      <c r="G200" s="258"/>
      <c r="H200" s="260" t="s">
        <v>1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174</v>
      </c>
      <c r="AU200" s="267" t="s">
        <v>86</v>
      </c>
      <c r="AV200" s="13" t="s">
        <v>80</v>
      </c>
      <c r="AW200" s="13" t="s">
        <v>30</v>
      </c>
      <c r="AX200" s="13" t="s">
        <v>73</v>
      </c>
      <c r="AY200" s="267" t="s">
        <v>166</v>
      </c>
    </row>
    <row r="201" spans="1:51" s="14" customFormat="1" ht="12">
      <c r="A201" s="14"/>
      <c r="B201" s="268"/>
      <c r="C201" s="269"/>
      <c r="D201" s="259" t="s">
        <v>174</v>
      </c>
      <c r="E201" s="270" t="s">
        <v>1</v>
      </c>
      <c r="F201" s="271" t="s">
        <v>3054</v>
      </c>
      <c r="G201" s="269"/>
      <c r="H201" s="272">
        <v>42.18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174</v>
      </c>
      <c r="AU201" s="278" t="s">
        <v>86</v>
      </c>
      <c r="AV201" s="14" t="s">
        <v>86</v>
      </c>
      <c r="AW201" s="14" t="s">
        <v>30</v>
      </c>
      <c r="AX201" s="14" t="s">
        <v>73</v>
      </c>
      <c r="AY201" s="278" t="s">
        <v>166</v>
      </c>
    </row>
    <row r="202" spans="1:63" s="12" customFormat="1" ht="22.8" customHeight="1">
      <c r="A202" s="12"/>
      <c r="B202" s="227"/>
      <c r="C202" s="228"/>
      <c r="D202" s="229" t="s">
        <v>72</v>
      </c>
      <c r="E202" s="241" t="s">
        <v>86</v>
      </c>
      <c r="F202" s="241" t="s">
        <v>265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SUM(P203:P212)</f>
        <v>0</v>
      </c>
      <c r="Q202" s="235"/>
      <c r="R202" s="236">
        <f>SUM(R203:R212)</f>
        <v>4.2557965</v>
      </c>
      <c r="S202" s="235"/>
      <c r="T202" s="237">
        <f>SUM(T203:T212)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80</v>
      </c>
      <c r="AT202" s="239" t="s">
        <v>72</v>
      </c>
      <c r="AU202" s="239" t="s">
        <v>80</v>
      </c>
      <c r="AY202" s="238" t="s">
        <v>166</v>
      </c>
      <c r="BK202" s="240">
        <f>SUM(BK203:BK212)</f>
        <v>0</v>
      </c>
    </row>
    <row r="203" spans="1:65" s="2" customFormat="1" ht="16.5" customHeight="1">
      <c r="A203" s="37"/>
      <c r="B203" s="38"/>
      <c r="C203" s="243" t="s">
        <v>266</v>
      </c>
      <c r="D203" s="243" t="s">
        <v>168</v>
      </c>
      <c r="E203" s="244" t="s">
        <v>294</v>
      </c>
      <c r="F203" s="245" t="s">
        <v>295</v>
      </c>
      <c r="G203" s="246" t="s">
        <v>179</v>
      </c>
      <c r="H203" s="247">
        <v>1.885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39</v>
      </c>
      <c r="O203" s="90"/>
      <c r="P203" s="253">
        <f>O203*H203</f>
        <v>0</v>
      </c>
      <c r="Q203" s="253">
        <v>2.25634</v>
      </c>
      <c r="R203" s="253">
        <f>Q203*H203</f>
        <v>4.2532008999999995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172</v>
      </c>
      <c r="AT203" s="255" t="s">
        <v>168</v>
      </c>
      <c r="AU203" s="255" t="s">
        <v>86</v>
      </c>
      <c r="AY203" s="16" t="s">
        <v>166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86</v>
      </c>
      <c r="BK203" s="256">
        <f>ROUND(I203*H203,2)</f>
        <v>0</v>
      </c>
      <c r="BL203" s="16" t="s">
        <v>172</v>
      </c>
      <c r="BM203" s="255" t="s">
        <v>3062</v>
      </c>
    </row>
    <row r="204" spans="1:51" s="13" customFormat="1" ht="12">
      <c r="A204" s="13"/>
      <c r="B204" s="257"/>
      <c r="C204" s="258"/>
      <c r="D204" s="259" t="s">
        <v>174</v>
      </c>
      <c r="E204" s="260" t="s">
        <v>1</v>
      </c>
      <c r="F204" s="261" t="s">
        <v>297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174</v>
      </c>
      <c r="AU204" s="267" t="s">
        <v>86</v>
      </c>
      <c r="AV204" s="13" t="s">
        <v>80</v>
      </c>
      <c r="AW204" s="13" t="s">
        <v>30</v>
      </c>
      <c r="AX204" s="13" t="s">
        <v>73</v>
      </c>
      <c r="AY204" s="267" t="s">
        <v>166</v>
      </c>
    </row>
    <row r="205" spans="1:51" s="14" customFormat="1" ht="12">
      <c r="A205" s="14"/>
      <c r="B205" s="268"/>
      <c r="C205" s="269"/>
      <c r="D205" s="259" t="s">
        <v>174</v>
      </c>
      <c r="E205" s="270" t="s">
        <v>1</v>
      </c>
      <c r="F205" s="271" t="s">
        <v>3063</v>
      </c>
      <c r="G205" s="269"/>
      <c r="H205" s="272">
        <v>1.725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174</v>
      </c>
      <c r="AU205" s="278" t="s">
        <v>86</v>
      </c>
      <c r="AV205" s="14" t="s">
        <v>86</v>
      </c>
      <c r="AW205" s="14" t="s">
        <v>30</v>
      </c>
      <c r="AX205" s="14" t="s">
        <v>73</v>
      </c>
      <c r="AY205" s="278" t="s">
        <v>166</v>
      </c>
    </row>
    <row r="206" spans="1:51" s="14" customFormat="1" ht="12">
      <c r="A206" s="14"/>
      <c r="B206" s="268"/>
      <c r="C206" s="269"/>
      <c r="D206" s="259" t="s">
        <v>174</v>
      </c>
      <c r="E206" s="270" t="s">
        <v>1</v>
      </c>
      <c r="F206" s="271" t="s">
        <v>3064</v>
      </c>
      <c r="G206" s="269"/>
      <c r="H206" s="272">
        <v>0.16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8" t="s">
        <v>174</v>
      </c>
      <c r="AU206" s="278" t="s">
        <v>86</v>
      </c>
      <c r="AV206" s="14" t="s">
        <v>86</v>
      </c>
      <c r="AW206" s="14" t="s">
        <v>30</v>
      </c>
      <c r="AX206" s="14" t="s">
        <v>73</v>
      </c>
      <c r="AY206" s="278" t="s">
        <v>166</v>
      </c>
    </row>
    <row r="207" spans="1:65" s="2" customFormat="1" ht="16.5" customHeight="1">
      <c r="A207" s="37"/>
      <c r="B207" s="38"/>
      <c r="C207" s="243" t="s">
        <v>272</v>
      </c>
      <c r="D207" s="243" t="s">
        <v>168</v>
      </c>
      <c r="E207" s="244" t="s">
        <v>300</v>
      </c>
      <c r="F207" s="245" t="s">
        <v>301</v>
      </c>
      <c r="G207" s="246" t="s">
        <v>171</v>
      </c>
      <c r="H207" s="247">
        <v>2.52</v>
      </c>
      <c r="I207" s="248"/>
      <c r="J207" s="249">
        <f>ROUND(I207*H207,2)</f>
        <v>0</v>
      </c>
      <c r="K207" s="250"/>
      <c r="L207" s="43"/>
      <c r="M207" s="251" t="s">
        <v>1</v>
      </c>
      <c r="N207" s="252" t="s">
        <v>39</v>
      </c>
      <c r="O207" s="90"/>
      <c r="P207" s="253">
        <f>O207*H207</f>
        <v>0</v>
      </c>
      <c r="Q207" s="253">
        <v>0.00103</v>
      </c>
      <c r="R207" s="253">
        <f>Q207*H207</f>
        <v>0.0025956000000000004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172</v>
      </c>
      <c r="AT207" s="255" t="s">
        <v>168</v>
      </c>
      <c r="AU207" s="255" t="s">
        <v>86</v>
      </c>
      <c r="AY207" s="16" t="s">
        <v>166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86</v>
      </c>
      <c r="BK207" s="256">
        <f>ROUND(I207*H207,2)</f>
        <v>0</v>
      </c>
      <c r="BL207" s="16" t="s">
        <v>172</v>
      </c>
      <c r="BM207" s="255" t="s">
        <v>3065</v>
      </c>
    </row>
    <row r="208" spans="1:51" s="13" customFormat="1" ht="12">
      <c r="A208" s="13"/>
      <c r="B208" s="257"/>
      <c r="C208" s="258"/>
      <c r="D208" s="259" t="s">
        <v>174</v>
      </c>
      <c r="E208" s="260" t="s">
        <v>1</v>
      </c>
      <c r="F208" s="261" t="s">
        <v>297</v>
      </c>
      <c r="G208" s="258"/>
      <c r="H208" s="260" t="s">
        <v>1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174</v>
      </c>
      <c r="AU208" s="267" t="s">
        <v>86</v>
      </c>
      <c r="AV208" s="13" t="s">
        <v>80</v>
      </c>
      <c r="AW208" s="13" t="s">
        <v>30</v>
      </c>
      <c r="AX208" s="13" t="s">
        <v>73</v>
      </c>
      <c r="AY208" s="267" t="s">
        <v>166</v>
      </c>
    </row>
    <row r="209" spans="1:51" s="14" customFormat="1" ht="12">
      <c r="A209" s="14"/>
      <c r="B209" s="268"/>
      <c r="C209" s="269"/>
      <c r="D209" s="259" t="s">
        <v>174</v>
      </c>
      <c r="E209" s="270" t="s">
        <v>1</v>
      </c>
      <c r="F209" s="271" t="s">
        <v>3066</v>
      </c>
      <c r="G209" s="269"/>
      <c r="H209" s="272">
        <v>2.52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174</v>
      </c>
      <c r="AU209" s="278" t="s">
        <v>86</v>
      </c>
      <c r="AV209" s="14" t="s">
        <v>86</v>
      </c>
      <c r="AW209" s="14" t="s">
        <v>30</v>
      </c>
      <c r="AX209" s="14" t="s">
        <v>73</v>
      </c>
      <c r="AY209" s="278" t="s">
        <v>166</v>
      </c>
    </row>
    <row r="210" spans="1:65" s="2" customFormat="1" ht="16.5" customHeight="1">
      <c r="A210" s="37"/>
      <c r="B210" s="38"/>
      <c r="C210" s="243" t="s">
        <v>7</v>
      </c>
      <c r="D210" s="243" t="s">
        <v>168</v>
      </c>
      <c r="E210" s="244" t="s">
        <v>305</v>
      </c>
      <c r="F210" s="245" t="s">
        <v>306</v>
      </c>
      <c r="G210" s="246" t="s">
        <v>171</v>
      </c>
      <c r="H210" s="247">
        <v>2.52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39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172</v>
      </c>
      <c r="AT210" s="255" t="s">
        <v>168</v>
      </c>
      <c r="AU210" s="255" t="s">
        <v>86</v>
      </c>
      <c r="AY210" s="16" t="s">
        <v>166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86</v>
      </c>
      <c r="BK210" s="256">
        <f>ROUND(I210*H210,2)</f>
        <v>0</v>
      </c>
      <c r="BL210" s="16" t="s">
        <v>172</v>
      </c>
      <c r="BM210" s="255" t="s">
        <v>3067</v>
      </c>
    </row>
    <row r="211" spans="1:51" s="13" customFormat="1" ht="12">
      <c r="A211" s="13"/>
      <c r="B211" s="257"/>
      <c r="C211" s="258"/>
      <c r="D211" s="259" t="s">
        <v>174</v>
      </c>
      <c r="E211" s="260" t="s">
        <v>1</v>
      </c>
      <c r="F211" s="261" t="s">
        <v>297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174</v>
      </c>
      <c r="AU211" s="267" t="s">
        <v>86</v>
      </c>
      <c r="AV211" s="13" t="s">
        <v>80</v>
      </c>
      <c r="AW211" s="13" t="s">
        <v>30</v>
      </c>
      <c r="AX211" s="13" t="s">
        <v>73</v>
      </c>
      <c r="AY211" s="267" t="s">
        <v>166</v>
      </c>
    </row>
    <row r="212" spans="1:51" s="14" customFormat="1" ht="12">
      <c r="A212" s="14"/>
      <c r="B212" s="268"/>
      <c r="C212" s="269"/>
      <c r="D212" s="259" t="s">
        <v>174</v>
      </c>
      <c r="E212" s="270" t="s">
        <v>1</v>
      </c>
      <c r="F212" s="271" t="s">
        <v>3066</v>
      </c>
      <c r="G212" s="269"/>
      <c r="H212" s="272">
        <v>2.52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174</v>
      </c>
      <c r="AU212" s="278" t="s">
        <v>86</v>
      </c>
      <c r="AV212" s="14" t="s">
        <v>86</v>
      </c>
      <c r="AW212" s="14" t="s">
        <v>30</v>
      </c>
      <c r="AX212" s="14" t="s">
        <v>73</v>
      </c>
      <c r="AY212" s="278" t="s">
        <v>166</v>
      </c>
    </row>
    <row r="213" spans="1:63" s="12" customFormat="1" ht="22.8" customHeight="1">
      <c r="A213" s="12"/>
      <c r="B213" s="227"/>
      <c r="C213" s="228"/>
      <c r="D213" s="229" t="s">
        <v>72</v>
      </c>
      <c r="E213" s="241" t="s">
        <v>187</v>
      </c>
      <c r="F213" s="241" t="s">
        <v>308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SUM(P214:P227)</f>
        <v>0</v>
      </c>
      <c r="Q213" s="235"/>
      <c r="R213" s="236">
        <f>SUM(R214:R227)</f>
        <v>14.18337266</v>
      </c>
      <c r="S213" s="235"/>
      <c r="T213" s="237">
        <f>SUM(T214:T227)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80</v>
      </c>
      <c r="AT213" s="239" t="s">
        <v>72</v>
      </c>
      <c r="AU213" s="239" t="s">
        <v>80</v>
      </c>
      <c r="AY213" s="238" t="s">
        <v>166</v>
      </c>
      <c r="BK213" s="240">
        <f>SUM(BK214:BK227)</f>
        <v>0</v>
      </c>
    </row>
    <row r="214" spans="1:65" s="2" customFormat="1" ht="21.75" customHeight="1">
      <c r="A214" s="37"/>
      <c r="B214" s="38"/>
      <c r="C214" s="243" t="s">
        <v>282</v>
      </c>
      <c r="D214" s="243" t="s">
        <v>168</v>
      </c>
      <c r="E214" s="244" t="s">
        <v>3068</v>
      </c>
      <c r="F214" s="245" t="s">
        <v>3069</v>
      </c>
      <c r="G214" s="246" t="s">
        <v>179</v>
      </c>
      <c r="H214" s="247">
        <v>0.365</v>
      </c>
      <c r="I214" s="248"/>
      <c r="J214" s="249">
        <f>ROUND(I214*H214,2)</f>
        <v>0</v>
      </c>
      <c r="K214" s="250"/>
      <c r="L214" s="43"/>
      <c r="M214" s="251" t="s">
        <v>1</v>
      </c>
      <c r="N214" s="252" t="s">
        <v>39</v>
      </c>
      <c r="O214" s="90"/>
      <c r="P214" s="253">
        <f>O214*H214</f>
        <v>0</v>
      </c>
      <c r="Q214" s="253">
        <v>1.8775</v>
      </c>
      <c r="R214" s="253">
        <f>Q214*H214</f>
        <v>0.6852874999999999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172</v>
      </c>
      <c r="AT214" s="255" t="s">
        <v>168</v>
      </c>
      <c r="AU214" s="255" t="s">
        <v>86</v>
      </c>
      <c r="AY214" s="16" t="s">
        <v>166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86</v>
      </c>
      <c r="BK214" s="256">
        <f>ROUND(I214*H214,2)</f>
        <v>0</v>
      </c>
      <c r="BL214" s="16" t="s">
        <v>172</v>
      </c>
      <c r="BM214" s="255" t="s">
        <v>3070</v>
      </c>
    </row>
    <row r="215" spans="1:51" s="14" customFormat="1" ht="12">
      <c r="A215" s="14"/>
      <c r="B215" s="268"/>
      <c r="C215" s="269"/>
      <c r="D215" s="259" t="s">
        <v>174</v>
      </c>
      <c r="E215" s="270" t="s">
        <v>1</v>
      </c>
      <c r="F215" s="271" t="s">
        <v>3071</v>
      </c>
      <c r="G215" s="269"/>
      <c r="H215" s="272">
        <v>0.365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174</v>
      </c>
      <c r="AU215" s="278" t="s">
        <v>86</v>
      </c>
      <c r="AV215" s="14" t="s">
        <v>86</v>
      </c>
      <c r="AW215" s="14" t="s">
        <v>30</v>
      </c>
      <c r="AX215" s="14" t="s">
        <v>73</v>
      </c>
      <c r="AY215" s="278" t="s">
        <v>166</v>
      </c>
    </row>
    <row r="216" spans="1:65" s="2" customFormat="1" ht="33" customHeight="1">
      <c r="A216" s="37"/>
      <c r="B216" s="38"/>
      <c r="C216" s="243" t="s">
        <v>287</v>
      </c>
      <c r="D216" s="243" t="s">
        <v>168</v>
      </c>
      <c r="E216" s="244" t="s">
        <v>310</v>
      </c>
      <c r="F216" s="245" t="s">
        <v>311</v>
      </c>
      <c r="G216" s="246" t="s">
        <v>171</v>
      </c>
      <c r="H216" s="247">
        <v>84.654</v>
      </c>
      <c r="I216" s="248"/>
      <c r="J216" s="249">
        <f>ROUND(I216*H216,2)</f>
        <v>0</v>
      </c>
      <c r="K216" s="250"/>
      <c r="L216" s="43"/>
      <c r="M216" s="251" t="s">
        <v>1</v>
      </c>
      <c r="N216" s="252" t="s">
        <v>39</v>
      </c>
      <c r="O216" s="90"/>
      <c r="P216" s="253">
        <f>O216*H216</f>
        <v>0</v>
      </c>
      <c r="Q216" s="253">
        <v>0.14854</v>
      </c>
      <c r="R216" s="253">
        <f>Q216*H216</f>
        <v>12.57450516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172</v>
      </c>
      <c r="AT216" s="255" t="s">
        <v>168</v>
      </c>
      <c r="AU216" s="255" t="s">
        <v>86</v>
      </c>
      <c r="AY216" s="16" t="s">
        <v>166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86</v>
      </c>
      <c r="BK216" s="256">
        <f>ROUND(I216*H216,2)</f>
        <v>0</v>
      </c>
      <c r="BL216" s="16" t="s">
        <v>172</v>
      </c>
      <c r="BM216" s="255" t="s">
        <v>3072</v>
      </c>
    </row>
    <row r="217" spans="1:51" s="13" customFormat="1" ht="12">
      <c r="A217" s="13"/>
      <c r="B217" s="257"/>
      <c r="C217" s="258"/>
      <c r="D217" s="259" t="s">
        <v>174</v>
      </c>
      <c r="E217" s="260" t="s">
        <v>1</v>
      </c>
      <c r="F217" s="261" t="s">
        <v>313</v>
      </c>
      <c r="G217" s="258"/>
      <c r="H217" s="260" t="s">
        <v>1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174</v>
      </c>
      <c r="AU217" s="267" t="s">
        <v>86</v>
      </c>
      <c r="AV217" s="13" t="s">
        <v>80</v>
      </c>
      <c r="AW217" s="13" t="s">
        <v>30</v>
      </c>
      <c r="AX217" s="13" t="s">
        <v>73</v>
      </c>
      <c r="AY217" s="267" t="s">
        <v>166</v>
      </c>
    </row>
    <row r="218" spans="1:51" s="14" customFormat="1" ht="12">
      <c r="A218" s="14"/>
      <c r="B218" s="268"/>
      <c r="C218" s="269"/>
      <c r="D218" s="259" t="s">
        <v>174</v>
      </c>
      <c r="E218" s="270" t="s">
        <v>1</v>
      </c>
      <c r="F218" s="271" t="s">
        <v>3073</v>
      </c>
      <c r="G218" s="269"/>
      <c r="H218" s="272">
        <v>16.889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174</v>
      </c>
      <c r="AU218" s="278" t="s">
        <v>86</v>
      </c>
      <c r="AV218" s="14" t="s">
        <v>86</v>
      </c>
      <c r="AW218" s="14" t="s">
        <v>30</v>
      </c>
      <c r="AX218" s="14" t="s">
        <v>73</v>
      </c>
      <c r="AY218" s="278" t="s">
        <v>166</v>
      </c>
    </row>
    <row r="219" spans="1:51" s="14" customFormat="1" ht="12">
      <c r="A219" s="14"/>
      <c r="B219" s="268"/>
      <c r="C219" s="269"/>
      <c r="D219" s="259" t="s">
        <v>174</v>
      </c>
      <c r="E219" s="270" t="s">
        <v>1</v>
      </c>
      <c r="F219" s="271" t="s">
        <v>3074</v>
      </c>
      <c r="G219" s="269"/>
      <c r="H219" s="272">
        <v>23.533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174</v>
      </c>
      <c r="AU219" s="278" t="s">
        <v>86</v>
      </c>
      <c r="AV219" s="14" t="s">
        <v>86</v>
      </c>
      <c r="AW219" s="14" t="s">
        <v>30</v>
      </c>
      <c r="AX219" s="14" t="s">
        <v>73</v>
      </c>
      <c r="AY219" s="278" t="s">
        <v>166</v>
      </c>
    </row>
    <row r="220" spans="1:51" s="14" customFormat="1" ht="12">
      <c r="A220" s="14"/>
      <c r="B220" s="268"/>
      <c r="C220" s="269"/>
      <c r="D220" s="259" t="s">
        <v>174</v>
      </c>
      <c r="E220" s="270" t="s">
        <v>1</v>
      </c>
      <c r="F220" s="271" t="s">
        <v>3075</v>
      </c>
      <c r="G220" s="269"/>
      <c r="H220" s="272">
        <v>15.357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174</v>
      </c>
      <c r="AU220" s="278" t="s">
        <v>86</v>
      </c>
      <c r="AV220" s="14" t="s">
        <v>86</v>
      </c>
      <c r="AW220" s="14" t="s">
        <v>30</v>
      </c>
      <c r="AX220" s="14" t="s">
        <v>73</v>
      </c>
      <c r="AY220" s="278" t="s">
        <v>166</v>
      </c>
    </row>
    <row r="221" spans="1:51" s="14" customFormat="1" ht="12">
      <c r="A221" s="14"/>
      <c r="B221" s="268"/>
      <c r="C221" s="269"/>
      <c r="D221" s="259" t="s">
        <v>174</v>
      </c>
      <c r="E221" s="270" t="s">
        <v>1</v>
      </c>
      <c r="F221" s="271" t="s">
        <v>317</v>
      </c>
      <c r="G221" s="269"/>
      <c r="H221" s="272">
        <v>28.875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8" t="s">
        <v>174</v>
      </c>
      <c r="AU221" s="278" t="s">
        <v>86</v>
      </c>
      <c r="AV221" s="14" t="s">
        <v>86</v>
      </c>
      <c r="AW221" s="14" t="s">
        <v>30</v>
      </c>
      <c r="AX221" s="14" t="s">
        <v>73</v>
      </c>
      <c r="AY221" s="278" t="s">
        <v>166</v>
      </c>
    </row>
    <row r="222" spans="1:65" s="2" customFormat="1" ht="21.75" customHeight="1">
      <c r="A222" s="37"/>
      <c r="B222" s="38"/>
      <c r="C222" s="243" t="s">
        <v>293</v>
      </c>
      <c r="D222" s="243" t="s">
        <v>168</v>
      </c>
      <c r="E222" s="244" t="s">
        <v>344</v>
      </c>
      <c r="F222" s="245" t="s">
        <v>345</v>
      </c>
      <c r="G222" s="246" t="s">
        <v>346</v>
      </c>
      <c r="H222" s="247">
        <v>3</v>
      </c>
      <c r="I222" s="248"/>
      <c r="J222" s="249">
        <f>ROUND(I222*H222,2)</f>
        <v>0</v>
      </c>
      <c r="K222" s="250"/>
      <c r="L222" s="43"/>
      <c r="M222" s="251" t="s">
        <v>1</v>
      </c>
      <c r="N222" s="252" t="s">
        <v>39</v>
      </c>
      <c r="O222" s="90"/>
      <c r="P222" s="253">
        <f>O222*H222</f>
        <v>0</v>
      </c>
      <c r="Q222" s="253">
        <v>0.05421</v>
      </c>
      <c r="R222" s="253">
        <f>Q222*H222</f>
        <v>0.16263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172</v>
      </c>
      <c r="AT222" s="255" t="s">
        <v>168</v>
      </c>
      <c r="AU222" s="255" t="s">
        <v>86</v>
      </c>
      <c r="AY222" s="16" t="s">
        <v>166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86</v>
      </c>
      <c r="BK222" s="256">
        <f>ROUND(I222*H222,2)</f>
        <v>0</v>
      </c>
      <c r="BL222" s="16" t="s">
        <v>172</v>
      </c>
      <c r="BM222" s="255" t="s">
        <v>3076</v>
      </c>
    </row>
    <row r="223" spans="1:51" s="14" customFormat="1" ht="12">
      <c r="A223" s="14"/>
      <c r="B223" s="268"/>
      <c r="C223" s="269"/>
      <c r="D223" s="259" t="s">
        <v>174</v>
      </c>
      <c r="E223" s="270" t="s">
        <v>1</v>
      </c>
      <c r="F223" s="271" t="s">
        <v>348</v>
      </c>
      <c r="G223" s="269"/>
      <c r="H223" s="272">
        <v>3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174</v>
      </c>
      <c r="AU223" s="278" t="s">
        <v>86</v>
      </c>
      <c r="AV223" s="14" t="s">
        <v>86</v>
      </c>
      <c r="AW223" s="14" t="s">
        <v>30</v>
      </c>
      <c r="AX223" s="14" t="s">
        <v>73</v>
      </c>
      <c r="AY223" s="278" t="s">
        <v>166</v>
      </c>
    </row>
    <row r="224" spans="1:65" s="2" customFormat="1" ht="21.75" customHeight="1">
      <c r="A224" s="37"/>
      <c r="B224" s="38"/>
      <c r="C224" s="243" t="s">
        <v>299</v>
      </c>
      <c r="D224" s="243" t="s">
        <v>168</v>
      </c>
      <c r="E224" s="244" t="s">
        <v>350</v>
      </c>
      <c r="F224" s="245" t="s">
        <v>351</v>
      </c>
      <c r="G224" s="246" t="s">
        <v>171</v>
      </c>
      <c r="H224" s="247">
        <v>3</v>
      </c>
      <c r="I224" s="248"/>
      <c r="J224" s="249">
        <f>ROUND(I224*H224,2)</f>
        <v>0</v>
      </c>
      <c r="K224" s="250"/>
      <c r="L224" s="43"/>
      <c r="M224" s="251" t="s">
        <v>1</v>
      </c>
      <c r="N224" s="252" t="s">
        <v>39</v>
      </c>
      <c r="O224" s="90"/>
      <c r="P224" s="253">
        <f>O224*H224</f>
        <v>0</v>
      </c>
      <c r="Q224" s="253">
        <v>0.25365</v>
      </c>
      <c r="R224" s="253">
        <f>Q224*H224</f>
        <v>0.76095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172</v>
      </c>
      <c r="AT224" s="255" t="s">
        <v>168</v>
      </c>
      <c r="AU224" s="255" t="s">
        <v>86</v>
      </c>
      <c r="AY224" s="16" t="s">
        <v>166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86</v>
      </c>
      <c r="BK224" s="256">
        <f>ROUND(I224*H224,2)</f>
        <v>0</v>
      </c>
      <c r="BL224" s="16" t="s">
        <v>172</v>
      </c>
      <c r="BM224" s="255" t="s">
        <v>3077</v>
      </c>
    </row>
    <row r="225" spans="1:51" s="13" customFormat="1" ht="12">
      <c r="A225" s="13"/>
      <c r="B225" s="257"/>
      <c r="C225" s="258"/>
      <c r="D225" s="259" t="s">
        <v>174</v>
      </c>
      <c r="E225" s="260" t="s">
        <v>1</v>
      </c>
      <c r="F225" s="261" t="s">
        <v>353</v>
      </c>
      <c r="G225" s="258"/>
      <c r="H225" s="260" t="s">
        <v>1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174</v>
      </c>
      <c r="AU225" s="267" t="s">
        <v>86</v>
      </c>
      <c r="AV225" s="13" t="s">
        <v>80</v>
      </c>
      <c r="AW225" s="13" t="s">
        <v>30</v>
      </c>
      <c r="AX225" s="13" t="s">
        <v>73</v>
      </c>
      <c r="AY225" s="267" t="s">
        <v>166</v>
      </c>
    </row>
    <row r="226" spans="1:51" s="14" customFormat="1" ht="12">
      <c r="A226" s="14"/>
      <c r="B226" s="268"/>
      <c r="C226" s="269"/>
      <c r="D226" s="259" t="s">
        <v>174</v>
      </c>
      <c r="E226" s="270" t="s">
        <v>1</v>
      </c>
      <c r="F226" s="271" t="s">
        <v>2124</v>
      </c>
      <c r="G226" s="269"/>
      <c r="H226" s="272">
        <v>2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174</v>
      </c>
      <c r="AU226" s="278" t="s">
        <v>86</v>
      </c>
      <c r="AV226" s="14" t="s">
        <v>86</v>
      </c>
      <c r="AW226" s="14" t="s">
        <v>30</v>
      </c>
      <c r="AX226" s="14" t="s">
        <v>73</v>
      </c>
      <c r="AY226" s="278" t="s">
        <v>166</v>
      </c>
    </row>
    <row r="227" spans="1:51" s="14" customFormat="1" ht="12">
      <c r="A227" s="14"/>
      <c r="B227" s="268"/>
      <c r="C227" s="269"/>
      <c r="D227" s="259" t="s">
        <v>174</v>
      </c>
      <c r="E227" s="270" t="s">
        <v>1</v>
      </c>
      <c r="F227" s="271" t="s">
        <v>355</v>
      </c>
      <c r="G227" s="269"/>
      <c r="H227" s="272">
        <v>1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174</v>
      </c>
      <c r="AU227" s="278" t="s">
        <v>86</v>
      </c>
      <c r="AV227" s="14" t="s">
        <v>86</v>
      </c>
      <c r="AW227" s="14" t="s">
        <v>30</v>
      </c>
      <c r="AX227" s="14" t="s">
        <v>73</v>
      </c>
      <c r="AY227" s="278" t="s">
        <v>166</v>
      </c>
    </row>
    <row r="228" spans="1:63" s="12" customFormat="1" ht="22.8" customHeight="1">
      <c r="A228" s="12"/>
      <c r="B228" s="227"/>
      <c r="C228" s="228"/>
      <c r="D228" s="229" t="s">
        <v>72</v>
      </c>
      <c r="E228" s="241" t="s">
        <v>172</v>
      </c>
      <c r="F228" s="241" t="s">
        <v>370</v>
      </c>
      <c r="G228" s="228"/>
      <c r="H228" s="228"/>
      <c r="I228" s="231"/>
      <c r="J228" s="242">
        <f>BK228</f>
        <v>0</v>
      </c>
      <c r="K228" s="228"/>
      <c r="L228" s="233"/>
      <c r="M228" s="234"/>
      <c r="N228" s="235"/>
      <c r="O228" s="235"/>
      <c r="P228" s="236">
        <f>SUM(P229:P234)</f>
        <v>0</v>
      </c>
      <c r="Q228" s="235"/>
      <c r="R228" s="236">
        <f>SUM(R229:R234)</f>
        <v>0.76551114</v>
      </c>
      <c r="S228" s="235"/>
      <c r="T228" s="237">
        <f>SUM(T229:T234)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8" t="s">
        <v>80</v>
      </c>
      <c r="AT228" s="239" t="s">
        <v>72</v>
      </c>
      <c r="AU228" s="239" t="s">
        <v>80</v>
      </c>
      <c r="AY228" s="238" t="s">
        <v>166</v>
      </c>
      <c r="BK228" s="240">
        <f>SUM(BK229:BK234)</f>
        <v>0</v>
      </c>
    </row>
    <row r="229" spans="1:65" s="2" customFormat="1" ht="16.5" customHeight="1">
      <c r="A229" s="37"/>
      <c r="B229" s="38"/>
      <c r="C229" s="243" t="s">
        <v>304</v>
      </c>
      <c r="D229" s="243" t="s">
        <v>168</v>
      </c>
      <c r="E229" s="244" t="s">
        <v>372</v>
      </c>
      <c r="F229" s="245" t="s">
        <v>373</v>
      </c>
      <c r="G229" s="246" t="s">
        <v>179</v>
      </c>
      <c r="H229" s="247">
        <v>0.248</v>
      </c>
      <c r="I229" s="248"/>
      <c r="J229" s="249">
        <f>ROUND(I229*H229,2)</f>
        <v>0</v>
      </c>
      <c r="K229" s="250"/>
      <c r="L229" s="43"/>
      <c r="M229" s="251" t="s">
        <v>1</v>
      </c>
      <c r="N229" s="252" t="s">
        <v>39</v>
      </c>
      <c r="O229" s="90"/>
      <c r="P229" s="253">
        <f>O229*H229</f>
        <v>0</v>
      </c>
      <c r="Q229" s="253">
        <v>2.45343</v>
      </c>
      <c r="R229" s="253">
        <f>Q229*H229</f>
        <v>0.60845064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172</v>
      </c>
      <c r="AT229" s="255" t="s">
        <v>168</v>
      </c>
      <c r="AU229" s="255" t="s">
        <v>86</v>
      </c>
      <c r="AY229" s="16" t="s">
        <v>166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86</v>
      </c>
      <c r="BK229" s="256">
        <f>ROUND(I229*H229,2)</f>
        <v>0</v>
      </c>
      <c r="BL229" s="16" t="s">
        <v>172</v>
      </c>
      <c r="BM229" s="255" t="s">
        <v>3078</v>
      </c>
    </row>
    <row r="230" spans="1:51" s="14" customFormat="1" ht="12">
      <c r="A230" s="14"/>
      <c r="B230" s="268"/>
      <c r="C230" s="269"/>
      <c r="D230" s="259" t="s">
        <v>174</v>
      </c>
      <c r="E230" s="270" t="s">
        <v>1</v>
      </c>
      <c r="F230" s="271" t="s">
        <v>3079</v>
      </c>
      <c r="G230" s="269"/>
      <c r="H230" s="272">
        <v>0.248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8" t="s">
        <v>174</v>
      </c>
      <c r="AU230" s="278" t="s">
        <v>86</v>
      </c>
      <c r="AV230" s="14" t="s">
        <v>86</v>
      </c>
      <c r="AW230" s="14" t="s">
        <v>30</v>
      </c>
      <c r="AX230" s="14" t="s">
        <v>73</v>
      </c>
      <c r="AY230" s="278" t="s">
        <v>166</v>
      </c>
    </row>
    <row r="231" spans="1:65" s="2" customFormat="1" ht="21.75" customHeight="1">
      <c r="A231" s="37"/>
      <c r="B231" s="38"/>
      <c r="C231" s="243" t="s">
        <v>309</v>
      </c>
      <c r="D231" s="243" t="s">
        <v>168</v>
      </c>
      <c r="E231" s="244" t="s">
        <v>377</v>
      </c>
      <c r="F231" s="245" t="s">
        <v>378</v>
      </c>
      <c r="G231" s="246" t="s">
        <v>171</v>
      </c>
      <c r="H231" s="247">
        <v>2.475</v>
      </c>
      <c r="I231" s="248"/>
      <c r="J231" s="249">
        <f>ROUND(I231*H231,2)</f>
        <v>0</v>
      </c>
      <c r="K231" s="250"/>
      <c r="L231" s="43"/>
      <c r="M231" s="251" t="s">
        <v>1</v>
      </c>
      <c r="N231" s="252" t="s">
        <v>39</v>
      </c>
      <c r="O231" s="90"/>
      <c r="P231" s="253">
        <f>O231*H231</f>
        <v>0</v>
      </c>
      <c r="Q231" s="253">
        <v>0.00958</v>
      </c>
      <c r="R231" s="253">
        <f>Q231*H231</f>
        <v>0.023710500000000002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172</v>
      </c>
      <c r="AT231" s="255" t="s">
        <v>168</v>
      </c>
      <c r="AU231" s="255" t="s">
        <v>86</v>
      </c>
      <c r="AY231" s="16" t="s">
        <v>166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86</v>
      </c>
      <c r="BK231" s="256">
        <f>ROUND(I231*H231,2)</f>
        <v>0</v>
      </c>
      <c r="BL231" s="16" t="s">
        <v>172</v>
      </c>
      <c r="BM231" s="255" t="s">
        <v>3080</v>
      </c>
    </row>
    <row r="232" spans="1:51" s="14" customFormat="1" ht="12">
      <c r="A232" s="14"/>
      <c r="B232" s="268"/>
      <c r="C232" s="269"/>
      <c r="D232" s="259" t="s">
        <v>174</v>
      </c>
      <c r="E232" s="270" t="s">
        <v>1</v>
      </c>
      <c r="F232" s="271" t="s">
        <v>3081</v>
      </c>
      <c r="G232" s="269"/>
      <c r="H232" s="272">
        <v>2.475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174</v>
      </c>
      <c r="AU232" s="278" t="s">
        <v>86</v>
      </c>
      <c r="AV232" s="14" t="s">
        <v>86</v>
      </c>
      <c r="AW232" s="14" t="s">
        <v>30</v>
      </c>
      <c r="AX232" s="14" t="s">
        <v>73</v>
      </c>
      <c r="AY232" s="278" t="s">
        <v>166</v>
      </c>
    </row>
    <row r="233" spans="1:65" s="2" customFormat="1" ht="21.75" customHeight="1">
      <c r="A233" s="37"/>
      <c r="B233" s="38"/>
      <c r="C233" s="243" t="s">
        <v>318</v>
      </c>
      <c r="D233" s="243" t="s">
        <v>168</v>
      </c>
      <c r="E233" s="244" t="s">
        <v>3082</v>
      </c>
      <c r="F233" s="245" t="s">
        <v>3083</v>
      </c>
      <c r="G233" s="246" t="s">
        <v>346</v>
      </c>
      <c r="H233" s="247">
        <v>1</v>
      </c>
      <c r="I233" s="248"/>
      <c r="J233" s="249">
        <f>ROUND(I233*H233,2)</f>
        <v>0</v>
      </c>
      <c r="K233" s="250"/>
      <c r="L233" s="43"/>
      <c r="M233" s="251" t="s">
        <v>1</v>
      </c>
      <c r="N233" s="252" t="s">
        <v>39</v>
      </c>
      <c r="O233" s="90"/>
      <c r="P233" s="253">
        <f>O233*H233</f>
        <v>0</v>
      </c>
      <c r="Q233" s="253">
        <v>0.03335</v>
      </c>
      <c r="R233" s="253">
        <f>Q233*H233</f>
        <v>0.03335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172</v>
      </c>
      <c r="AT233" s="255" t="s">
        <v>168</v>
      </c>
      <c r="AU233" s="255" t="s">
        <v>86</v>
      </c>
      <c r="AY233" s="16" t="s">
        <v>166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86</v>
      </c>
      <c r="BK233" s="256">
        <f>ROUND(I233*H233,2)</f>
        <v>0</v>
      </c>
      <c r="BL233" s="16" t="s">
        <v>172</v>
      </c>
      <c r="BM233" s="255" t="s">
        <v>3084</v>
      </c>
    </row>
    <row r="234" spans="1:65" s="2" customFormat="1" ht="33" customHeight="1">
      <c r="A234" s="37"/>
      <c r="B234" s="38"/>
      <c r="C234" s="279" t="s">
        <v>323</v>
      </c>
      <c r="D234" s="279" t="s">
        <v>243</v>
      </c>
      <c r="E234" s="280" t="s">
        <v>3085</v>
      </c>
      <c r="F234" s="281" t="s">
        <v>3086</v>
      </c>
      <c r="G234" s="282" t="s">
        <v>346</v>
      </c>
      <c r="H234" s="283">
        <v>1</v>
      </c>
      <c r="I234" s="284"/>
      <c r="J234" s="285">
        <f>ROUND(I234*H234,2)</f>
        <v>0</v>
      </c>
      <c r="K234" s="286"/>
      <c r="L234" s="287"/>
      <c r="M234" s="288" t="s">
        <v>1</v>
      </c>
      <c r="N234" s="289" t="s">
        <v>39</v>
      </c>
      <c r="O234" s="90"/>
      <c r="P234" s="253">
        <f>O234*H234</f>
        <v>0</v>
      </c>
      <c r="Q234" s="253">
        <v>0.1</v>
      </c>
      <c r="R234" s="253">
        <f>Q234*H234</f>
        <v>0.1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212</v>
      </c>
      <c r="AT234" s="255" t="s">
        <v>243</v>
      </c>
      <c r="AU234" s="255" t="s">
        <v>86</v>
      </c>
      <c r="AY234" s="16" t="s">
        <v>166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86</v>
      </c>
      <c r="BK234" s="256">
        <f>ROUND(I234*H234,2)</f>
        <v>0</v>
      </c>
      <c r="BL234" s="16" t="s">
        <v>172</v>
      </c>
      <c r="BM234" s="255" t="s">
        <v>3087</v>
      </c>
    </row>
    <row r="235" spans="1:63" s="12" customFormat="1" ht="22.8" customHeight="1">
      <c r="A235" s="12"/>
      <c r="B235" s="227"/>
      <c r="C235" s="228"/>
      <c r="D235" s="229" t="s">
        <v>72</v>
      </c>
      <c r="E235" s="241" t="s">
        <v>395</v>
      </c>
      <c r="F235" s="241" t="s">
        <v>396</v>
      </c>
      <c r="G235" s="228"/>
      <c r="H235" s="228"/>
      <c r="I235" s="231"/>
      <c r="J235" s="242">
        <f>BK235</f>
        <v>0</v>
      </c>
      <c r="K235" s="228"/>
      <c r="L235" s="233"/>
      <c r="M235" s="234"/>
      <c r="N235" s="235"/>
      <c r="O235" s="235"/>
      <c r="P235" s="236">
        <f>SUM(P236:P295)</f>
        <v>0</v>
      </c>
      <c r="Q235" s="235"/>
      <c r="R235" s="236">
        <f>SUM(R236:R295)</f>
        <v>8.546533349999999</v>
      </c>
      <c r="S235" s="235"/>
      <c r="T235" s="237">
        <f>SUM(T236:T295)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8" t="s">
        <v>80</v>
      </c>
      <c r="AT235" s="239" t="s">
        <v>72</v>
      </c>
      <c r="AU235" s="239" t="s">
        <v>80</v>
      </c>
      <c r="AY235" s="238" t="s">
        <v>166</v>
      </c>
      <c r="BK235" s="240">
        <f>SUM(BK236:BK295)</f>
        <v>0</v>
      </c>
    </row>
    <row r="236" spans="1:65" s="2" customFormat="1" ht="21.75" customHeight="1">
      <c r="A236" s="37"/>
      <c r="B236" s="38"/>
      <c r="C236" s="243" t="s">
        <v>328</v>
      </c>
      <c r="D236" s="243" t="s">
        <v>168</v>
      </c>
      <c r="E236" s="244" t="s">
        <v>398</v>
      </c>
      <c r="F236" s="245" t="s">
        <v>399</v>
      </c>
      <c r="G236" s="246" t="s">
        <v>171</v>
      </c>
      <c r="H236" s="247">
        <v>24.1</v>
      </c>
      <c r="I236" s="248"/>
      <c r="J236" s="249">
        <f>ROUND(I236*H236,2)</f>
        <v>0</v>
      </c>
      <c r="K236" s="250"/>
      <c r="L236" s="43"/>
      <c r="M236" s="251" t="s">
        <v>1</v>
      </c>
      <c r="N236" s="252" t="s">
        <v>39</v>
      </c>
      <c r="O236" s="90"/>
      <c r="P236" s="253">
        <f>O236*H236</f>
        <v>0</v>
      </c>
      <c r="Q236" s="253">
        <v>0.00026</v>
      </c>
      <c r="R236" s="253">
        <f>Q236*H236</f>
        <v>0.006266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172</v>
      </c>
      <c r="AT236" s="255" t="s">
        <v>168</v>
      </c>
      <c r="AU236" s="255" t="s">
        <v>86</v>
      </c>
      <c r="AY236" s="16" t="s">
        <v>166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86</v>
      </c>
      <c r="BK236" s="256">
        <f>ROUND(I236*H236,2)</f>
        <v>0</v>
      </c>
      <c r="BL236" s="16" t="s">
        <v>172</v>
      </c>
      <c r="BM236" s="255" t="s">
        <v>3088</v>
      </c>
    </row>
    <row r="237" spans="1:51" s="13" customFormat="1" ht="12">
      <c r="A237" s="13"/>
      <c r="B237" s="257"/>
      <c r="C237" s="258"/>
      <c r="D237" s="259" t="s">
        <v>174</v>
      </c>
      <c r="E237" s="260" t="s">
        <v>1</v>
      </c>
      <c r="F237" s="261" t="s">
        <v>401</v>
      </c>
      <c r="G237" s="258"/>
      <c r="H237" s="260" t="s">
        <v>1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7" t="s">
        <v>174</v>
      </c>
      <c r="AU237" s="267" t="s">
        <v>86</v>
      </c>
      <c r="AV237" s="13" t="s">
        <v>80</v>
      </c>
      <c r="AW237" s="13" t="s">
        <v>30</v>
      </c>
      <c r="AX237" s="13" t="s">
        <v>73</v>
      </c>
      <c r="AY237" s="267" t="s">
        <v>166</v>
      </c>
    </row>
    <row r="238" spans="1:51" s="13" customFormat="1" ht="12">
      <c r="A238" s="13"/>
      <c r="B238" s="257"/>
      <c r="C238" s="258"/>
      <c r="D238" s="259" t="s">
        <v>174</v>
      </c>
      <c r="E238" s="260" t="s">
        <v>1</v>
      </c>
      <c r="F238" s="261" t="s">
        <v>402</v>
      </c>
      <c r="G238" s="258"/>
      <c r="H238" s="260" t="s">
        <v>1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7" t="s">
        <v>174</v>
      </c>
      <c r="AU238" s="267" t="s">
        <v>86</v>
      </c>
      <c r="AV238" s="13" t="s">
        <v>80</v>
      </c>
      <c r="AW238" s="13" t="s">
        <v>30</v>
      </c>
      <c r="AX238" s="13" t="s">
        <v>73</v>
      </c>
      <c r="AY238" s="267" t="s">
        <v>166</v>
      </c>
    </row>
    <row r="239" spans="1:51" s="14" customFormat="1" ht="12">
      <c r="A239" s="14"/>
      <c r="B239" s="268"/>
      <c r="C239" s="269"/>
      <c r="D239" s="259" t="s">
        <v>174</v>
      </c>
      <c r="E239" s="270" t="s">
        <v>1</v>
      </c>
      <c r="F239" s="271" t="s">
        <v>3089</v>
      </c>
      <c r="G239" s="269"/>
      <c r="H239" s="272">
        <v>24.1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174</v>
      </c>
      <c r="AU239" s="278" t="s">
        <v>86</v>
      </c>
      <c r="AV239" s="14" t="s">
        <v>86</v>
      </c>
      <c r="AW239" s="14" t="s">
        <v>30</v>
      </c>
      <c r="AX239" s="14" t="s">
        <v>73</v>
      </c>
      <c r="AY239" s="278" t="s">
        <v>166</v>
      </c>
    </row>
    <row r="240" spans="1:65" s="2" customFormat="1" ht="21.75" customHeight="1">
      <c r="A240" s="37"/>
      <c r="B240" s="38"/>
      <c r="C240" s="243" t="s">
        <v>332</v>
      </c>
      <c r="D240" s="243" t="s">
        <v>168</v>
      </c>
      <c r="E240" s="244" t="s">
        <v>405</v>
      </c>
      <c r="F240" s="245" t="s">
        <v>406</v>
      </c>
      <c r="G240" s="246" t="s">
        <v>171</v>
      </c>
      <c r="H240" s="247">
        <v>12.05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39</v>
      </c>
      <c r="O240" s="90"/>
      <c r="P240" s="253">
        <f>O240*H240</f>
        <v>0</v>
      </c>
      <c r="Q240" s="253">
        <v>0.00489</v>
      </c>
      <c r="R240" s="253">
        <f>Q240*H240</f>
        <v>0.058924500000000005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172</v>
      </c>
      <c r="AT240" s="255" t="s">
        <v>168</v>
      </c>
      <c r="AU240" s="255" t="s">
        <v>86</v>
      </c>
      <c r="AY240" s="16" t="s">
        <v>166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86</v>
      </c>
      <c r="BK240" s="256">
        <f>ROUND(I240*H240,2)</f>
        <v>0</v>
      </c>
      <c r="BL240" s="16" t="s">
        <v>172</v>
      </c>
      <c r="BM240" s="255" t="s">
        <v>3090</v>
      </c>
    </row>
    <row r="241" spans="1:51" s="13" customFormat="1" ht="12">
      <c r="A241" s="13"/>
      <c r="B241" s="257"/>
      <c r="C241" s="258"/>
      <c r="D241" s="259" t="s">
        <v>174</v>
      </c>
      <c r="E241" s="260" t="s">
        <v>1</v>
      </c>
      <c r="F241" s="261" t="s">
        <v>401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174</v>
      </c>
      <c r="AU241" s="267" t="s">
        <v>86</v>
      </c>
      <c r="AV241" s="13" t="s">
        <v>80</v>
      </c>
      <c r="AW241" s="13" t="s">
        <v>30</v>
      </c>
      <c r="AX241" s="13" t="s">
        <v>73</v>
      </c>
      <c r="AY241" s="267" t="s">
        <v>166</v>
      </c>
    </row>
    <row r="242" spans="1:51" s="14" customFormat="1" ht="12">
      <c r="A242" s="14"/>
      <c r="B242" s="268"/>
      <c r="C242" s="269"/>
      <c r="D242" s="259" t="s">
        <v>174</v>
      </c>
      <c r="E242" s="270" t="s">
        <v>1</v>
      </c>
      <c r="F242" s="271" t="s">
        <v>3091</v>
      </c>
      <c r="G242" s="269"/>
      <c r="H242" s="272">
        <v>12.05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174</v>
      </c>
      <c r="AU242" s="278" t="s">
        <v>86</v>
      </c>
      <c r="AV242" s="14" t="s">
        <v>86</v>
      </c>
      <c r="AW242" s="14" t="s">
        <v>30</v>
      </c>
      <c r="AX242" s="14" t="s">
        <v>73</v>
      </c>
      <c r="AY242" s="278" t="s">
        <v>166</v>
      </c>
    </row>
    <row r="243" spans="1:65" s="2" customFormat="1" ht="21.75" customHeight="1">
      <c r="A243" s="37"/>
      <c r="B243" s="38"/>
      <c r="C243" s="243" t="s">
        <v>338</v>
      </c>
      <c r="D243" s="243" t="s">
        <v>168</v>
      </c>
      <c r="E243" s="244" t="s">
        <v>410</v>
      </c>
      <c r="F243" s="245" t="s">
        <v>411</v>
      </c>
      <c r="G243" s="246" t="s">
        <v>171</v>
      </c>
      <c r="H243" s="247">
        <v>12.05</v>
      </c>
      <c r="I243" s="248"/>
      <c r="J243" s="249">
        <f>ROUND(I243*H243,2)</f>
        <v>0</v>
      </c>
      <c r="K243" s="250"/>
      <c r="L243" s="43"/>
      <c r="M243" s="251" t="s">
        <v>1</v>
      </c>
      <c r="N243" s="252" t="s">
        <v>39</v>
      </c>
      <c r="O243" s="90"/>
      <c r="P243" s="253">
        <f>O243*H243</f>
        <v>0</v>
      </c>
      <c r="Q243" s="253">
        <v>0.003</v>
      </c>
      <c r="R243" s="253">
        <f>Q243*H243</f>
        <v>0.03615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172</v>
      </c>
      <c r="AT243" s="255" t="s">
        <v>168</v>
      </c>
      <c r="AU243" s="255" t="s">
        <v>86</v>
      </c>
      <c r="AY243" s="16" t="s">
        <v>166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86</v>
      </c>
      <c r="BK243" s="256">
        <f>ROUND(I243*H243,2)</f>
        <v>0</v>
      </c>
      <c r="BL243" s="16" t="s">
        <v>172</v>
      </c>
      <c r="BM243" s="255" t="s">
        <v>3092</v>
      </c>
    </row>
    <row r="244" spans="1:51" s="13" customFormat="1" ht="12">
      <c r="A244" s="13"/>
      <c r="B244" s="257"/>
      <c r="C244" s="258"/>
      <c r="D244" s="259" t="s">
        <v>174</v>
      </c>
      <c r="E244" s="260" t="s">
        <v>1</v>
      </c>
      <c r="F244" s="261" t="s">
        <v>401</v>
      </c>
      <c r="G244" s="258"/>
      <c r="H244" s="260" t="s">
        <v>1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174</v>
      </c>
      <c r="AU244" s="267" t="s">
        <v>86</v>
      </c>
      <c r="AV244" s="13" t="s">
        <v>80</v>
      </c>
      <c r="AW244" s="13" t="s">
        <v>30</v>
      </c>
      <c r="AX244" s="13" t="s">
        <v>73</v>
      </c>
      <c r="AY244" s="267" t="s">
        <v>166</v>
      </c>
    </row>
    <row r="245" spans="1:51" s="14" customFormat="1" ht="12">
      <c r="A245" s="14"/>
      <c r="B245" s="268"/>
      <c r="C245" s="269"/>
      <c r="D245" s="259" t="s">
        <v>174</v>
      </c>
      <c r="E245" s="270" t="s">
        <v>1</v>
      </c>
      <c r="F245" s="271" t="s">
        <v>3091</v>
      </c>
      <c r="G245" s="269"/>
      <c r="H245" s="272">
        <v>12.05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8" t="s">
        <v>174</v>
      </c>
      <c r="AU245" s="278" t="s">
        <v>86</v>
      </c>
      <c r="AV245" s="14" t="s">
        <v>86</v>
      </c>
      <c r="AW245" s="14" t="s">
        <v>30</v>
      </c>
      <c r="AX245" s="14" t="s">
        <v>73</v>
      </c>
      <c r="AY245" s="278" t="s">
        <v>166</v>
      </c>
    </row>
    <row r="246" spans="1:65" s="2" customFormat="1" ht="21.75" customHeight="1">
      <c r="A246" s="37"/>
      <c r="B246" s="38"/>
      <c r="C246" s="243" t="s">
        <v>343</v>
      </c>
      <c r="D246" s="243" t="s">
        <v>168</v>
      </c>
      <c r="E246" s="244" t="s">
        <v>414</v>
      </c>
      <c r="F246" s="245" t="s">
        <v>415</v>
      </c>
      <c r="G246" s="246" t="s">
        <v>171</v>
      </c>
      <c r="H246" s="247">
        <v>108.748</v>
      </c>
      <c r="I246" s="248"/>
      <c r="J246" s="249">
        <f>ROUND(I246*H246,2)</f>
        <v>0</v>
      </c>
      <c r="K246" s="250"/>
      <c r="L246" s="43"/>
      <c r="M246" s="251" t="s">
        <v>1</v>
      </c>
      <c r="N246" s="252" t="s">
        <v>39</v>
      </c>
      <c r="O246" s="90"/>
      <c r="P246" s="253">
        <f>O246*H246</f>
        <v>0</v>
      </c>
      <c r="Q246" s="253">
        <v>0.0169</v>
      </c>
      <c r="R246" s="253">
        <f>Q246*H246</f>
        <v>1.8378412</v>
      </c>
      <c r="S246" s="253">
        <v>0</v>
      </c>
      <c r="T246" s="25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5" t="s">
        <v>172</v>
      </c>
      <c r="AT246" s="255" t="s">
        <v>168</v>
      </c>
      <c r="AU246" s="255" t="s">
        <v>86</v>
      </c>
      <c r="AY246" s="16" t="s">
        <v>166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6" t="s">
        <v>86</v>
      </c>
      <c r="BK246" s="256">
        <f>ROUND(I246*H246,2)</f>
        <v>0</v>
      </c>
      <c r="BL246" s="16" t="s">
        <v>172</v>
      </c>
      <c r="BM246" s="255" t="s">
        <v>3093</v>
      </c>
    </row>
    <row r="247" spans="1:51" s="13" customFormat="1" ht="12">
      <c r="A247" s="13"/>
      <c r="B247" s="257"/>
      <c r="C247" s="258"/>
      <c r="D247" s="259" t="s">
        <v>174</v>
      </c>
      <c r="E247" s="260" t="s">
        <v>1</v>
      </c>
      <c r="F247" s="261" t="s">
        <v>417</v>
      </c>
      <c r="G247" s="258"/>
      <c r="H247" s="260" t="s">
        <v>1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174</v>
      </c>
      <c r="AU247" s="267" t="s">
        <v>86</v>
      </c>
      <c r="AV247" s="13" t="s">
        <v>80</v>
      </c>
      <c r="AW247" s="13" t="s">
        <v>30</v>
      </c>
      <c r="AX247" s="13" t="s">
        <v>73</v>
      </c>
      <c r="AY247" s="267" t="s">
        <v>166</v>
      </c>
    </row>
    <row r="248" spans="1:51" s="14" customFormat="1" ht="12">
      <c r="A248" s="14"/>
      <c r="B248" s="268"/>
      <c r="C248" s="269"/>
      <c r="D248" s="259" t="s">
        <v>174</v>
      </c>
      <c r="E248" s="270" t="s">
        <v>1</v>
      </c>
      <c r="F248" s="271" t="s">
        <v>3094</v>
      </c>
      <c r="G248" s="269"/>
      <c r="H248" s="272">
        <v>108.748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8" t="s">
        <v>174</v>
      </c>
      <c r="AU248" s="278" t="s">
        <v>86</v>
      </c>
      <c r="AV248" s="14" t="s">
        <v>86</v>
      </c>
      <c r="AW248" s="14" t="s">
        <v>30</v>
      </c>
      <c r="AX248" s="14" t="s">
        <v>73</v>
      </c>
      <c r="AY248" s="278" t="s">
        <v>166</v>
      </c>
    </row>
    <row r="249" spans="1:65" s="2" customFormat="1" ht="21.75" customHeight="1">
      <c r="A249" s="37"/>
      <c r="B249" s="38"/>
      <c r="C249" s="243" t="s">
        <v>349</v>
      </c>
      <c r="D249" s="243" t="s">
        <v>168</v>
      </c>
      <c r="E249" s="244" t="s">
        <v>420</v>
      </c>
      <c r="F249" s="245" t="s">
        <v>421</v>
      </c>
      <c r="G249" s="246" t="s">
        <v>171</v>
      </c>
      <c r="H249" s="247">
        <v>176.581</v>
      </c>
      <c r="I249" s="248"/>
      <c r="J249" s="249">
        <f>ROUND(I249*H249,2)</f>
        <v>0</v>
      </c>
      <c r="K249" s="250"/>
      <c r="L249" s="43"/>
      <c r="M249" s="251" t="s">
        <v>1</v>
      </c>
      <c r="N249" s="252" t="s">
        <v>39</v>
      </c>
      <c r="O249" s="90"/>
      <c r="P249" s="253">
        <f>O249*H249</f>
        <v>0</v>
      </c>
      <c r="Q249" s="253">
        <v>0.00489</v>
      </c>
      <c r="R249" s="253">
        <f>Q249*H249</f>
        <v>0.86348109</v>
      </c>
      <c r="S249" s="253">
        <v>0</v>
      </c>
      <c r="T249" s="25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5" t="s">
        <v>172</v>
      </c>
      <c r="AT249" s="255" t="s">
        <v>168</v>
      </c>
      <c r="AU249" s="255" t="s">
        <v>86</v>
      </c>
      <c r="AY249" s="16" t="s">
        <v>166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6" t="s">
        <v>86</v>
      </c>
      <c r="BK249" s="256">
        <f>ROUND(I249*H249,2)</f>
        <v>0</v>
      </c>
      <c r="BL249" s="16" t="s">
        <v>172</v>
      </c>
      <c r="BM249" s="255" t="s">
        <v>3095</v>
      </c>
    </row>
    <row r="250" spans="1:51" s="14" customFormat="1" ht="12">
      <c r="A250" s="14"/>
      <c r="B250" s="268"/>
      <c r="C250" s="269"/>
      <c r="D250" s="259" t="s">
        <v>174</v>
      </c>
      <c r="E250" s="270" t="s">
        <v>1</v>
      </c>
      <c r="F250" s="271" t="s">
        <v>3096</v>
      </c>
      <c r="G250" s="269"/>
      <c r="H250" s="272">
        <v>11.946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174</v>
      </c>
      <c r="AU250" s="278" t="s">
        <v>86</v>
      </c>
      <c r="AV250" s="14" t="s">
        <v>86</v>
      </c>
      <c r="AW250" s="14" t="s">
        <v>30</v>
      </c>
      <c r="AX250" s="14" t="s">
        <v>73</v>
      </c>
      <c r="AY250" s="278" t="s">
        <v>166</v>
      </c>
    </row>
    <row r="251" spans="1:51" s="13" customFormat="1" ht="12">
      <c r="A251" s="13"/>
      <c r="B251" s="257"/>
      <c r="C251" s="258"/>
      <c r="D251" s="259" t="s">
        <v>174</v>
      </c>
      <c r="E251" s="260" t="s">
        <v>1</v>
      </c>
      <c r="F251" s="261" t="s">
        <v>313</v>
      </c>
      <c r="G251" s="258"/>
      <c r="H251" s="260" t="s">
        <v>1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7" t="s">
        <v>174</v>
      </c>
      <c r="AU251" s="267" t="s">
        <v>86</v>
      </c>
      <c r="AV251" s="13" t="s">
        <v>80</v>
      </c>
      <c r="AW251" s="13" t="s">
        <v>30</v>
      </c>
      <c r="AX251" s="13" t="s">
        <v>73</v>
      </c>
      <c r="AY251" s="267" t="s">
        <v>166</v>
      </c>
    </row>
    <row r="252" spans="1:51" s="14" customFormat="1" ht="12">
      <c r="A252" s="14"/>
      <c r="B252" s="268"/>
      <c r="C252" s="269"/>
      <c r="D252" s="259" t="s">
        <v>174</v>
      </c>
      <c r="E252" s="270" t="s">
        <v>1</v>
      </c>
      <c r="F252" s="271" t="s">
        <v>3097</v>
      </c>
      <c r="G252" s="269"/>
      <c r="H252" s="272">
        <v>39.145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174</v>
      </c>
      <c r="AU252" s="278" t="s">
        <v>86</v>
      </c>
      <c r="AV252" s="14" t="s">
        <v>86</v>
      </c>
      <c r="AW252" s="14" t="s">
        <v>30</v>
      </c>
      <c r="AX252" s="14" t="s">
        <v>73</v>
      </c>
      <c r="AY252" s="278" t="s">
        <v>166</v>
      </c>
    </row>
    <row r="253" spans="1:51" s="14" customFormat="1" ht="12">
      <c r="A253" s="14"/>
      <c r="B253" s="268"/>
      <c r="C253" s="269"/>
      <c r="D253" s="259" t="s">
        <v>174</v>
      </c>
      <c r="E253" s="270" t="s">
        <v>1</v>
      </c>
      <c r="F253" s="271" t="s">
        <v>3098</v>
      </c>
      <c r="G253" s="269"/>
      <c r="H253" s="272">
        <v>49.569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174</v>
      </c>
      <c r="AU253" s="278" t="s">
        <v>86</v>
      </c>
      <c r="AV253" s="14" t="s">
        <v>86</v>
      </c>
      <c r="AW253" s="14" t="s">
        <v>30</v>
      </c>
      <c r="AX253" s="14" t="s">
        <v>73</v>
      </c>
      <c r="AY253" s="278" t="s">
        <v>166</v>
      </c>
    </row>
    <row r="254" spans="1:51" s="14" customFormat="1" ht="12">
      <c r="A254" s="14"/>
      <c r="B254" s="268"/>
      <c r="C254" s="269"/>
      <c r="D254" s="259" t="s">
        <v>174</v>
      </c>
      <c r="E254" s="270" t="s">
        <v>1</v>
      </c>
      <c r="F254" s="271" t="s">
        <v>3099</v>
      </c>
      <c r="G254" s="269"/>
      <c r="H254" s="272">
        <v>39.896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8" t="s">
        <v>174</v>
      </c>
      <c r="AU254" s="278" t="s">
        <v>86</v>
      </c>
      <c r="AV254" s="14" t="s">
        <v>86</v>
      </c>
      <c r="AW254" s="14" t="s">
        <v>30</v>
      </c>
      <c r="AX254" s="14" t="s">
        <v>73</v>
      </c>
      <c r="AY254" s="278" t="s">
        <v>166</v>
      </c>
    </row>
    <row r="255" spans="1:51" s="14" customFormat="1" ht="12">
      <c r="A255" s="14"/>
      <c r="B255" s="268"/>
      <c r="C255" s="269"/>
      <c r="D255" s="259" t="s">
        <v>174</v>
      </c>
      <c r="E255" s="270" t="s">
        <v>1</v>
      </c>
      <c r="F255" s="271" t="s">
        <v>427</v>
      </c>
      <c r="G255" s="269"/>
      <c r="H255" s="272">
        <v>36.025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174</v>
      </c>
      <c r="AU255" s="278" t="s">
        <v>86</v>
      </c>
      <c r="AV255" s="14" t="s">
        <v>86</v>
      </c>
      <c r="AW255" s="14" t="s">
        <v>30</v>
      </c>
      <c r="AX255" s="14" t="s">
        <v>73</v>
      </c>
      <c r="AY255" s="278" t="s">
        <v>166</v>
      </c>
    </row>
    <row r="256" spans="1:65" s="2" customFormat="1" ht="21.75" customHeight="1">
      <c r="A256" s="37"/>
      <c r="B256" s="38"/>
      <c r="C256" s="243" t="s">
        <v>356</v>
      </c>
      <c r="D256" s="243" t="s">
        <v>168</v>
      </c>
      <c r="E256" s="244" t="s">
        <v>429</v>
      </c>
      <c r="F256" s="245" t="s">
        <v>430</v>
      </c>
      <c r="G256" s="246" t="s">
        <v>171</v>
      </c>
      <c r="H256" s="247">
        <v>164.635</v>
      </c>
      <c r="I256" s="248"/>
      <c r="J256" s="249">
        <f>ROUND(I256*H256,2)</f>
        <v>0</v>
      </c>
      <c r="K256" s="250"/>
      <c r="L256" s="43"/>
      <c r="M256" s="251" t="s">
        <v>1</v>
      </c>
      <c r="N256" s="252" t="s">
        <v>39</v>
      </c>
      <c r="O256" s="90"/>
      <c r="P256" s="253">
        <f>O256*H256</f>
        <v>0</v>
      </c>
      <c r="Q256" s="253">
        <v>0.003</v>
      </c>
      <c r="R256" s="253">
        <f>Q256*H256</f>
        <v>0.493905</v>
      </c>
      <c r="S256" s="253">
        <v>0</v>
      </c>
      <c r="T256" s="25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5" t="s">
        <v>172</v>
      </c>
      <c r="AT256" s="255" t="s">
        <v>168</v>
      </c>
      <c r="AU256" s="255" t="s">
        <v>86</v>
      </c>
      <c r="AY256" s="16" t="s">
        <v>166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6" t="s">
        <v>86</v>
      </c>
      <c r="BK256" s="256">
        <f>ROUND(I256*H256,2)</f>
        <v>0</v>
      </c>
      <c r="BL256" s="16" t="s">
        <v>172</v>
      </c>
      <c r="BM256" s="255" t="s">
        <v>3100</v>
      </c>
    </row>
    <row r="257" spans="1:51" s="13" customFormat="1" ht="12">
      <c r="A257" s="13"/>
      <c r="B257" s="257"/>
      <c r="C257" s="258"/>
      <c r="D257" s="259" t="s">
        <v>174</v>
      </c>
      <c r="E257" s="260" t="s">
        <v>1</v>
      </c>
      <c r="F257" s="261" t="s">
        <v>313</v>
      </c>
      <c r="G257" s="258"/>
      <c r="H257" s="260" t="s">
        <v>1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174</v>
      </c>
      <c r="AU257" s="267" t="s">
        <v>86</v>
      </c>
      <c r="AV257" s="13" t="s">
        <v>80</v>
      </c>
      <c r="AW257" s="13" t="s">
        <v>30</v>
      </c>
      <c r="AX257" s="13" t="s">
        <v>73</v>
      </c>
      <c r="AY257" s="267" t="s">
        <v>166</v>
      </c>
    </row>
    <row r="258" spans="1:51" s="14" customFormat="1" ht="12">
      <c r="A258" s="14"/>
      <c r="B258" s="268"/>
      <c r="C258" s="269"/>
      <c r="D258" s="259" t="s">
        <v>174</v>
      </c>
      <c r="E258" s="270" t="s">
        <v>1</v>
      </c>
      <c r="F258" s="271" t="s">
        <v>3097</v>
      </c>
      <c r="G258" s="269"/>
      <c r="H258" s="272">
        <v>39.145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174</v>
      </c>
      <c r="AU258" s="278" t="s">
        <v>86</v>
      </c>
      <c r="AV258" s="14" t="s">
        <v>86</v>
      </c>
      <c r="AW258" s="14" t="s">
        <v>30</v>
      </c>
      <c r="AX258" s="14" t="s">
        <v>73</v>
      </c>
      <c r="AY258" s="278" t="s">
        <v>166</v>
      </c>
    </row>
    <row r="259" spans="1:51" s="14" customFormat="1" ht="12">
      <c r="A259" s="14"/>
      <c r="B259" s="268"/>
      <c r="C259" s="269"/>
      <c r="D259" s="259" t="s">
        <v>174</v>
      </c>
      <c r="E259" s="270" t="s">
        <v>1</v>
      </c>
      <c r="F259" s="271" t="s">
        <v>3098</v>
      </c>
      <c r="G259" s="269"/>
      <c r="H259" s="272">
        <v>49.569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174</v>
      </c>
      <c r="AU259" s="278" t="s">
        <v>86</v>
      </c>
      <c r="AV259" s="14" t="s">
        <v>86</v>
      </c>
      <c r="AW259" s="14" t="s">
        <v>30</v>
      </c>
      <c r="AX259" s="14" t="s">
        <v>73</v>
      </c>
      <c r="AY259" s="278" t="s">
        <v>166</v>
      </c>
    </row>
    <row r="260" spans="1:51" s="14" customFormat="1" ht="12">
      <c r="A260" s="14"/>
      <c r="B260" s="268"/>
      <c r="C260" s="269"/>
      <c r="D260" s="259" t="s">
        <v>174</v>
      </c>
      <c r="E260" s="270" t="s">
        <v>1</v>
      </c>
      <c r="F260" s="271" t="s">
        <v>3099</v>
      </c>
      <c r="G260" s="269"/>
      <c r="H260" s="272">
        <v>39.896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174</v>
      </c>
      <c r="AU260" s="278" t="s">
        <v>86</v>
      </c>
      <c r="AV260" s="14" t="s">
        <v>86</v>
      </c>
      <c r="AW260" s="14" t="s">
        <v>30</v>
      </c>
      <c r="AX260" s="14" t="s">
        <v>73</v>
      </c>
      <c r="AY260" s="278" t="s">
        <v>166</v>
      </c>
    </row>
    <row r="261" spans="1:51" s="14" customFormat="1" ht="12">
      <c r="A261" s="14"/>
      <c r="B261" s="268"/>
      <c r="C261" s="269"/>
      <c r="D261" s="259" t="s">
        <v>174</v>
      </c>
      <c r="E261" s="270" t="s">
        <v>1</v>
      </c>
      <c r="F261" s="271" t="s">
        <v>427</v>
      </c>
      <c r="G261" s="269"/>
      <c r="H261" s="272">
        <v>36.025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174</v>
      </c>
      <c r="AU261" s="278" t="s">
        <v>86</v>
      </c>
      <c r="AV261" s="14" t="s">
        <v>86</v>
      </c>
      <c r="AW261" s="14" t="s">
        <v>30</v>
      </c>
      <c r="AX261" s="14" t="s">
        <v>73</v>
      </c>
      <c r="AY261" s="278" t="s">
        <v>166</v>
      </c>
    </row>
    <row r="262" spans="1:65" s="2" customFormat="1" ht="21.75" customHeight="1">
      <c r="A262" s="37"/>
      <c r="B262" s="38"/>
      <c r="C262" s="243" t="s">
        <v>361</v>
      </c>
      <c r="D262" s="243" t="s">
        <v>168</v>
      </c>
      <c r="E262" s="244" t="s">
        <v>433</v>
      </c>
      <c r="F262" s="245" t="s">
        <v>434</v>
      </c>
      <c r="G262" s="246" t="s">
        <v>346</v>
      </c>
      <c r="H262" s="247">
        <v>53</v>
      </c>
      <c r="I262" s="248"/>
      <c r="J262" s="249">
        <f>ROUND(I262*H262,2)</f>
        <v>0</v>
      </c>
      <c r="K262" s="250"/>
      <c r="L262" s="43"/>
      <c r="M262" s="251" t="s">
        <v>1</v>
      </c>
      <c r="N262" s="252" t="s">
        <v>39</v>
      </c>
      <c r="O262" s="90"/>
      <c r="P262" s="253">
        <f>O262*H262</f>
        <v>0</v>
      </c>
      <c r="Q262" s="253">
        <v>0.0102</v>
      </c>
      <c r="R262" s="253">
        <f>Q262*H262</f>
        <v>0.5406000000000001</v>
      </c>
      <c r="S262" s="253">
        <v>0</v>
      </c>
      <c r="T262" s="25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5" t="s">
        <v>172</v>
      </c>
      <c r="AT262" s="255" t="s">
        <v>168</v>
      </c>
      <c r="AU262" s="255" t="s">
        <v>86</v>
      </c>
      <c r="AY262" s="16" t="s">
        <v>166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6" t="s">
        <v>86</v>
      </c>
      <c r="BK262" s="256">
        <f>ROUND(I262*H262,2)</f>
        <v>0</v>
      </c>
      <c r="BL262" s="16" t="s">
        <v>172</v>
      </c>
      <c r="BM262" s="255" t="s">
        <v>3101</v>
      </c>
    </row>
    <row r="263" spans="1:51" s="13" customFormat="1" ht="12">
      <c r="A263" s="13"/>
      <c r="B263" s="257"/>
      <c r="C263" s="258"/>
      <c r="D263" s="259" t="s">
        <v>174</v>
      </c>
      <c r="E263" s="260" t="s">
        <v>1</v>
      </c>
      <c r="F263" s="261" t="s">
        <v>436</v>
      </c>
      <c r="G263" s="258"/>
      <c r="H263" s="260" t="s">
        <v>1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174</v>
      </c>
      <c r="AU263" s="267" t="s">
        <v>86</v>
      </c>
      <c r="AV263" s="13" t="s">
        <v>80</v>
      </c>
      <c r="AW263" s="13" t="s">
        <v>30</v>
      </c>
      <c r="AX263" s="13" t="s">
        <v>73</v>
      </c>
      <c r="AY263" s="267" t="s">
        <v>166</v>
      </c>
    </row>
    <row r="264" spans="1:51" s="14" customFormat="1" ht="12">
      <c r="A264" s="14"/>
      <c r="B264" s="268"/>
      <c r="C264" s="269"/>
      <c r="D264" s="259" t="s">
        <v>174</v>
      </c>
      <c r="E264" s="270" t="s">
        <v>1</v>
      </c>
      <c r="F264" s="271" t="s">
        <v>3102</v>
      </c>
      <c r="G264" s="269"/>
      <c r="H264" s="272">
        <v>23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174</v>
      </c>
      <c r="AU264" s="278" t="s">
        <v>86</v>
      </c>
      <c r="AV264" s="14" t="s">
        <v>86</v>
      </c>
      <c r="AW264" s="14" t="s">
        <v>30</v>
      </c>
      <c r="AX264" s="14" t="s">
        <v>73</v>
      </c>
      <c r="AY264" s="278" t="s">
        <v>166</v>
      </c>
    </row>
    <row r="265" spans="1:51" s="14" customFormat="1" ht="12">
      <c r="A265" s="14"/>
      <c r="B265" s="268"/>
      <c r="C265" s="269"/>
      <c r="D265" s="259" t="s">
        <v>174</v>
      </c>
      <c r="E265" s="270" t="s">
        <v>1</v>
      </c>
      <c r="F265" s="271" t="s">
        <v>3103</v>
      </c>
      <c r="G265" s="269"/>
      <c r="H265" s="272">
        <v>24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174</v>
      </c>
      <c r="AU265" s="278" t="s">
        <v>86</v>
      </c>
      <c r="AV265" s="14" t="s">
        <v>86</v>
      </c>
      <c r="AW265" s="14" t="s">
        <v>30</v>
      </c>
      <c r="AX265" s="14" t="s">
        <v>73</v>
      </c>
      <c r="AY265" s="278" t="s">
        <v>166</v>
      </c>
    </row>
    <row r="266" spans="1:51" s="14" customFormat="1" ht="12">
      <c r="A266" s="14"/>
      <c r="B266" s="268"/>
      <c r="C266" s="269"/>
      <c r="D266" s="259" t="s">
        <v>174</v>
      </c>
      <c r="E266" s="270" t="s">
        <v>1</v>
      </c>
      <c r="F266" s="271" t="s">
        <v>3104</v>
      </c>
      <c r="G266" s="269"/>
      <c r="H266" s="272">
        <v>6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174</v>
      </c>
      <c r="AU266" s="278" t="s">
        <v>86</v>
      </c>
      <c r="AV266" s="14" t="s">
        <v>86</v>
      </c>
      <c r="AW266" s="14" t="s">
        <v>30</v>
      </c>
      <c r="AX266" s="14" t="s">
        <v>73</v>
      </c>
      <c r="AY266" s="278" t="s">
        <v>166</v>
      </c>
    </row>
    <row r="267" spans="1:65" s="2" customFormat="1" ht="21.75" customHeight="1">
      <c r="A267" s="37"/>
      <c r="B267" s="38"/>
      <c r="C267" s="243" t="s">
        <v>365</v>
      </c>
      <c r="D267" s="243" t="s">
        <v>168</v>
      </c>
      <c r="E267" s="244" t="s">
        <v>440</v>
      </c>
      <c r="F267" s="245" t="s">
        <v>441</v>
      </c>
      <c r="G267" s="246" t="s">
        <v>346</v>
      </c>
      <c r="H267" s="247">
        <v>4</v>
      </c>
      <c r="I267" s="248"/>
      <c r="J267" s="249">
        <f>ROUND(I267*H267,2)</f>
        <v>0</v>
      </c>
      <c r="K267" s="250"/>
      <c r="L267" s="43"/>
      <c r="M267" s="251" t="s">
        <v>1</v>
      </c>
      <c r="N267" s="252" t="s">
        <v>39</v>
      </c>
      <c r="O267" s="90"/>
      <c r="P267" s="253">
        <f>O267*H267</f>
        <v>0</v>
      </c>
      <c r="Q267" s="253">
        <v>0.1575</v>
      </c>
      <c r="R267" s="253">
        <f>Q267*H267</f>
        <v>0.63</v>
      </c>
      <c r="S267" s="253">
        <v>0</v>
      </c>
      <c r="T267" s="25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5" t="s">
        <v>172</v>
      </c>
      <c r="AT267" s="255" t="s">
        <v>168</v>
      </c>
      <c r="AU267" s="255" t="s">
        <v>86</v>
      </c>
      <c r="AY267" s="16" t="s">
        <v>166</v>
      </c>
      <c r="BE267" s="256">
        <f>IF(N267="základní",J267,0)</f>
        <v>0</v>
      </c>
      <c r="BF267" s="256">
        <f>IF(N267="snížená",J267,0)</f>
        <v>0</v>
      </c>
      <c r="BG267" s="256">
        <f>IF(N267="zákl. přenesená",J267,0)</f>
        <v>0</v>
      </c>
      <c r="BH267" s="256">
        <f>IF(N267="sníž. přenesená",J267,0)</f>
        <v>0</v>
      </c>
      <c r="BI267" s="256">
        <f>IF(N267="nulová",J267,0)</f>
        <v>0</v>
      </c>
      <c r="BJ267" s="16" t="s">
        <v>86</v>
      </c>
      <c r="BK267" s="256">
        <f>ROUND(I267*H267,2)</f>
        <v>0</v>
      </c>
      <c r="BL267" s="16" t="s">
        <v>172</v>
      </c>
      <c r="BM267" s="255" t="s">
        <v>3105</v>
      </c>
    </row>
    <row r="268" spans="1:51" s="13" customFormat="1" ht="12">
      <c r="A268" s="13"/>
      <c r="B268" s="257"/>
      <c r="C268" s="258"/>
      <c r="D268" s="259" t="s">
        <v>174</v>
      </c>
      <c r="E268" s="260" t="s">
        <v>1</v>
      </c>
      <c r="F268" s="261" t="s">
        <v>443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174</v>
      </c>
      <c r="AU268" s="267" t="s">
        <v>86</v>
      </c>
      <c r="AV268" s="13" t="s">
        <v>80</v>
      </c>
      <c r="AW268" s="13" t="s">
        <v>30</v>
      </c>
      <c r="AX268" s="13" t="s">
        <v>73</v>
      </c>
      <c r="AY268" s="267" t="s">
        <v>166</v>
      </c>
    </row>
    <row r="269" spans="1:51" s="14" customFormat="1" ht="12">
      <c r="A269" s="14"/>
      <c r="B269" s="268"/>
      <c r="C269" s="269"/>
      <c r="D269" s="259" t="s">
        <v>174</v>
      </c>
      <c r="E269" s="270" t="s">
        <v>1</v>
      </c>
      <c r="F269" s="271" t="s">
        <v>3106</v>
      </c>
      <c r="G269" s="269"/>
      <c r="H269" s="272">
        <v>2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174</v>
      </c>
      <c r="AU269" s="278" t="s">
        <v>86</v>
      </c>
      <c r="AV269" s="14" t="s">
        <v>86</v>
      </c>
      <c r="AW269" s="14" t="s">
        <v>30</v>
      </c>
      <c r="AX269" s="14" t="s">
        <v>73</v>
      </c>
      <c r="AY269" s="278" t="s">
        <v>166</v>
      </c>
    </row>
    <row r="270" spans="1:51" s="13" customFormat="1" ht="12">
      <c r="A270" s="13"/>
      <c r="B270" s="257"/>
      <c r="C270" s="258"/>
      <c r="D270" s="259" t="s">
        <v>174</v>
      </c>
      <c r="E270" s="260" t="s">
        <v>1</v>
      </c>
      <c r="F270" s="261" t="s">
        <v>313</v>
      </c>
      <c r="G270" s="258"/>
      <c r="H270" s="260" t="s">
        <v>1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174</v>
      </c>
      <c r="AU270" s="267" t="s">
        <v>86</v>
      </c>
      <c r="AV270" s="13" t="s">
        <v>80</v>
      </c>
      <c r="AW270" s="13" t="s">
        <v>30</v>
      </c>
      <c r="AX270" s="13" t="s">
        <v>73</v>
      </c>
      <c r="AY270" s="267" t="s">
        <v>166</v>
      </c>
    </row>
    <row r="271" spans="1:51" s="14" customFormat="1" ht="12">
      <c r="A271" s="14"/>
      <c r="B271" s="268"/>
      <c r="C271" s="269"/>
      <c r="D271" s="259" t="s">
        <v>174</v>
      </c>
      <c r="E271" s="270" t="s">
        <v>1</v>
      </c>
      <c r="F271" s="271" t="s">
        <v>445</v>
      </c>
      <c r="G271" s="269"/>
      <c r="H271" s="272">
        <v>1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174</v>
      </c>
      <c r="AU271" s="278" t="s">
        <v>86</v>
      </c>
      <c r="AV271" s="14" t="s">
        <v>86</v>
      </c>
      <c r="AW271" s="14" t="s">
        <v>30</v>
      </c>
      <c r="AX271" s="14" t="s">
        <v>73</v>
      </c>
      <c r="AY271" s="278" t="s">
        <v>166</v>
      </c>
    </row>
    <row r="272" spans="1:51" s="14" customFormat="1" ht="12">
      <c r="A272" s="14"/>
      <c r="B272" s="268"/>
      <c r="C272" s="269"/>
      <c r="D272" s="259" t="s">
        <v>174</v>
      </c>
      <c r="E272" s="270" t="s">
        <v>1</v>
      </c>
      <c r="F272" s="271" t="s">
        <v>3107</v>
      </c>
      <c r="G272" s="269"/>
      <c r="H272" s="272">
        <v>1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174</v>
      </c>
      <c r="AU272" s="278" t="s">
        <v>86</v>
      </c>
      <c r="AV272" s="14" t="s">
        <v>86</v>
      </c>
      <c r="AW272" s="14" t="s">
        <v>30</v>
      </c>
      <c r="AX272" s="14" t="s">
        <v>73</v>
      </c>
      <c r="AY272" s="278" t="s">
        <v>166</v>
      </c>
    </row>
    <row r="273" spans="1:65" s="2" customFormat="1" ht="21.75" customHeight="1">
      <c r="A273" s="37"/>
      <c r="B273" s="38"/>
      <c r="C273" s="243" t="s">
        <v>371</v>
      </c>
      <c r="D273" s="243" t="s">
        <v>168</v>
      </c>
      <c r="E273" s="244" t="s">
        <v>447</v>
      </c>
      <c r="F273" s="245" t="s">
        <v>448</v>
      </c>
      <c r="G273" s="246" t="s">
        <v>171</v>
      </c>
      <c r="H273" s="247">
        <v>121.482</v>
      </c>
      <c r="I273" s="248"/>
      <c r="J273" s="249">
        <f>ROUND(I273*H273,2)</f>
        <v>0</v>
      </c>
      <c r="K273" s="250"/>
      <c r="L273" s="43"/>
      <c r="M273" s="251" t="s">
        <v>1</v>
      </c>
      <c r="N273" s="252" t="s">
        <v>39</v>
      </c>
      <c r="O273" s="90"/>
      <c r="P273" s="253">
        <f>O273*H273</f>
        <v>0</v>
      </c>
      <c r="Q273" s="253">
        <v>0.03358</v>
      </c>
      <c r="R273" s="253">
        <f>Q273*H273</f>
        <v>4.079365559999999</v>
      </c>
      <c r="S273" s="253">
        <v>0</v>
      </c>
      <c r="T273" s="25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5" t="s">
        <v>172</v>
      </c>
      <c r="AT273" s="255" t="s">
        <v>168</v>
      </c>
      <c r="AU273" s="255" t="s">
        <v>86</v>
      </c>
      <c r="AY273" s="16" t="s">
        <v>166</v>
      </c>
      <c r="BE273" s="256">
        <f>IF(N273="základní",J273,0)</f>
        <v>0</v>
      </c>
      <c r="BF273" s="256">
        <f>IF(N273="snížená",J273,0)</f>
        <v>0</v>
      </c>
      <c r="BG273" s="256">
        <f>IF(N273="zákl. přenesená",J273,0)</f>
        <v>0</v>
      </c>
      <c r="BH273" s="256">
        <f>IF(N273="sníž. přenesená",J273,0)</f>
        <v>0</v>
      </c>
      <c r="BI273" s="256">
        <f>IF(N273="nulová",J273,0)</f>
        <v>0</v>
      </c>
      <c r="BJ273" s="16" t="s">
        <v>86</v>
      </c>
      <c r="BK273" s="256">
        <f>ROUND(I273*H273,2)</f>
        <v>0</v>
      </c>
      <c r="BL273" s="16" t="s">
        <v>172</v>
      </c>
      <c r="BM273" s="255" t="s">
        <v>3108</v>
      </c>
    </row>
    <row r="274" spans="1:51" s="13" customFormat="1" ht="12">
      <c r="A274" s="13"/>
      <c r="B274" s="257"/>
      <c r="C274" s="258"/>
      <c r="D274" s="259" t="s">
        <v>174</v>
      </c>
      <c r="E274" s="260" t="s">
        <v>1</v>
      </c>
      <c r="F274" s="261" t="s">
        <v>2247</v>
      </c>
      <c r="G274" s="258"/>
      <c r="H274" s="260" t="s">
        <v>1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174</v>
      </c>
      <c r="AU274" s="267" t="s">
        <v>86</v>
      </c>
      <c r="AV274" s="13" t="s">
        <v>80</v>
      </c>
      <c r="AW274" s="13" t="s">
        <v>30</v>
      </c>
      <c r="AX274" s="13" t="s">
        <v>73</v>
      </c>
      <c r="AY274" s="267" t="s">
        <v>166</v>
      </c>
    </row>
    <row r="275" spans="1:51" s="14" customFormat="1" ht="12">
      <c r="A275" s="14"/>
      <c r="B275" s="268"/>
      <c r="C275" s="269"/>
      <c r="D275" s="259" t="s">
        <v>174</v>
      </c>
      <c r="E275" s="270" t="s">
        <v>1</v>
      </c>
      <c r="F275" s="271" t="s">
        <v>3109</v>
      </c>
      <c r="G275" s="269"/>
      <c r="H275" s="272">
        <v>1.651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8" t="s">
        <v>174</v>
      </c>
      <c r="AU275" s="278" t="s">
        <v>86</v>
      </c>
      <c r="AV275" s="14" t="s">
        <v>86</v>
      </c>
      <c r="AW275" s="14" t="s">
        <v>30</v>
      </c>
      <c r="AX275" s="14" t="s">
        <v>73</v>
      </c>
      <c r="AY275" s="278" t="s">
        <v>166</v>
      </c>
    </row>
    <row r="276" spans="1:51" s="14" customFormat="1" ht="12">
      <c r="A276" s="14"/>
      <c r="B276" s="268"/>
      <c r="C276" s="269"/>
      <c r="D276" s="259" t="s">
        <v>174</v>
      </c>
      <c r="E276" s="270" t="s">
        <v>1</v>
      </c>
      <c r="F276" s="271" t="s">
        <v>3110</v>
      </c>
      <c r="G276" s="269"/>
      <c r="H276" s="272">
        <v>3.658</v>
      </c>
      <c r="I276" s="273"/>
      <c r="J276" s="269"/>
      <c r="K276" s="269"/>
      <c r="L276" s="274"/>
      <c r="M276" s="275"/>
      <c r="N276" s="276"/>
      <c r="O276" s="276"/>
      <c r="P276" s="276"/>
      <c r="Q276" s="276"/>
      <c r="R276" s="276"/>
      <c r="S276" s="276"/>
      <c r="T276" s="27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8" t="s">
        <v>174</v>
      </c>
      <c r="AU276" s="278" t="s">
        <v>86</v>
      </c>
      <c r="AV276" s="14" t="s">
        <v>86</v>
      </c>
      <c r="AW276" s="14" t="s">
        <v>30</v>
      </c>
      <c r="AX276" s="14" t="s">
        <v>73</v>
      </c>
      <c r="AY276" s="278" t="s">
        <v>166</v>
      </c>
    </row>
    <row r="277" spans="1:51" s="14" customFormat="1" ht="12">
      <c r="A277" s="14"/>
      <c r="B277" s="268"/>
      <c r="C277" s="269"/>
      <c r="D277" s="259" t="s">
        <v>174</v>
      </c>
      <c r="E277" s="270" t="s">
        <v>1</v>
      </c>
      <c r="F277" s="271" t="s">
        <v>3111</v>
      </c>
      <c r="G277" s="269"/>
      <c r="H277" s="272">
        <v>1.723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174</v>
      </c>
      <c r="AU277" s="278" t="s">
        <v>86</v>
      </c>
      <c r="AV277" s="14" t="s">
        <v>86</v>
      </c>
      <c r="AW277" s="14" t="s">
        <v>30</v>
      </c>
      <c r="AX277" s="14" t="s">
        <v>73</v>
      </c>
      <c r="AY277" s="278" t="s">
        <v>166</v>
      </c>
    </row>
    <row r="278" spans="1:51" s="14" customFormat="1" ht="12">
      <c r="A278" s="14"/>
      <c r="B278" s="268"/>
      <c r="C278" s="269"/>
      <c r="D278" s="259" t="s">
        <v>174</v>
      </c>
      <c r="E278" s="270" t="s">
        <v>1</v>
      </c>
      <c r="F278" s="271" t="s">
        <v>3112</v>
      </c>
      <c r="G278" s="269"/>
      <c r="H278" s="272">
        <v>3.974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174</v>
      </c>
      <c r="AU278" s="278" t="s">
        <v>86</v>
      </c>
      <c r="AV278" s="14" t="s">
        <v>86</v>
      </c>
      <c r="AW278" s="14" t="s">
        <v>30</v>
      </c>
      <c r="AX278" s="14" t="s">
        <v>73</v>
      </c>
      <c r="AY278" s="278" t="s">
        <v>166</v>
      </c>
    </row>
    <row r="279" spans="1:51" s="14" customFormat="1" ht="12">
      <c r="A279" s="14"/>
      <c r="B279" s="268"/>
      <c r="C279" s="269"/>
      <c r="D279" s="259" t="s">
        <v>174</v>
      </c>
      <c r="E279" s="270" t="s">
        <v>1</v>
      </c>
      <c r="F279" s="271" t="s">
        <v>3113</v>
      </c>
      <c r="G279" s="269"/>
      <c r="H279" s="272">
        <v>2.448</v>
      </c>
      <c r="I279" s="273"/>
      <c r="J279" s="269"/>
      <c r="K279" s="269"/>
      <c r="L279" s="274"/>
      <c r="M279" s="275"/>
      <c r="N279" s="276"/>
      <c r="O279" s="276"/>
      <c r="P279" s="276"/>
      <c r="Q279" s="276"/>
      <c r="R279" s="276"/>
      <c r="S279" s="276"/>
      <c r="T279" s="27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8" t="s">
        <v>174</v>
      </c>
      <c r="AU279" s="278" t="s">
        <v>86</v>
      </c>
      <c r="AV279" s="14" t="s">
        <v>86</v>
      </c>
      <c r="AW279" s="14" t="s">
        <v>30</v>
      </c>
      <c r="AX279" s="14" t="s">
        <v>73</v>
      </c>
      <c r="AY279" s="278" t="s">
        <v>166</v>
      </c>
    </row>
    <row r="280" spans="1:51" s="14" customFormat="1" ht="12">
      <c r="A280" s="14"/>
      <c r="B280" s="268"/>
      <c r="C280" s="269"/>
      <c r="D280" s="259" t="s">
        <v>174</v>
      </c>
      <c r="E280" s="270" t="s">
        <v>1</v>
      </c>
      <c r="F280" s="271" t="s">
        <v>3114</v>
      </c>
      <c r="G280" s="269"/>
      <c r="H280" s="272">
        <v>2.088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174</v>
      </c>
      <c r="AU280" s="278" t="s">
        <v>86</v>
      </c>
      <c r="AV280" s="14" t="s">
        <v>86</v>
      </c>
      <c r="AW280" s="14" t="s">
        <v>30</v>
      </c>
      <c r="AX280" s="14" t="s">
        <v>73</v>
      </c>
      <c r="AY280" s="278" t="s">
        <v>166</v>
      </c>
    </row>
    <row r="281" spans="1:51" s="13" customFormat="1" ht="12">
      <c r="A281" s="13"/>
      <c r="B281" s="257"/>
      <c r="C281" s="258"/>
      <c r="D281" s="259" t="s">
        <v>174</v>
      </c>
      <c r="E281" s="260" t="s">
        <v>1</v>
      </c>
      <c r="F281" s="261" t="s">
        <v>2250</v>
      </c>
      <c r="G281" s="258"/>
      <c r="H281" s="260" t="s">
        <v>1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174</v>
      </c>
      <c r="AU281" s="267" t="s">
        <v>86</v>
      </c>
      <c r="AV281" s="13" t="s">
        <v>80</v>
      </c>
      <c r="AW281" s="13" t="s">
        <v>30</v>
      </c>
      <c r="AX281" s="13" t="s">
        <v>73</v>
      </c>
      <c r="AY281" s="267" t="s">
        <v>166</v>
      </c>
    </row>
    <row r="282" spans="1:51" s="14" customFormat="1" ht="12">
      <c r="A282" s="14"/>
      <c r="B282" s="268"/>
      <c r="C282" s="269"/>
      <c r="D282" s="259" t="s">
        <v>174</v>
      </c>
      <c r="E282" s="270" t="s">
        <v>1</v>
      </c>
      <c r="F282" s="271" t="s">
        <v>3115</v>
      </c>
      <c r="G282" s="269"/>
      <c r="H282" s="272">
        <v>10.483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174</v>
      </c>
      <c r="AU282" s="278" t="s">
        <v>86</v>
      </c>
      <c r="AV282" s="14" t="s">
        <v>86</v>
      </c>
      <c r="AW282" s="14" t="s">
        <v>30</v>
      </c>
      <c r="AX282" s="14" t="s">
        <v>73</v>
      </c>
      <c r="AY282" s="278" t="s">
        <v>166</v>
      </c>
    </row>
    <row r="283" spans="1:51" s="14" customFormat="1" ht="12">
      <c r="A283" s="14"/>
      <c r="B283" s="268"/>
      <c r="C283" s="269"/>
      <c r="D283" s="259" t="s">
        <v>174</v>
      </c>
      <c r="E283" s="270" t="s">
        <v>1</v>
      </c>
      <c r="F283" s="271" t="s">
        <v>3116</v>
      </c>
      <c r="G283" s="269"/>
      <c r="H283" s="272">
        <v>12.264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174</v>
      </c>
      <c r="AU283" s="278" t="s">
        <v>86</v>
      </c>
      <c r="AV283" s="14" t="s">
        <v>86</v>
      </c>
      <c r="AW283" s="14" t="s">
        <v>30</v>
      </c>
      <c r="AX283" s="14" t="s">
        <v>73</v>
      </c>
      <c r="AY283" s="278" t="s">
        <v>166</v>
      </c>
    </row>
    <row r="284" spans="1:51" s="14" customFormat="1" ht="12">
      <c r="A284" s="14"/>
      <c r="B284" s="268"/>
      <c r="C284" s="269"/>
      <c r="D284" s="259" t="s">
        <v>174</v>
      </c>
      <c r="E284" s="270" t="s">
        <v>1</v>
      </c>
      <c r="F284" s="271" t="s">
        <v>3117</v>
      </c>
      <c r="G284" s="269"/>
      <c r="H284" s="272">
        <v>12.048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174</v>
      </c>
      <c r="AU284" s="278" t="s">
        <v>86</v>
      </c>
      <c r="AV284" s="14" t="s">
        <v>86</v>
      </c>
      <c r="AW284" s="14" t="s">
        <v>30</v>
      </c>
      <c r="AX284" s="14" t="s">
        <v>73</v>
      </c>
      <c r="AY284" s="278" t="s">
        <v>166</v>
      </c>
    </row>
    <row r="285" spans="1:51" s="14" customFormat="1" ht="12">
      <c r="A285" s="14"/>
      <c r="B285" s="268"/>
      <c r="C285" s="269"/>
      <c r="D285" s="259" t="s">
        <v>174</v>
      </c>
      <c r="E285" s="270" t="s">
        <v>1</v>
      </c>
      <c r="F285" s="271" t="s">
        <v>3118</v>
      </c>
      <c r="G285" s="269"/>
      <c r="H285" s="272">
        <v>8.198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174</v>
      </c>
      <c r="AU285" s="278" t="s">
        <v>86</v>
      </c>
      <c r="AV285" s="14" t="s">
        <v>86</v>
      </c>
      <c r="AW285" s="14" t="s">
        <v>30</v>
      </c>
      <c r="AX285" s="14" t="s">
        <v>73</v>
      </c>
      <c r="AY285" s="278" t="s">
        <v>166</v>
      </c>
    </row>
    <row r="286" spans="1:51" s="14" customFormat="1" ht="12">
      <c r="A286" s="14"/>
      <c r="B286" s="268"/>
      <c r="C286" s="269"/>
      <c r="D286" s="259" t="s">
        <v>174</v>
      </c>
      <c r="E286" s="270" t="s">
        <v>1</v>
      </c>
      <c r="F286" s="271" t="s">
        <v>3119</v>
      </c>
      <c r="G286" s="269"/>
      <c r="H286" s="272">
        <v>2.544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174</v>
      </c>
      <c r="AU286" s="278" t="s">
        <v>86</v>
      </c>
      <c r="AV286" s="14" t="s">
        <v>86</v>
      </c>
      <c r="AW286" s="14" t="s">
        <v>30</v>
      </c>
      <c r="AX286" s="14" t="s">
        <v>73</v>
      </c>
      <c r="AY286" s="278" t="s">
        <v>166</v>
      </c>
    </row>
    <row r="287" spans="1:51" s="13" customFormat="1" ht="12">
      <c r="A287" s="13"/>
      <c r="B287" s="257"/>
      <c r="C287" s="258"/>
      <c r="D287" s="259" t="s">
        <v>174</v>
      </c>
      <c r="E287" s="260" t="s">
        <v>1</v>
      </c>
      <c r="F287" s="261" t="s">
        <v>461</v>
      </c>
      <c r="G287" s="258"/>
      <c r="H287" s="260" t="s">
        <v>1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174</v>
      </c>
      <c r="AU287" s="267" t="s">
        <v>86</v>
      </c>
      <c r="AV287" s="13" t="s">
        <v>80</v>
      </c>
      <c r="AW287" s="13" t="s">
        <v>30</v>
      </c>
      <c r="AX287" s="13" t="s">
        <v>73</v>
      </c>
      <c r="AY287" s="267" t="s">
        <v>166</v>
      </c>
    </row>
    <row r="288" spans="1:51" s="14" customFormat="1" ht="12">
      <c r="A288" s="14"/>
      <c r="B288" s="268"/>
      <c r="C288" s="269"/>
      <c r="D288" s="259" t="s">
        <v>174</v>
      </c>
      <c r="E288" s="270" t="s">
        <v>1</v>
      </c>
      <c r="F288" s="271" t="s">
        <v>3120</v>
      </c>
      <c r="G288" s="269"/>
      <c r="H288" s="272">
        <v>2.102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174</v>
      </c>
      <c r="AU288" s="278" t="s">
        <v>86</v>
      </c>
      <c r="AV288" s="14" t="s">
        <v>86</v>
      </c>
      <c r="AW288" s="14" t="s">
        <v>30</v>
      </c>
      <c r="AX288" s="14" t="s">
        <v>73</v>
      </c>
      <c r="AY288" s="278" t="s">
        <v>166</v>
      </c>
    </row>
    <row r="289" spans="1:51" s="14" customFormat="1" ht="12">
      <c r="A289" s="14"/>
      <c r="B289" s="268"/>
      <c r="C289" s="269"/>
      <c r="D289" s="259" t="s">
        <v>174</v>
      </c>
      <c r="E289" s="270" t="s">
        <v>1</v>
      </c>
      <c r="F289" s="271" t="s">
        <v>3121</v>
      </c>
      <c r="G289" s="269"/>
      <c r="H289" s="272">
        <v>2.03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174</v>
      </c>
      <c r="AU289" s="278" t="s">
        <v>86</v>
      </c>
      <c r="AV289" s="14" t="s">
        <v>86</v>
      </c>
      <c r="AW289" s="14" t="s">
        <v>30</v>
      </c>
      <c r="AX289" s="14" t="s">
        <v>73</v>
      </c>
      <c r="AY289" s="278" t="s">
        <v>166</v>
      </c>
    </row>
    <row r="290" spans="1:51" s="14" customFormat="1" ht="12">
      <c r="A290" s="14"/>
      <c r="B290" s="268"/>
      <c r="C290" s="269"/>
      <c r="D290" s="259" t="s">
        <v>174</v>
      </c>
      <c r="E290" s="270" t="s">
        <v>1</v>
      </c>
      <c r="F290" s="271" t="s">
        <v>3122</v>
      </c>
      <c r="G290" s="269"/>
      <c r="H290" s="272">
        <v>6.989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174</v>
      </c>
      <c r="AU290" s="278" t="s">
        <v>86</v>
      </c>
      <c r="AV290" s="14" t="s">
        <v>86</v>
      </c>
      <c r="AW290" s="14" t="s">
        <v>30</v>
      </c>
      <c r="AX290" s="14" t="s">
        <v>73</v>
      </c>
      <c r="AY290" s="278" t="s">
        <v>166</v>
      </c>
    </row>
    <row r="291" spans="1:51" s="14" customFormat="1" ht="12">
      <c r="A291" s="14"/>
      <c r="B291" s="268"/>
      <c r="C291" s="269"/>
      <c r="D291" s="259" t="s">
        <v>174</v>
      </c>
      <c r="E291" s="270" t="s">
        <v>1</v>
      </c>
      <c r="F291" s="271" t="s">
        <v>3123</v>
      </c>
      <c r="G291" s="269"/>
      <c r="H291" s="272">
        <v>1.8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174</v>
      </c>
      <c r="AU291" s="278" t="s">
        <v>86</v>
      </c>
      <c r="AV291" s="14" t="s">
        <v>86</v>
      </c>
      <c r="AW291" s="14" t="s">
        <v>30</v>
      </c>
      <c r="AX291" s="14" t="s">
        <v>73</v>
      </c>
      <c r="AY291" s="278" t="s">
        <v>166</v>
      </c>
    </row>
    <row r="292" spans="1:51" s="14" customFormat="1" ht="12">
      <c r="A292" s="14"/>
      <c r="B292" s="268"/>
      <c r="C292" s="269"/>
      <c r="D292" s="259" t="s">
        <v>174</v>
      </c>
      <c r="E292" s="270" t="s">
        <v>1</v>
      </c>
      <c r="F292" s="271" t="s">
        <v>3124</v>
      </c>
      <c r="G292" s="269"/>
      <c r="H292" s="272">
        <v>12.331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174</v>
      </c>
      <c r="AU292" s="278" t="s">
        <v>86</v>
      </c>
      <c r="AV292" s="14" t="s">
        <v>86</v>
      </c>
      <c r="AW292" s="14" t="s">
        <v>30</v>
      </c>
      <c r="AX292" s="14" t="s">
        <v>73</v>
      </c>
      <c r="AY292" s="278" t="s">
        <v>166</v>
      </c>
    </row>
    <row r="293" spans="1:51" s="14" customFormat="1" ht="12">
      <c r="A293" s="14"/>
      <c r="B293" s="268"/>
      <c r="C293" s="269"/>
      <c r="D293" s="259" t="s">
        <v>174</v>
      </c>
      <c r="E293" s="270" t="s">
        <v>1</v>
      </c>
      <c r="F293" s="271" t="s">
        <v>3125</v>
      </c>
      <c r="G293" s="269"/>
      <c r="H293" s="272">
        <v>14.4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174</v>
      </c>
      <c r="AU293" s="278" t="s">
        <v>86</v>
      </c>
      <c r="AV293" s="14" t="s">
        <v>86</v>
      </c>
      <c r="AW293" s="14" t="s">
        <v>30</v>
      </c>
      <c r="AX293" s="14" t="s">
        <v>73</v>
      </c>
      <c r="AY293" s="278" t="s">
        <v>166</v>
      </c>
    </row>
    <row r="294" spans="1:51" s="14" customFormat="1" ht="12">
      <c r="A294" s="14"/>
      <c r="B294" s="268"/>
      <c r="C294" s="269"/>
      <c r="D294" s="259" t="s">
        <v>174</v>
      </c>
      <c r="E294" s="270" t="s">
        <v>1</v>
      </c>
      <c r="F294" s="271" t="s">
        <v>3126</v>
      </c>
      <c r="G294" s="269"/>
      <c r="H294" s="272">
        <v>11.578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174</v>
      </c>
      <c r="AU294" s="278" t="s">
        <v>86</v>
      </c>
      <c r="AV294" s="14" t="s">
        <v>86</v>
      </c>
      <c r="AW294" s="14" t="s">
        <v>30</v>
      </c>
      <c r="AX294" s="14" t="s">
        <v>73</v>
      </c>
      <c r="AY294" s="278" t="s">
        <v>166</v>
      </c>
    </row>
    <row r="295" spans="1:51" s="14" customFormat="1" ht="12">
      <c r="A295" s="14"/>
      <c r="B295" s="268"/>
      <c r="C295" s="269"/>
      <c r="D295" s="259" t="s">
        <v>174</v>
      </c>
      <c r="E295" s="270" t="s">
        <v>1</v>
      </c>
      <c r="F295" s="271" t="s">
        <v>3127</v>
      </c>
      <c r="G295" s="269"/>
      <c r="H295" s="272">
        <v>9.173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174</v>
      </c>
      <c r="AU295" s="278" t="s">
        <v>86</v>
      </c>
      <c r="AV295" s="14" t="s">
        <v>86</v>
      </c>
      <c r="AW295" s="14" t="s">
        <v>30</v>
      </c>
      <c r="AX295" s="14" t="s">
        <v>73</v>
      </c>
      <c r="AY295" s="278" t="s">
        <v>166</v>
      </c>
    </row>
    <row r="296" spans="1:63" s="12" customFormat="1" ht="22.8" customHeight="1">
      <c r="A296" s="12"/>
      <c r="B296" s="227"/>
      <c r="C296" s="228"/>
      <c r="D296" s="229" t="s">
        <v>72</v>
      </c>
      <c r="E296" s="241" t="s">
        <v>467</v>
      </c>
      <c r="F296" s="241" t="s">
        <v>468</v>
      </c>
      <c r="G296" s="228"/>
      <c r="H296" s="228"/>
      <c r="I296" s="231"/>
      <c r="J296" s="242">
        <f>BK296</f>
        <v>0</v>
      </c>
      <c r="K296" s="228"/>
      <c r="L296" s="233"/>
      <c r="M296" s="234"/>
      <c r="N296" s="235"/>
      <c r="O296" s="235"/>
      <c r="P296" s="236">
        <f>SUM(P297:P643)</f>
        <v>0</v>
      </c>
      <c r="Q296" s="235"/>
      <c r="R296" s="236">
        <f>SUM(R297:R643)</f>
        <v>31.187450520000002</v>
      </c>
      <c r="S296" s="235"/>
      <c r="T296" s="237">
        <f>SUM(T297:T643)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38" t="s">
        <v>80</v>
      </c>
      <c r="AT296" s="239" t="s">
        <v>72</v>
      </c>
      <c r="AU296" s="239" t="s">
        <v>80</v>
      </c>
      <c r="AY296" s="238" t="s">
        <v>166</v>
      </c>
      <c r="BK296" s="240">
        <f>SUM(BK297:BK643)</f>
        <v>0</v>
      </c>
    </row>
    <row r="297" spans="1:65" s="2" customFormat="1" ht="21.75" customHeight="1">
      <c r="A297" s="37"/>
      <c r="B297" s="38"/>
      <c r="C297" s="243" t="s">
        <v>376</v>
      </c>
      <c r="D297" s="243" t="s">
        <v>168</v>
      </c>
      <c r="E297" s="244" t="s">
        <v>470</v>
      </c>
      <c r="F297" s="245" t="s">
        <v>471</v>
      </c>
      <c r="G297" s="246" t="s">
        <v>171</v>
      </c>
      <c r="H297" s="247">
        <v>108.748</v>
      </c>
      <c r="I297" s="248"/>
      <c r="J297" s="249">
        <f>ROUND(I297*H297,2)</f>
        <v>0</v>
      </c>
      <c r="K297" s="250"/>
      <c r="L297" s="43"/>
      <c r="M297" s="251" t="s">
        <v>1</v>
      </c>
      <c r="N297" s="252" t="s">
        <v>39</v>
      </c>
      <c r="O297" s="90"/>
      <c r="P297" s="253">
        <f>O297*H297</f>
        <v>0</v>
      </c>
      <c r="Q297" s="253">
        <v>0.00026</v>
      </c>
      <c r="R297" s="253">
        <f>Q297*H297</f>
        <v>0.028274479999999998</v>
      </c>
      <c r="S297" s="253">
        <v>0</v>
      </c>
      <c r="T297" s="25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5" t="s">
        <v>172</v>
      </c>
      <c r="AT297" s="255" t="s">
        <v>168</v>
      </c>
      <c r="AU297" s="255" t="s">
        <v>86</v>
      </c>
      <c r="AY297" s="16" t="s">
        <v>166</v>
      </c>
      <c r="BE297" s="256">
        <f>IF(N297="základní",J297,0)</f>
        <v>0</v>
      </c>
      <c r="BF297" s="256">
        <f>IF(N297="snížená",J297,0)</f>
        <v>0</v>
      </c>
      <c r="BG297" s="256">
        <f>IF(N297="zákl. přenesená",J297,0)</f>
        <v>0</v>
      </c>
      <c r="BH297" s="256">
        <f>IF(N297="sníž. přenesená",J297,0)</f>
        <v>0</v>
      </c>
      <c r="BI297" s="256">
        <f>IF(N297="nulová",J297,0)</f>
        <v>0</v>
      </c>
      <c r="BJ297" s="16" t="s">
        <v>86</v>
      </c>
      <c r="BK297" s="256">
        <f>ROUND(I297*H297,2)</f>
        <v>0</v>
      </c>
      <c r="BL297" s="16" t="s">
        <v>172</v>
      </c>
      <c r="BM297" s="255" t="s">
        <v>3128</v>
      </c>
    </row>
    <row r="298" spans="1:51" s="13" customFormat="1" ht="12">
      <c r="A298" s="13"/>
      <c r="B298" s="257"/>
      <c r="C298" s="258"/>
      <c r="D298" s="259" t="s">
        <v>174</v>
      </c>
      <c r="E298" s="260" t="s">
        <v>1</v>
      </c>
      <c r="F298" s="261" t="s">
        <v>417</v>
      </c>
      <c r="G298" s="258"/>
      <c r="H298" s="260" t="s">
        <v>1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7" t="s">
        <v>174</v>
      </c>
      <c r="AU298" s="267" t="s">
        <v>86</v>
      </c>
      <c r="AV298" s="13" t="s">
        <v>80</v>
      </c>
      <c r="AW298" s="13" t="s">
        <v>30</v>
      </c>
      <c r="AX298" s="13" t="s">
        <v>73</v>
      </c>
      <c r="AY298" s="267" t="s">
        <v>166</v>
      </c>
    </row>
    <row r="299" spans="1:51" s="14" customFormat="1" ht="12">
      <c r="A299" s="14"/>
      <c r="B299" s="268"/>
      <c r="C299" s="269"/>
      <c r="D299" s="259" t="s">
        <v>174</v>
      </c>
      <c r="E299" s="270" t="s">
        <v>1</v>
      </c>
      <c r="F299" s="271" t="s">
        <v>3094</v>
      </c>
      <c r="G299" s="269"/>
      <c r="H299" s="272">
        <v>108.748</v>
      </c>
      <c r="I299" s="273"/>
      <c r="J299" s="269"/>
      <c r="K299" s="269"/>
      <c r="L299" s="274"/>
      <c r="M299" s="275"/>
      <c r="N299" s="276"/>
      <c r="O299" s="276"/>
      <c r="P299" s="276"/>
      <c r="Q299" s="276"/>
      <c r="R299" s="276"/>
      <c r="S299" s="276"/>
      <c r="T299" s="27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8" t="s">
        <v>174</v>
      </c>
      <c r="AU299" s="278" t="s">
        <v>86</v>
      </c>
      <c r="AV299" s="14" t="s">
        <v>86</v>
      </c>
      <c r="AW299" s="14" t="s">
        <v>30</v>
      </c>
      <c r="AX299" s="14" t="s">
        <v>73</v>
      </c>
      <c r="AY299" s="278" t="s">
        <v>166</v>
      </c>
    </row>
    <row r="300" spans="1:65" s="2" customFormat="1" ht="21.75" customHeight="1">
      <c r="A300" s="37"/>
      <c r="B300" s="38"/>
      <c r="C300" s="243" t="s">
        <v>381</v>
      </c>
      <c r="D300" s="243" t="s">
        <v>168</v>
      </c>
      <c r="E300" s="244" t="s">
        <v>474</v>
      </c>
      <c r="F300" s="245" t="s">
        <v>475</v>
      </c>
      <c r="G300" s="246" t="s">
        <v>171</v>
      </c>
      <c r="H300" s="247">
        <v>108.748</v>
      </c>
      <c r="I300" s="248"/>
      <c r="J300" s="249">
        <f>ROUND(I300*H300,2)</f>
        <v>0</v>
      </c>
      <c r="K300" s="250"/>
      <c r="L300" s="43"/>
      <c r="M300" s="251" t="s">
        <v>1</v>
      </c>
      <c r="N300" s="252" t="s">
        <v>39</v>
      </c>
      <c r="O300" s="90"/>
      <c r="P300" s="253">
        <f>O300*H300</f>
        <v>0</v>
      </c>
      <c r="Q300" s="253">
        <v>0.00865</v>
      </c>
      <c r="R300" s="253">
        <f>Q300*H300</f>
        <v>0.9406702</v>
      </c>
      <c r="S300" s="253">
        <v>0</v>
      </c>
      <c r="T300" s="25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5" t="s">
        <v>172</v>
      </c>
      <c r="AT300" s="255" t="s">
        <v>168</v>
      </c>
      <c r="AU300" s="255" t="s">
        <v>86</v>
      </c>
      <c r="AY300" s="16" t="s">
        <v>166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6" t="s">
        <v>86</v>
      </c>
      <c r="BK300" s="256">
        <f>ROUND(I300*H300,2)</f>
        <v>0</v>
      </c>
      <c r="BL300" s="16" t="s">
        <v>172</v>
      </c>
      <c r="BM300" s="255" t="s">
        <v>3129</v>
      </c>
    </row>
    <row r="301" spans="1:51" s="13" customFormat="1" ht="12">
      <c r="A301" s="13"/>
      <c r="B301" s="257"/>
      <c r="C301" s="258"/>
      <c r="D301" s="259" t="s">
        <v>174</v>
      </c>
      <c r="E301" s="260" t="s">
        <v>1</v>
      </c>
      <c r="F301" s="261" t="s">
        <v>175</v>
      </c>
      <c r="G301" s="258"/>
      <c r="H301" s="260" t="s">
        <v>1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7" t="s">
        <v>174</v>
      </c>
      <c r="AU301" s="267" t="s">
        <v>86</v>
      </c>
      <c r="AV301" s="13" t="s">
        <v>80</v>
      </c>
      <c r="AW301" s="13" t="s">
        <v>30</v>
      </c>
      <c r="AX301" s="13" t="s">
        <v>73</v>
      </c>
      <c r="AY301" s="267" t="s">
        <v>166</v>
      </c>
    </row>
    <row r="302" spans="1:51" s="13" customFormat="1" ht="12">
      <c r="A302" s="13"/>
      <c r="B302" s="257"/>
      <c r="C302" s="258"/>
      <c r="D302" s="259" t="s">
        <v>174</v>
      </c>
      <c r="E302" s="260" t="s">
        <v>1</v>
      </c>
      <c r="F302" s="261" t="s">
        <v>3130</v>
      </c>
      <c r="G302" s="258"/>
      <c r="H302" s="260" t="s">
        <v>1</v>
      </c>
      <c r="I302" s="262"/>
      <c r="J302" s="258"/>
      <c r="K302" s="258"/>
      <c r="L302" s="263"/>
      <c r="M302" s="264"/>
      <c r="N302" s="265"/>
      <c r="O302" s="265"/>
      <c r="P302" s="265"/>
      <c r="Q302" s="265"/>
      <c r="R302" s="265"/>
      <c r="S302" s="265"/>
      <c r="T302" s="26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7" t="s">
        <v>174</v>
      </c>
      <c r="AU302" s="267" t="s">
        <v>86</v>
      </c>
      <c r="AV302" s="13" t="s">
        <v>80</v>
      </c>
      <c r="AW302" s="13" t="s">
        <v>30</v>
      </c>
      <c r="AX302" s="13" t="s">
        <v>73</v>
      </c>
      <c r="AY302" s="267" t="s">
        <v>166</v>
      </c>
    </row>
    <row r="303" spans="1:51" s="14" customFormat="1" ht="12">
      <c r="A303" s="14"/>
      <c r="B303" s="268"/>
      <c r="C303" s="269"/>
      <c r="D303" s="259" t="s">
        <v>174</v>
      </c>
      <c r="E303" s="270" t="s">
        <v>1</v>
      </c>
      <c r="F303" s="271" t="s">
        <v>3131</v>
      </c>
      <c r="G303" s="269"/>
      <c r="H303" s="272">
        <v>9.753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174</v>
      </c>
      <c r="AU303" s="278" t="s">
        <v>86</v>
      </c>
      <c r="AV303" s="14" t="s">
        <v>86</v>
      </c>
      <c r="AW303" s="14" t="s">
        <v>30</v>
      </c>
      <c r="AX303" s="14" t="s">
        <v>73</v>
      </c>
      <c r="AY303" s="278" t="s">
        <v>166</v>
      </c>
    </row>
    <row r="304" spans="1:51" s="14" customFormat="1" ht="12">
      <c r="A304" s="14"/>
      <c r="B304" s="268"/>
      <c r="C304" s="269"/>
      <c r="D304" s="259" t="s">
        <v>174</v>
      </c>
      <c r="E304" s="270" t="s">
        <v>1</v>
      </c>
      <c r="F304" s="271" t="s">
        <v>3132</v>
      </c>
      <c r="G304" s="269"/>
      <c r="H304" s="272">
        <v>17.845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174</v>
      </c>
      <c r="AU304" s="278" t="s">
        <v>86</v>
      </c>
      <c r="AV304" s="14" t="s">
        <v>86</v>
      </c>
      <c r="AW304" s="14" t="s">
        <v>30</v>
      </c>
      <c r="AX304" s="14" t="s">
        <v>73</v>
      </c>
      <c r="AY304" s="278" t="s">
        <v>166</v>
      </c>
    </row>
    <row r="305" spans="1:51" s="14" customFormat="1" ht="12">
      <c r="A305" s="14"/>
      <c r="B305" s="268"/>
      <c r="C305" s="269"/>
      <c r="D305" s="259" t="s">
        <v>174</v>
      </c>
      <c r="E305" s="270" t="s">
        <v>1</v>
      </c>
      <c r="F305" s="271" t="s">
        <v>3133</v>
      </c>
      <c r="G305" s="269"/>
      <c r="H305" s="272">
        <v>53.76</v>
      </c>
      <c r="I305" s="273"/>
      <c r="J305" s="269"/>
      <c r="K305" s="269"/>
      <c r="L305" s="274"/>
      <c r="M305" s="275"/>
      <c r="N305" s="276"/>
      <c r="O305" s="276"/>
      <c r="P305" s="276"/>
      <c r="Q305" s="276"/>
      <c r="R305" s="276"/>
      <c r="S305" s="276"/>
      <c r="T305" s="27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8" t="s">
        <v>174</v>
      </c>
      <c r="AU305" s="278" t="s">
        <v>86</v>
      </c>
      <c r="AV305" s="14" t="s">
        <v>86</v>
      </c>
      <c r="AW305" s="14" t="s">
        <v>30</v>
      </c>
      <c r="AX305" s="14" t="s">
        <v>73</v>
      </c>
      <c r="AY305" s="278" t="s">
        <v>166</v>
      </c>
    </row>
    <row r="306" spans="1:51" s="14" customFormat="1" ht="12">
      <c r="A306" s="14"/>
      <c r="B306" s="268"/>
      <c r="C306" s="269"/>
      <c r="D306" s="259" t="s">
        <v>174</v>
      </c>
      <c r="E306" s="270" t="s">
        <v>1</v>
      </c>
      <c r="F306" s="271" t="s">
        <v>3134</v>
      </c>
      <c r="G306" s="269"/>
      <c r="H306" s="272">
        <v>27.39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174</v>
      </c>
      <c r="AU306" s="278" t="s">
        <v>86</v>
      </c>
      <c r="AV306" s="14" t="s">
        <v>86</v>
      </c>
      <c r="AW306" s="14" t="s">
        <v>30</v>
      </c>
      <c r="AX306" s="14" t="s">
        <v>73</v>
      </c>
      <c r="AY306" s="278" t="s">
        <v>166</v>
      </c>
    </row>
    <row r="307" spans="1:65" s="2" customFormat="1" ht="21.75" customHeight="1">
      <c r="A307" s="37"/>
      <c r="B307" s="38"/>
      <c r="C307" s="279" t="s">
        <v>386</v>
      </c>
      <c r="D307" s="279" t="s">
        <v>243</v>
      </c>
      <c r="E307" s="280" t="s">
        <v>493</v>
      </c>
      <c r="F307" s="281" t="s">
        <v>494</v>
      </c>
      <c r="G307" s="282" t="s">
        <v>171</v>
      </c>
      <c r="H307" s="283">
        <v>116.36</v>
      </c>
      <c r="I307" s="284"/>
      <c r="J307" s="285">
        <f>ROUND(I307*H307,2)</f>
        <v>0</v>
      </c>
      <c r="K307" s="286"/>
      <c r="L307" s="287"/>
      <c r="M307" s="288" t="s">
        <v>1</v>
      </c>
      <c r="N307" s="289" t="s">
        <v>39</v>
      </c>
      <c r="O307" s="90"/>
      <c r="P307" s="253">
        <f>O307*H307</f>
        <v>0</v>
      </c>
      <c r="Q307" s="253">
        <v>0.003</v>
      </c>
      <c r="R307" s="253">
        <f>Q307*H307</f>
        <v>0.34908</v>
      </c>
      <c r="S307" s="253">
        <v>0</v>
      </c>
      <c r="T307" s="254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5" t="s">
        <v>212</v>
      </c>
      <c r="AT307" s="255" t="s">
        <v>243</v>
      </c>
      <c r="AU307" s="255" t="s">
        <v>86</v>
      </c>
      <c r="AY307" s="16" t="s">
        <v>166</v>
      </c>
      <c r="BE307" s="256">
        <f>IF(N307="základní",J307,0)</f>
        <v>0</v>
      </c>
      <c r="BF307" s="256">
        <f>IF(N307="snížená",J307,0)</f>
        <v>0</v>
      </c>
      <c r="BG307" s="256">
        <f>IF(N307="zákl. přenesená",J307,0)</f>
        <v>0</v>
      </c>
      <c r="BH307" s="256">
        <f>IF(N307="sníž. přenesená",J307,0)</f>
        <v>0</v>
      </c>
      <c r="BI307" s="256">
        <f>IF(N307="nulová",J307,0)</f>
        <v>0</v>
      </c>
      <c r="BJ307" s="16" t="s">
        <v>86</v>
      </c>
      <c r="BK307" s="256">
        <f>ROUND(I307*H307,2)</f>
        <v>0</v>
      </c>
      <c r="BL307" s="16" t="s">
        <v>172</v>
      </c>
      <c r="BM307" s="255" t="s">
        <v>3135</v>
      </c>
    </row>
    <row r="308" spans="1:47" s="2" customFormat="1" ht="12">
      <c r="A308" s="37"/>
      <c r="B308" s="38"/>
      <c r="C308" s="39"/>
      <c r="D308" s="259" t="s">
        <v>496</v>
      </c>
      <c r="E308" s="39"/>
      <c r="F308" s="290" t="s">
        <v>497</v>
      </c>
      <c r="G308" s="39"/>
      <c r="H308" s="39"/>
      <c r="I308" s="153"/>
      <c r="J308" s="39"/>
      <c r="K308" s="39"/>
      <c r="L308" s="43"/>
      <c r="M308" s="291"/>
      <c r="N308" s="292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496</v>
      </c>
      <c r="AU308" s="16" t="s">
        <v>86</v>
      </c>
    </row>
    <row r="309" spans="1:51" s="14" customFormat="1" ht="12">
      <c r="A309" s="14"/>
      <c r="B309" s="268"/>
      <c r="C309" s="269"/>
      <c r="D309" s="259" t="s">
        <v>174</v>
      </c>
      <c r="E309" s="269"/>
      <c r="F309" s="271" t="s">
        <v>3136</v>
      </c>
      <c r="G309" s="269"/>
      <c r="H309" s="272">
        <v>116.36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174</v>
      </c>
      <c r="AU309" s="278" t="s">
        <v>86</v>
      </c>
      <c r="AV309" s="14" t="s">
        <v>86</v>
      </c>
      <c r="AW309" s="14" t="s">
        <v>4</v>
      </c>
      <c r="AX309" s="14" t="s">
        <v>80</v>
      </c>
      <c r="AY309" s="278" t="s">
        <v>166</v>
      </c>
    </row>
    <row r="310" spans="1:65" s="2" customFormat="1" ht="16.5" customHeight="1">
      <c r="A310" s="37"/>
      <c r="B310" s="38"/>
      <c r="C310" s="243" t="s">
        <v>391</v>
      </c>
      <c r="D310" s="243" t="s">
        <v>168</v>
      </c>
      <c r="E310" s="244" t="s">
        <v>500</v>
      </c>
      <c r="F310" s="245" t="s">
        <v>501</v>
      </c>
      <c r="G310" s="246" t="s">
        <v>171</v>
      </c>
      <c r="H310" s="247">
        <v>1049.591</v>
      </c>
      <c r="I310" s="248"/>
      <c r="J310" s="249">
        <f>ROUND(I310*H310,2)</f>
        <v>0</v>
      </c>
      <c r="K310" s="250"/>
      <c r="L310" s="43"/>
      <c r="M310" s="251" t="s">
        <v>1</v>
      </c>
      <c r="N310" s="252" t="s">
        <v>39</v>
      </c>
      <c r="O310" s="90"/>
      <c r="P310" s="253">
        <f>O310*H310</f>
        <v>0</v>
      </c>
      <c r="Q310" s="253">
        <v>0.00026</v>
      </c>
      <c r="R310" s="253">
        <f>Q310*H310</f>
        <v>0.2728936599999999</v>
      </c>
      <c r="S310" s="253">
        <v>0</v>
      </c>
      <c r="T310" s="25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5" t="s">
        <v>172</v>
      </c>
      <c r="AT310" s="255" t="s">
        <v>168</v>
      </c>
      <c r="AU310" s="255" t="s">
        <v>86</v>
      </c>
      <c r="AY310" s="16" t="s">
        <v>166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6" t="s">
        <v>86</v>
      </c>
      <c r="BK310" s="256">
        <f>ROUND(I310*H310,2)</f>
        <v>0</v>
      </c>
      <c r="BL310" s="16" t="s">
        <v>172</v>
      </c>
      <c r="BM310" s="255" t="s">
        <v>3137</v>
      </c>
    </row>
    <row r="311" spans="1:51" s="13" customFormat="1" ht="12">
      <c r="A311" s="13"/>
      <c r="B311" s="257"/>
      <c r="C311" s="258"/>
      <c r="D311" s="259" t="s">
        <v>174</v>
      </c>
      <c r="E311" s="260" t="s">
        <v>1</v>
      </c>
      <c r="F311" s="261" t="s">
        <v>417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174</v>
      </c>
      <c r="AU311" s="267" t="s">
        <v>86</v>
      </c>
      <c r="AV311" s="13" t="s">
        <v>80</v>
      </c>
      <c r="AW311" s="13" t="s">
        <v>30</v>
      </c>
      <c r="AX311" s="13" t="s">
        <v>73</v>
      </c>
      <c r="AY311" s="267" t="s">
        <v>166</v>
      </c>
    </row>
    <row r="312" spans="1:51" s="14" customFormat="1" ht="12">
      <c r="A312" s="14"/>
      <c r="B312" s="268"/>
      <c r="C312" s="269"/>
      <c r="D312" s="259" t="s">
        <v>174</v>
      </c>
      <c r="E312" s="270" t="s">
        <v>1</v>
      </c>
      <c r="F312" s="271" t="s">
        <v>3138</v>
      </c>
      <c r="G312" s="269"/>
      <c r="H312" s="272">
        <v>53.04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174</v>
      </c>
      <c r="AU312" s="278" t="s">
        <v>86</v>
      </c>
      <c r="AV312" s="14" t="s">
        <v>86</v>
      </c>
      <c r="AW312" s="14" t="s">
        <v>30</v>
      </c>
      <c r="AX312" s="14" t="s">
        <v>73</v>
      </c>
      <c r="AY312" s="278" t="s">
        <v>166</v>
      </c>
    </row>
    <row r="313" spans="1:51" s="14" customFormat="1" ht="12">
      <c r="A313" s="14"/>
      <c r="B313" s="268"/>
      <c r="C313" s="269"/>
      <c r="D313" s="259" t="s">
        <v>174</v>
      </c>
      <c r="E313" s="270" t="s">
        <v>1</v>
      </c>
      <c r="F313" s="271" t="s">
        <v>3139</v>
      </c>
      <c r="G313" s="269"/>
      <c r="H313" s="272">
        <v>164.849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174</v>
      </c>
      <c r="AU313" s="278" t="s">
        <v>86</v>
      </c>
      <c r="AV313" s="14" t="s">
        <v>86</v>
      </c>
      <c r="AW313" s="14" t="s">
        <v>30</v>
      </c>
      <c r="AX313" s="14" t="s">
        <v>73</v>
      </c>
      <c r="AY313" s="278" t="s">
        <v>166</v>
      </c>
    </row>
    <row r="314" spans="1:51" s="14" customFormat="1" ht="12">
      <c r="A314" s="14"/>
      <c r="B314" s="268"/>
      <c r="C314" s="269"/>
      <c r="D314" s="259" t="s">
        <v>174</v>
      </c>
      <c r="E314" s="270" t="s">
        <v>1</v>
      </c>
      <c r="F314" s="271" t="s">
        <v>3140</v>
      </c>
      <c r="G314" s="269"/>
      <c r="H314" s="272">
        <v>82.998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174</v>
      </c>
      <c r="AU314" s="278" t="s">
        <v>86</v>
      </c>
      <c r="AV314" s="14" t="s">
        <v>86</v>
      </c>
      <c r="AW314" s="14" t="s">
        <v>30</v>
      </c>
      <c r="AX314" s="14" t="s">
        <v>73</v>
      </c>
      <c r="AY314" s="278" t="s">
        <v>166</v>
      </c>
    </row>
    <row r="315" spans="1:51" s="14" customFormat="1" ht="12">
      <c r="A315" s="14"/>
      <c r="B315" s="268"/>
      <c r="C315" s="269"/>
      <c r="D315" s="259" t="s">
        <v>174</v>
      </c>
      <c r="E315" s="270" t="s">
        <v>1</v>
      </c>
      <c r="F315" s="271" t="s">
        <v>3141</v>
      </c>
      <c r="G315" s="269"/>
      <c r="H315" s="272">
        <v>635.659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174</v>
      </c>
      <c r="AU315" s="278" t="s">
        <v>86</v>
      </c>
      <c r="AV315" s="14" t="s">
        <v>86</v>
      </c>
      <c r="AW315" s="14" t="s">
        <v>30</v>
      </c>
      <c r="AX315" s="14" t="s">
        <v>73</v>
      </c>
      <c r="AY315" s="278" t="s">
        <v>166</v>
      </c>
    </row>
    <row r="316" spans="1:51" s="14" customFormat="1" ht="12">
      <c r="A316" s="14"/>
      <c r="B316" s="268"/>
      <c r="C316" s="269"/>
      <c r="D316" s="259" t="s">
        <v>174</v>
      </c>
      <c r="E316" s="270" t="s">
        <v>1</v>
      </c>
      <c r="F316" s="271" t="s">
        <v>3142</v>
      </c>
      <c r="G316" s="269"/>
      <c r="H316" s="272">
        <v>55.075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174</v>
      </c>
      <c r="AU316" s="278" t="s">
        <v>86</v>
      </c>
      <c r="AV316" s="14" t="s">
        <v>86</v>
      </c>
      <c r="AW316" s="14" t="s">
        <v>30</v>
      </c>
      <c r="AX316" s="14" t="s">
        <v>73</v>
      </c>
      <c r="AY316" s="278" t="s">
        <v>166</v>
      </c>
    </row>
    <row r="317" spans="1:51" s="14" customFormat="1" ht="12">
      <c r="A317" s="14"/>
      <c r="B317" s="268"/>
      <c r="C317" s="269"/>
      <c r="D317" s="259" t="s">
        <v>174</v>
      </c>
      <c r="E317" s="270" t="s">
        <v>1</v>
      </c>
      <c r="F317" s="271" t="s">
        <v>3143</v>
      </c>
      <c r="G317" s="269"/>
      <c r="H317" s="272">
        <v>57.97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174</v>
      </c>
      <c r="AU317" s="278" t="s">
        <v>86</v>
      </c>
      <c r="AV317" s="14" t="s">
        <v>86</v>
      </c>
      <c r="AW317" s="14" t="s">
        <v>30</v>
      </c>
      <c r="AX317" s="14" t="s">
        <v>73</v>
      </c>
      <c r="AY317" s="278" t="s">
        <v>166</v>
      </c>
    </row>
    <row r="318" spans="1:65" s="2" customFormat="1" ht="21.75" customHeight="1">
      <c r="A318" s="37"/>
      <c r="B318" s="38"/>
      <c r="C318" s="243" t="s">
        <v>397</v>
      </c>
      <c r="D318" s="243" t="s">
        <v>168</v>
      </c>
      <c r="E318" s="244" t="s">
        <v>510</v>
      </c>
      <c r="F318" s="245" t="s">
        <v>511</v>
      </c>
      <c r="G318" s="246" t="s">
        <v>171</v>
      </c>
      <c r="H318" s="247">
        <v>57.97</v>
      </c>
      <c r="I318" s="248"/>
      <c r="J318" s="249">
        <f>ROUND(I318*H318,2)</f>
        <v>0</v>
      </c>
      <c r="K318" s="250"/>
      <c r="L318" s="43"/>
      <c r="M318" s="251" t="s">
        <v>1</v>
      </c>
      <c r="N318" s="252" t="s">
        <v>39</v>
      </c>
      <c r="O318" s="90"/>
      <c r="P318" s="253">
        <f>O318*H318</f>
        <v>0</v>
      </c>
      <c r="Q318" s="253">
        <v>0.00489</v>
      </c>
      <c r="R318" s="253">
        <f>Q318*H318</f>
        <v>0.2834733</v>
      </c>
      <c r="S318" s="253">
        <v>0</v>
      </c>
      <c r="T318" s="254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5" t="s">
        <v>172</v>
      </c>
      <c r="AT318" s="255" t="s">
        <v>168</v>
      </c>
      <c r="AU318" s="255" t="s">
        <v>86</v>
      </c>
      <c r="AY318" s="16" t="s">
        <v>166</v>
      </c>
      <c r="BE318" s="256">
        <f>IF(N318="základní",J318,0)</f>
        <v>0</v>
      </c>
      <c r="BF318" s="256">
        <f>IF(N318="snížená",J318,0)</f>
        <v>0</v>
      </c>
      <c r="BG318" s="256">
        <f>IF(N318="zákl. přenesená",J318,0)</f>
        <v>0</v>
      </c>
      <c r="BH318" s="256">
        <f>IF(N318="sníž. přenesená",J318,0)</f>
        <v>0</v>
      </c>
      <c r="BI318" s="256">
        <f>IF(N318="nulová",J318,0)</f>
        <v>0</v>
      </c>
      <c r="BJ318" s="16" t="s">
        <v>86</v>
      </c>
      <c r="BK318" s="256">
        <f>ROUND(I318*H318,2)</f>
        <v>0</v>
      </c>
      <c r="BL318" s="16" t="s">
        <v>172</v>
      </c>
      <c r="BM318" s="255" t="s">
        <v>3144</v>
      </c>
    </row>
    <row r="319" spans="1:51" s="14" customFormat="1" ht="12">
      <c r="A319" s="14"/>
      <c r="B319" s="268"/>
      <c r="C319" s="269"/>
      <c r="D319" s="259" t="s">
        <v>174</v>
      </c>
      <c r="E319" s="270" t="s">
        <v>1</v>
      </c>
      <c r="F319" s="271" t="s">
        <v>3143</v>
      </c>
      <c r="G319" s="269"/>
      <c r="H319" s="272">
        <v>57.97</v>
      </c>
      <c r="I319" s="273"/>
      <c r="J319" s="269"/>
      <c r="K319" s="269"/>
      <c r="L319" s="274"/>
      <c r="M319" s="275"/>
      <c r="N319" s="276"/>
      <c r="O319" s="276"/>
      <c r="P319" s="276"/>
      <c r="Q319" s="276"/>
      <c r="R319" s="276"/>
      <c r="S319" s="276"/>
      <c r="T319" s="27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8" t="s">
        <v>174</v>
      </c>
      <c r="AU319" s="278" t="s">
        <v>86</v>
      </c>
      <c r="AV319" s="14" t="s">
        <v>86</v>
      </c>
      <c r="AW319" s="14" t="s">
        <v>30</v>
      </c>
      <c r="AX319" s="14" t="s">
        <v>73</v>
      </c>
      <c r="AY319" s="278" t="s">
        <v>166</v>
      </c>
    </row>
    <row r="320" spans="1:65" s="2" customFormat="1" ht="21.75" customHeight="1">
      <c r="A320" s="37"/>
      <c r="B320" s="38"/>
      <c r="C320" s="243" t="s">
        <v>404</v>
      </c>
      <c r="D320" s="243" t="s">
        <v>168</v>
      </c>
      <c r="E320" s="244" t="s">
        <v>514</v>
      </c>
      <c r="F320" s="245" t="s">
        <v>515</v>
      </c>
      <c r="G320" s="246" t="s">
        <v>290</v>
      </c>
      <c r="H320" s="247">
        <v>754.13</v>
      </c>
      <c r="I320" s="248"/>
      <c r="J320" s="249">
        <f>ROUND(I320*H320,2)</f>
        <v>0</v>
      </c>
      <c r="K320" s="250"/>
      <c r="L320" s="43"/>
      <c r="M320" s="251" t="s">
        <v>1</v>
      </c>
      <c r="N320" s="252" t="s">
        <v>39</v>
      </c>
      <c r="O320" s="90"/>
      <c r="P320" s="253">
        <f>O320*H320</f>
        <v>0</v>
      </c>
      <c r="Q320" s="253">
        <v>0</v>
      </c>
      <c r="R320" s="253">
        <f>Q320*H320</f>
        <v>0</v>
      </c>
      <c r="S320" s="253">
        <v>0</v>
      </c>
      <c r="T320" s="254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5" t="s">
        <v>172</v>
      </c>
      <c r="AT320" s="255" t="s">
        <v>168</v>
      </c>
      <c r="AU320" s="255" t="s">
        <v>86</v>
      </c>
      <c r="AY320" s="16" t="s">
        <v>166</v>
      </c>
      <c r="BE320" s="256">
        <f>IF(N320="základní",J320,0)</f>
        <v>0</v>
      </c>
      <c r="BF320" s="256">
        <f>IF(N320="snížená",J320,0)</f>
        <v>0</v>
      </c>
      <c r="BG320" s="256">
        <f>IF(N320="zákl. přenesená",J320,0)</f>
        <v>0</v>
      </c>
      <c r="BH320" s="256">
        <f>IF(N320="sníž. přenesená",J320,0)</f>
        <v>0</v>
      </c>
      <c r="BI320" s="256">
        <f>IF(N320="nulová",J320,0)</f>
        <v>0</v>
      </c>
      <c r="BJ320" s="16" t="s">
        <v>86</v>
      </c>
      <c r="BK320" s="256">
        <f>ROUND(I320*H320,2)</f>
        <v>0</v>
      </c>
      <c r="BL320" s="16" t="s">
        <v>172</v>
      </c>
      <c r="BM320" s="255" t="s">
        <v>3145</v>
      </c>
    </row>
    <row r="321" spans="1:51" s="14" customFormat="1" ht="12">
      <c r="A321" s="14"/>
      <c r="B321" s="268"/>
      <c r="C321" s="269"/>
      <c r="D321" s="259" t="s">
        <v>174</v>
      </c>
      <c r="E321" s="270" t="s">
        <v>1</v>
      </c>
      <c r="F321" s="271" t="s">
        <v>3146</v>
      </c>
      <c r="G321" s="269"/>
      <c r="H321" s="272">
        <v>27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174</v>
      </c>
      <c r="AU321" s="278" t="s">
        <v>86</v>
      </c>
      <c r="AV321" s="14" t="s">
        <v>86</v>
      </c>
      <c r="AW321" s="14" t="s">
        <v>30</v>
      </c>
      <c r="AX321" s="14" t="s">
        <v>73</v>
      </c>
      <c r="AY321" s="278" t="s">
        <v>166</v>
      </c>
    </row>
    <row r="322" spans="1:51" s="13" customFormat="1" ht="12">
      <c r="A322" s="13"/>
      <c r="B322" s="257"/>
      <c r="C322" s="258"/>
      <c r="D322" s="259" t="s">
        <v>174</v>
      </c>
      <c r="E322" s="260" t="s">
        <v>1</v>
      </c>
      <c r="F322" s="261" t="s">
        <v>518</v>
      </c>
      <c r="G322" s="258"/>
      <c r="H322" s="260" t="s">
        <v>1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7" t="s">
        <v>174</v>
      </c>
      <c r="AU322" s="267" t="s">
        <v>86</v>
      </c>
      <c r="AV322" s="13" t="s">
        <v>80</v>
      </c>
      <c r="AW322" s="13" t="s">
        <v>30</v>
      </c>
      <c r="AX322" s="13" t="s">
        <v>73</v>
      </c>
      <c r="AY322" s="267" t="s">
        <v>166</v>
      </c>
    </row>
    <row r="323" spans="1:51" s="13" customFormat="1" ht="12">
      <c r="A323" s="13"/>
      <c r="B323" s="257"/>
      <c r="C323" s="258"/>
      <c r="D323" s="259" t="s">
        <v>174</v>
      </c>
      <c r="E323" s="260" t="s">
        <v>1</v>
      </c>
      <c r="F323" s="261" t="s">
        <v>519</v>
      </c>
      <c r="G323" s="258"/>
      <c r="H323" s="260" t="s">
        <v>1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174</v>
      </c>
      <c r="AU323" s="267" t="s">
        <v>86</v>
      </c>
      <c r="AV323" s="13" t="s">
        <v>80</v>
      </c>
      <c r="AW323" s="13" t="s">
        <v>30</v>
      </c>
      <c r="AX323" s="13" t="s">
        <v>73</v>
      </c>
      <c r="AY323" s="267" t="s">
        <v>166</v>
      </c>
    </row>
    <row r="324" spans="1:51" s="14" customFormat="1" ht="12">
      <c r="A324" s="14"/>
      <c r="B324" s="268"/>
      <c r="C324" s="269"/>
      <c r="D324" s="259" t="s">
        <v>174</v>
      </c>
      <c r="E324" s="270" t="s">
        <v>1</v>
      </c>
      <c r="F324" s="271" t="s">
        <v>3147</v>
      </c>
      <c r="G324" s="269"/>
      <c r="H324" s="272">
        <v>13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174</v>
      </c>
      <c r="AU324" s="278" t="s">
        <v>86</v>
      </c>
      <c r="AV324" s="14" t="s">
        <v>86</v>
      </c>
      <c r="AW324" s="14" t="s">
        <v>30</v>
      </c>
      <c r="AX324" s="14" t="s">
        <v>73</v>
      </c>
      <c r="AY324" s="278" t="s">
        <v>166</v>
      </c>
    </row>
    <row r="325" spans="1:51" s="14" customFormat="1" ht="12">
      <c r="A325" s="14"/>
      <c r="B325" s="268"/>
      <c r="C325" s="269"/>
      <c r="D325" s="259" t="s">
        <v>174</v>
      </c>
      <c r="E325" s="270" t="s">
        <v>1</v>
      </c>
      <c r="F325" s="271" t="s">
        <v>3148</v>
      </c>
      <c r="G325" s="269"/>
      <c r="H325" s="272">
        <v>16.9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174</v>
      </c>
      <c r="AU325" s="278" t="s">
        <v>86</v>
      </c>
      <c r="AV325" s="14" t="s">
        <v>86</v>
      </c>
      <c r="AW325" s="14" t="s">
        <v>30</v>
      </c>
      <c r="AX325" s="14" t="s">
        <v>73</v>
      </c>
      <c r="AY325" s="278" t="s">
        <v>166</v>
      </c>
    </row>
    <row r="326" spans="1:51" s="14" customFormat="1" ht="12">
      <c r="A326" s="14"/>
      <c r="B326" s="268"/>
      <c r="C326" s="269"/>
      <c r="D326" s="259" t="s">
        <v>174</v>
      </c>
      <c r="E326" s="270" t="s">
        <v>1</v>
      </c>
      <c r="F326" s="271" t="s">
        <v>3149</v>
      </c>
      <c r="G326" s="269"/>
      <c r="H326" s="272">
        <v>22.5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174</v>
      </c>
      <c r="AU326" s="278" t="s">
        <v>86</v>
      </c>
      <c r="AV326" s="14" t="s">
        <v>86</v>
      </c>
      <c r="AW326" s="14" t="s">
        <v>30</v>
      </c>
      <c r="AX326" s="14" t="s">
        <v>73</v>
      </c>
      <c r="AY326" s="278" t="s">
        <v>166</v>
      </c>
    </row>
    <row r="327" spans="1:51" s="14" customFormat="1" ht="12">
      <c r="A327" s="14"/>
      <c r="B327" s="268"/>
      <c r="C327" s="269"/>
      <c r="D327" s="259" t="s">
        <v>174</v>
      </c>
      <c r="E327" s="270" t="s">
        <v>1</v>
      </c>
      <c r="F327" s="271" t="s">
        <v>3150</v>
      </c>
      <c r="G327" s="269"/>
      <c r="H327" s="272">
        <v>36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174</v>
      </c>
      <c r="AU327" s="278" t="s">
        <v>86</v>
      </c>
      <c r="AV327" s="14" t="s">
        <v>86</v>
      </c>
      <c r="AW327" s="14" t="s">
        <v>30</v>
      </c>
      <c r="AX327" s="14" t="s">
        <v>73</v>
      </c>
      <c r="AY327" s="278" t="s">
        <v>166</v>
      </c>
    </row>
    <row r="328" spans="1:51" s="13" customFormat="1" ht="12">
      <c r="A328" s="13"/>
      <c r="B328" s="257"/>
      <c r="C328" s="258"/>
      <c r="D328" s="259" t="s">
        <v>174</v>
      </c>
      <c r="E328" s="260" t="s">
        <v>1</v>
      </c>
      <c r="F328" s="261" t="s">
        <v>2247</v>
      </c>
      <c r="G328" s="258"/>
      <c r="H328" s="260" t="s">
        <v>1</v>
      </c>
      <c r="I328" s="262"/>
      <c r="J328" s="258"/>
      <c r="K328" s="258"/>
      <c r="L328" s="263"/>
      <c r="M328" s="264"/>
      <c r="N328" s="265"/>
      <c r="O328" s="265"/>
      <c r="P328" s="265"/>
      <c r="Q328" s="265"/>
      <c r="R328" s="265"/>
      <c r="S328" s="265"/>
      <c r="T328" s="26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7" t="s">
        <v>174</v>
      </c>
      <c r="AU328" s="267" t="s">
        <v>86</v>
      </c>
      <c r="AV328" s="13" t="s">
        <v>80</v>
      </c>
      <c r="AW328" s="13" t="s">
        <v>30</v>
      </c>
      <c r="AX328" s="13" t="s">
        <v>73</v>
      </c>
      <c r="AY328" s="267" t="s">
        <v>166</v>
      </c>
    </row>
    <row r="329" spans="1:51" s="14" customFormat="1" ht="12">
      <c r="A329" s="14"/>
      <c r="B329" s="268"/>
      <c r="C329" s="269"/>
      <c r="D329" s="259" t="s">
        <v>174</v>
      </c>
      <c r="E329" s="270" t="s">
        <v>1</v>
      </c>
      <c r="F329" s="271" t="s">
        <v>3151</v>
      </c>
      <c r="G329" s="269"/>
      <c r="H329" s="272">
        <v>4.6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174</v>
      </c>
      <c r="AU329" s="278" t="s">
        <v>86</v>
      </c>
      <c r="AV329" s="14" t="s">
        <v>86</v>
      </c>
      <c r="AW329" s="14" t="s">
        <v>30</v>
      </c>
      <c r="AX329" s="14" t="s">
        <v>73</v>
      </c>
      <c r="AY329" s="278" t="s">
        <v>166</v>
      </c>
    </row>
    <row r="330" spans="1:51" s="14" customFormat="1" ht="12">
      <c r="A330" s="14"/>
      <c r="B330" s="268"/>
      <c r="C330" s="269"/>
      <c r="D330" s="259" t="s">
        <v>174</v>
      </c>
      <c r="E330" s="270" t="s">
        <v>1</v>
      </c>
      <c r="F330" s="271" t="s">
        <v>3152</v>
      </c>
      <c r="G330" s="269"/>
      <c r="H330" s="272">
        <v>11.64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174</v>
      </c>
      <c r="AU330" s="278" t="s">
        <v>86</v>
      </c>
      <c r="AV330" s="14" t="s">
        <v>86</v>
      </c>
      <c r="AW330" s="14" t="s">
        <v>30</v>
      </c>
      <c r="AX330" s="14" t="s">
        <v>73</v>
      </c>
      <c r="AY330" s="278" t="s">
        <v>166</v>
      </c>
    </row>
    <row r="331" spans="1:51" s="14" customFormat="1" ht="12">
      <c r="A331" s="14"/>
      <c r="B331" s="268"/>
      <c r="C331" s="269"/>
      <c r="D331" s="259" t="s">
        <v>174</v>
      </c>
      <c r="E331" s="270" t="s">
        <v>1</v>
      </c>
      <c r="F331" s="271" t="s">
        <v>3153</v>
      </c>
      <c r="G331" s="269"/>
      <c r="H331" s="272">
        <v>4.92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174</v>
      </c>
      <c r="AU331" s="278" t="s">
        <v>86</v>
      </c>
      <c r="AV331" s="14" t="s">
        <v>86</v>
      </c>
      <c r="AW331" s="14" t="s">
        <v>30</v>
      </c>
      <c r="AX331" s="14" t="s">
        <v>73</v>
      </c>
      <c r="AY331" s="278" t="s">
        <v>166</v>
      </c>
    </row>
    <row r="332" spans="1:51" s="14" customFormat="1" ht="12">
      <c r="A332" s="14"/>
      <c r="B332" s="268"/>
      <c r="C332" s="269"/>
      <c r="D332" s="259" t="s">
        <v>174</v>
      </c>
      <c r="E332" s="270" t="s">
        <v>1</v>
      </c>
      <c r="F332" s="271" t="s">
        <v>3154</v>
      </c>
      <c r="G332" s="269"/>
      <c r="H332" s="272">
        <v>11.76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174</v>
      </c>
      <c r="AU332" s="278" t="s">
        <v>86</v>
      </c>
      <c r="AV332" s="14" t="s">
        <v>86</v>
      </c>
      <c r="AW332" s="14" t="s">
        <v>30</v>
      </c>
      <c r="AX332" s="14" t="s">
        <v>73</v>
      </c>
      <c r="AY332" s="278" t="s">
        <v>166</v>
      </c>
    </row>
    <row r="333" spans="1:51" s="14" customFormat="1" ht="12">
      <c r="A333" s="14"/>
      <c r="B333" s="268"/>
      <c r="C333" s="269"/>
      <c r="D333" s="259" t="s">
        <v>174</v>
      </c>
      <c r="E333" s="270" t="s">
        <v>1</v>
      </c>
      <c r="F333" s="271" t="s">
        <v>3155</v>
      </c>
      <c r="G333" s="269"/>
      <c r="H333" s="272">
        <v>7.2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174</v>
      </c>
      <c r="AU333" s="278" t="s">
        <v>86</v>
      </c>
      <c r="AV333" s="14" t="s">
        <v>86</v>
      </c>
      <c r="AW333" s="14" t="s">
        <v>30</v>
      </c>
      <c r="AX333" s="14" t="s">
        <v>73</v>
      </c>
      <c r="AY333" s="278" t="s">
        <v>166</v>
      </c>
    </row>
    <row r="334" spans="1:51" s="14" customFormat="1" ht="12">
      <c r="A334" s="14"/>
      <c r="B334" s="268"/>
      <c r="C334" s="269"/>
      <c r="D334" s="259" t="s">
        <v>174</v>
      </c>
      <c r="E334" s="270" t="s">
        <v>1</v>
      </c>
      <c r="F334" s="271" t="s">
        <v>3156</v>
      </c>
      <c r="G334" s="269"/>
      <c r="H334" s="272">
        <v>5.7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8" t="s">
        <v>174</v>
      </c>
      <c r="AU334" s="278" t="s">
        <v>86</v>
      </c>
      <c r="AV334" s="14" t="s">
        <v>86</v>
      </c>
      <c r="AW334" s="14" t="s">
        <v>30</v>
      </c>
      <c r="AX334" s="14" t="s">
        <v>73</v>
      </c>
      <c r="AY334" s="278" t="s">
        <v>166</v>
      </c>
    </row>
    <row r="335" spans="1:51" s="13" customFormat="1" ht="12">
      <c r="A335" s="13"/>
      <c r="B335" s="257"/>
      <c r="C335" s="258"/>
      <c r="D335" s="259" t="s">
        <v>174</v>
      </c>
      <c r="E335" s="260" t="s">
        <v>1</v>
      </c>
      <c r="F335" s="261" t="s">
        <v>2250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174</v>
      </c>
      <c r="AU335" s="267" t="s">
        <v>86</v>
      </c>
      <c r="AV335" s="13" t="s">
        <v>80</v>
      </c>
      <c r="AW335" s="13" t="s">
        <v>30</v>
      </c>
      <c r="AX335" s="13" t="s">
        <v>73</v>
      </c>
      <c r="AY335" s="267" t="s">
        <v>166</v>
      </c>
    </row>
    <row r="336" spans="1:51" s="14" customFormat="1" ht="12">
      <c r="A336" s="14"/>
      <c r="B336" s="268"/>
      <c r="C336" s="269"/>
      <c r="D336" s="259" t="s">
        <v>174</v>
      </c>
      <c r="E336" s="270" t="s">
        <v>1</v>
      </c>
      <c r="F336" s="271" t="s">
        <v>3157</v>
      </c>
      <c r="G336" s="269"/>
      <c r="H336" s="272">
        <v>26.04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174</v>
      </c>
      <c r="AU336" s="278" t="s">
        <v>86</v>
      </c>
      <c r="AV336" s="14" t="s">
        <v>86</v>
      </c>
      <c r="AW336" s="14" t="s">
        <v>30</v>
      </c>
      <c r="AX336" s="14" t="s">
        <v>73</v>
      </c>
      <c r="AY336" s="278" t="s">
        <v>166</v>
      </c>
    </row>
    <row r="337" spans="1:51" s="14" customFormat="1" ht="12">
      <c r="A337" s="14"/>
      <c r="B337" s="268"/>
      <c r="C337" s="269"/>
      <c r="D337" s="259" t="s">
        <v>174</v>
      </c>
      <c r="E337" s="270" t="s">
        <v>1</v>
      </c>
      <c r="F337" s="271" t="s">
        <v>3158</v>
      </c>
      <c r="G337" s="269"/>
      <c r="H337" s="272">
        <v>34.86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174</v>
      </c>
      <c r="AU337" s="278" t="s">
        <v>86</v>
      </c>
      <c r="AV337" s="14" t="s">
        <v>86</v>
      </c>
      <c r="AW337" s="14" t="s">
        <v>30</v>
      </c>
      <c r="AX337" s="14" t="s">
        <v>73</v>
      </c>
      <c r="AY337" s="278" t="s">
        <v>166</v>
      </c>
    </row>
    <row r="338" spans="1:51" s="14" customFormat="1" ht="12">
      <c r="A338" s="14"/>
      <c r="B338" s="268"/>
      <c r="C338" s="269"/>
      <c r="D338" s="259" t="s">
        <v>174</v>
      </c>
      <c r="E338" s="270" t="s">
        <v>1</v>
      </c>
      <c r="F338" s="271" t="s">
        <v>3159</v>
      </c>
      <c r="G338" s="269"/>
      <c r="H338" s="272">
        <v>35.6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174</v>
      </c>
      <c r="AU338" s="278" t="s">
        <v>86</v>
      </c>
      <c r="AV338" s="14" t="s">
        <v>86</v>
      </c>
      <c r="AW338" s="14" t="s">
        <v>30</v>
      </c>
      <c r="AX338" s="14" t="s">
        <v>73</v>
      </c>
      <c r="AY338" s="278" t="s">
        <v>166</v>
      </c>
    </row>
    <row r="339" spans="1:51" s="14" customFormat="1" ht="12">
      <c r="A339" s="14"/>
      <c r="B339" s="268"/>
      <c r="C339" s="269"/>
      <c r="D339" s="259" t="s">
        <v>174</v>
      </c>
      <c r="E339" s="270" t="s">
        <v>1</v>
      </c>
      <c r="F339" s="271" t="s">
        <v>3160</v>
      </c>
      <c r="G339" s="269"/>
      <c r="H339" s="272">
        <v>22.4</v>
      </c>
      <c r="I339" s="273"/>
      <c r="J339" s="269"/>
      <c r="K339" s="269"/>
      <c r="L339" s="274"/>
      <c r="M339" s="275"/>
      <c r="N339" s="276"/>
      <c r="O339" s="276"/>
      <c r="P339" s="276"/>
      <c r="Q339" s="276"/>
      <c r="R339" s="276"/>
      <c r="S339" s="276"/>
      <c r="T339" s="27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8" t="s">
        <v>174</v>
      </c>
      <c r="AU339" s="278" t="s">
        <v>86</v>
      </c>
      <c r="AV339" s="14" t="s">
        <v>86</v>
      </c>
      <c r="AW339" s="14" t="s">
        <v>30</v>
      </c>
      <c r="AX339" s="14" t="s">
        <v>73</v>
      </c>
      <c r="AY339" s="278" t="s">
        <v>166</v>
      </c>
    </row>
    <row r="340" spans="1:51" s="14" customFormat="1" ht="12">
      <c r="A340" s="14"/>
      <c r="B340" s="268"/>
      <c r="C340" s="269"/>
      <c r="D340" s="259" t="s">
        <v>174</v>
      </c>
      <c r="E340" s="270" t="s">
        <v>1</v>
      </c>
      <c r="F340" s="271" t="s">
        <v>3161</v>
      </c>
      <c r="G340" s="269"/>
      <c r="H340" s="272">
        <v>5.3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174</v>
      </c>
      <c r="AU340" s="278" t="s">
        <v>86</v>
      </c>
      <c r="AV340" s="14" t="s">
        <v>86</v>
      </c>
      <c r="AW340" s="14" t="s">
        <v>30</v>
      </c>
      <c r="AX340" s="14" t="s">
        <v>73</v>
      </c>
      <c r="AY340" s="278" t="s">
        <v>166</v>
      </c>
    </row>
    <row r="341" spans="1:51" s="13" customFormat="1" ht="12">
      <c r="A341" s="13"/>
      <c r="B341" s="257"/>
      <c r="C341" s="258"/>
      <c r="D341" s="259" t="s">
        <v>174</v>
      </c>
      <c r="E341" s="260" t="s">
        <v>1</v>
      </c>
      <c r="F341" s="261" t="s">
        <v>461</v>
      </c>
      <c r="G341" s="258"/>
      <c r="H341" s="260" t="s">
        <v>1</v>
      </c>
      <c r="I341" s="262"/>
      <c r="J341" s="258"/>
      <c r="K341" s="258"/>
      <c r="L341" s="263"/>
      <c r="M341" s="264"/>
      <c r="N341" s="265"/>
      <c r="O341" s="265"/>
      <c r="P341" s="265"/>
      <c r="Q341" s="265"/>
      <c r="R341" s="265"/>
      <c r="S341" s="265"/>
      <c r="T341" s="26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7" t="s">
        <v>174</v>
      </c>
      <c r="AU341" s="267" t="s">
        <v>86</v>
      </c>
      <c r="AV341" s="13" t="s">
        <v>80</v>
      </c>
      <c r="AW341" s="13" t="s">
        <v>30</v>
      </c>
      <c r="AX341" s="13" t="s">
        <v>73</v>
      </c>
      <c r="AY341" s="267" t="s">
        <v>166</v>
      </c>
    </row>
    <row r="342" spans="1:51" s="14" customFormat="1" ht="12">
      <c r="A342" s="14"/>
      <c r="B342" s="268"/>
      <c r="C342" s="269"/>
      <c r="D342" s="259" t="s">
        <v>174</v>
      </c>
      <c r="E342" s="270" t="s">
        <v>1</v>
      </c>
      <c r="F342" s="271" t="s">
        <v>3162</v>
      </c>
      <c r="G342" s="269"/>
      <c r="H342" s="272">
        <v>6.12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174</v>
      </c>
      <c r="AU342" s="278" t="s">
        <v>86</v>
      </c>
      <c r="AV342" s="14" t="s">
        <v>86</v>
      </c>
      <c r="AW342" s="14" t="s">
        <v>30</v>
      </c>
      <c r="AX342" s="14" t="s">
        <v>73</v>
      </c>
      <c r="AY342" s="278" t="s">
        <v>166</v>
      </c>
    </row>
    <row r="343" spans="1:51" s="14" customFormat="1" ht="12">
      <c r="A343" s="14"/>
      <c r="B343" s="268"/>
      <c r="C343" s="269"/>
      <c r="D343" s="259" t="s">
        <v>174</v>
      </c>
      <c r="E343" s="270" t="s">
        <v>1</v>
      </c>
      <c r="F343" s="271" t="s">
        <v>3163</v>
      </c>
      <c r="G343" s="269"/>
      <c r="H343" s="272">
        <v>5.56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174</v>
      </c>
      <c r="AU343" s="278" t="s">
        <v>86</v>
      </c>
      <c r="AV343" s="14" t="s">
        <v>86</v>
      </c>
      <c r="AW343" s="14" t="s">
        <v>30</v>
      </c>
      <c r="AX343" s="14" t="s">
        <v>73</v>
      </c>
      <c r="AY343" s="278" t="s">
        <v>166</v>
      </c>
    </row>
    <row r="344" spans="1:51" s="14" customFormat="1" ht="12">
      <c r="A344" s="14"/>
      <c r="B344" s="268"/>
      <c r="C344" s="269"/>
      <c r="D344" s="259" t="s">
        <v>174</v>
      </c>
      <c r="E344" s="270" t="s">
        <v>1</v>
      </c>
      <c r="F344" s="271" t="s">
        <v>3164</v>
      </c>
      <c r="G344" s="269"/>
      <c r="H344" s="272">
        <v>17.36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174</v>
      </c>
      <c r="AU344" s="278" t="s">
        <v>86</v>
      </c>
      <c r="AV344" s="14" t="s">
        <v>86</v>
      </c>
      <c r="AW344" s="14" t="s">
        <v>30</v>
      </c>
      <c r="AX344" s="14" t="s">
        <v>73</v>
      </c>
      <c r="AY344" s="278" t="s">
        <v>166</v>
      </c>
    </row>
    <row r="345" spans="1:51" s="14" customFormat="1" ht="12">
      <c r="A345" s="14"/>
      <c r="B345" s="268"/>
      <c r="C345" s="269"/>
      <c r="D345" s="259" t="s">
        <v>174</v>
      </c>
      <c r="E345" s="270" t="s">
        <v>1</v>
      </c>
      <c r="F345" s="271" t="s">
        <v>3165</v>
      </c>
      <c r="G345" s="269"/>
      <c r="H345" s="272">
        <v>4.62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174</v>
      </c>
      <c r="AU345" s="278" t="s">
        <v>86</v>
      </c>
      <c r="AV345" s="14" t="s">
        <v>86</v>
      </c>
      <c r="AW345" s="14" t="s">
        <v>30</v>
      </c>
      <c r="AX345" s="14" t="s">
        <v>73</v>
      </c>
      <c r="AY345" s="278" t="s">
        <v>166</v>
      </c>
    </row>
    <row r="346" spans="1:51" s="14" customFormat="1" ht="12">
      <c r="A346" s="14"/>
      <c r="B346" s="268"/>
      <c r="C346" s="269"/>
      <c r="D346" s="259" t="s">
        <v>174</v>
      </c>
      <c r="E346" s="270" t="s">
        <v>1</v>
      </c>
      <c r="F346" s="271" t="s">
        <v>3166</v>
      </c>
      <c r="G346" s="269"/>
      <c r="H346" s="272">
        <v>35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174</v>
      </c>
      <c r="AU346" s="278" t="s">
        <v>86</v>
      </c>
      <c r="AV346" s="14" t="s">
        <v>86</v>
      </c>
      <c r="AW346" s="14" t="s">
        <v>30</v>
      </c>
      <c r="AX346" s="14" t="s">
        <v>73</v>
      </c>
      <c r="AY346" s="278" t="s">
        <v>166</v>
      </c>
    </row>
    <row r="347" spans="1:51" s="14" customFormat="1" ht="12">
      <c r="A347" s="14"/>
      <c r="B347" s="268"/>
      <c r="C347" s="269"/>
      <c r="D347" s="259" t="s">
        <v>174</v>
      </c>
      <c r="E347" s="270" t="s">
        <v>1</v>
      </c>
      <c r="F347" s="271" t="s">
        <v>3167</v>
      </c>
      <c r="G347" s="269"/>
      <c r="H347" s="272">
        <v>42.6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174</v>
      </c>
      <c r="AU347" s="278" t="s">
        <v>86</v>
      </c>
      <c r="AV347" s="14" t="s">
        <v>86</v>
      </c>
      <c r="AW347" s="14" t="s">
        <v>30</v>
      </c>
      <c r="AX347" s="14" t="s">
        <v>73</v>
      </c>
      <c r="AY347" s="278" t="s">
        <v>166</v>
      </c>
    </row>
    <row r="348" spans="1:51" s="14" customFormat="1" ht="12">
      <c r="A348" s="14"/>
      <c r="B348" s="268"/>
      <c r="C348" s="269"/>
      <c r="D348" s="259" t="s">
        <v>174</v>
      </c>
      <c r="E348" s="270" t="s">
        <v>1</v>
      </c>
      <c r="F348" s="271" t="s">
        <v>3168</v>
      </c>
      <c r="G348" s="269"/>
      <c r="H348" s="272">
        <v>24.12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174</v>
      </c>
      <c r="AU348" s="278" t="s">
        <v>86</v>
      </c>
      <c r="AV348" s="14" t="s">
        <v>86</v>
      </c>
      <c r="AW348" s="14" t="s">
        <v>30</v>
      </c>
      <c r="AX348" s="14" t="s">
        <v>73</v>
      </c>
      <c r="AY348" s="278" t="s">
        <v>166</v>
      </c>
    </row>
    <row r="349" spans="1:51" s="14" customFormat="1" ht="12">
      <c r="A349" s="14"/>
      <c r="B349" s="268"/>
      <c r="C349" s="269"/>
      <c r="D349" s="259" t="s">
        <v>174</v>
      </c>
      <c r="E349" s="270" t="s">
        <v>1</v>
      </c>
      <c r="F349" s="271" t="s">
        <v>3169</v>
      </c>
      <c r="G349" s="269"/>
      <c r="H349" s="272">
        <v>19.11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174</v>
      </c>
      <c r="AU349" s="278" t="s">
        <v>86</v>
      </c>
      <c r="AV349" s="14" t="s">
        <v>86</v>
      </c>
      <c r="AW349" s="14" t="s">
        <v>30</v>
      </c>
      <c r="AX349" s="14" t="s">
        <v>73</v>
      </c>
      <c r="AY349" s="278" t="s">
        <v>166</v>
      </c>
    </row>
    <row r="350" spans="1:51" s="14" customFormat="1" ht="12">
      <c r="A350" s="14"/>
      <c r="B350" s="268"/>
      <c r="C350" s="269"/>
      <c r="D350" s="259" t="s">
        <v>174</v>
      </c>
      <c r="E350" s="270" t="s">
        <v>1</v>
      </c>
      <c r="F350" s="271" t="s">
        <v>3170</v>
      </c>
      <c r="G350" s="269"/>
      <c r="H350" s="272">
        <v>105.4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174</v>
      </c>
      <c r="AU350" s="278" t="s">
        <v>86</v>
      </c>
      <c r="AV350" s="14" t="s">
        <v>86</v>
      </c>
      <c r="AW350" s="14" t="s">
        <v>30</v>
      </c>
      <c r="AX350" s="14" t="s">
        <v>73</v>
      </c>
      <c r="AY350" s="278" t="s">
        <v>166</v>
      </c>
    </row>
    <row r="351" spans="1:51" s="14" customFormat="1" ht="12">
      <c r="A351" s="14"/>
      <c r="B351" s="268"/>
      <c r="C351" s="269"/>
      <c r="D351" s="259" t="s">
        <v>174</v>
      </c>
      <c r="E351" s="270" t="s">
        <v>1</v>
      </c>
      <c r="F351" s="271" t="s">
        <v>3171</v>
      </c>
      <c r="G351" s="269"/>
      <c r="H351" s="272">
        <v>136.5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174</v>
      </c>
      <c r="AU351" s="278" t="s">
        <v>86</v>
      </c>
      <c r="AV351" s="14" t="s">
        <v>86</v>
      </c>
      <c r="AW351" s="14" t="s">
        <v>30</v>
      </c>
      <c r="AX351" s="14" t="s">
        <v>73</v>
      </c>
      <c r="AY351" s="278" t="s">
        <v>166</v>
      </c>
    </row>
    <row r="352" spans="1:51" s="13" customFormat="1" ht="12">
      <c r="A352" s="13"/>
      <c r="B352" s="257"/>
      <c r="C352" s="258"/>
      <c r="D352" s="259" t="s">
        <v>174</v>
      </c>
      <c r="E352" s="260" t="s">
        <v>1</v>
      </c>
      <c r="F352" s="261" t="s">
        <v>553</v>
      </c>
      <c r="G352" s="258"/>
      <c r="H352" s="260" t="s">
        <v>1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174</v>
      </c>
      <c r="AU352" s="267" t="s">
        <v>86</v>
      </c>
      <c r="AV352" s="13" t="s">
        <v>80</v>
      </c>
      <c r="AW352" s="13" t="s">
        <v>30</v>
      </c>
      <c r="AX352" s="13" t="s">
        <v>73</v>
      </c>
      <c r="AY352" s="267" t="s">
        <v>166</v>
      </c>
    </row>
    <row r="353" spans="1:51" s="13" customFormat="1" ht="12">
      <c r="A353" s="13"/>
      <c r="B353" s="257"/>
      <c r="C353" s="258"/>
      <c r="D353" s="259" t="s">
        <v>174</v>
      </c>
      <c r="E353" s="260" t="s">
        <v>1</v>
      </c>
      <c r="F353" s="261" t="s">
        <v>443</v>
      </c>
      <c r="G353" s="258"/>
      <c r="H353" s="260" t="s">
        <v>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174</v>
      </c>
      <c r="AU353" s="267" t="s">
        <v>86</v>
      </c>
      <c r="AV353" s="13" t="s">
        <v>80</v>
      </c>
      <c r="AW353" s="13" t="s">
        <v>30</v>
      </c>
      <c r="AX353" s="13" t="s">
        <v>73</v>
      </c>
      <c r="AY353" s="267" t="s">
        <v>166</v>
      </c>
    </row>
    <row r="354" spans="1:51" s="14" customFormat="1" ht="12">
      <c r="A354" s="14"/>
      <c r="B354" s="268"/>
      <c r="C354" s="269"/>
      <c r="D354" s="259" t="s">
        <v>174</v>
      </c>
      <c r="E354" s="270" t="s">
        <v>1</v>
      </c>
      <c r="F354" s="271" t="s">
        <v>3172</v>
      </c>
      <c r="G354" s="269"/>
      <c r="H354" s="272">
        <v>1.33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174</v>
      </c>
      <c r="AU354" s="278" t="s">
        <v>86</v>
      </c>
      <c r="AV354" s="14" t="s">
        <v>86</v>
      </c>
      <c r="AW354" s="14" t="s">
        <v>30</v>
      </c>
      <c r="AX354" s="14" t="s">
        <v>73</v>
      </c>
      <c r="AY354" s="278" t="s">
        <v>166</v>
      </c>
    </row>
    <row r="355" spans="1:51" s="14" customFormat="1" ht="12">
      <c r="A355" s="14"/>
      <c r="B355" s="268"/>
      <c r="C355" s="269"/>
      <c r="D355" s="259" t="s">
        <v>174</v>
      </c>
      <c r="E355" s="270" t="s">
        <v>1</v>
      </c>
      <c r="F355" s="271" t="s">
        <v>3173</v>
      </c>
      <c r="G355" s="269"/>
      <c r="H355" s="272">
        <v>2.1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174</v>
      </c>
      <c r="AU355" s="278" t="s">
        <v>86</v>
      </c>
      <c r="AV355" s="14" t="s">
        <v>86</v>
      </c>
      <c r="AW355" s="14" t="s">
        <v>30</v>
      </c>
      <c r="AX355" s="14" t="s">
        <v>73</v>
      </c>
      <c r="AY355" s="278" t="s">
        <v>166</v>
      </c>
    </row>
    <row r="356" spans="1:51" s="14" customFormat="1" ht="12">
      <c r="A356" s="14"/>
      <c r="B356" s="268"/>
      <c r="C356" s="269"/>
      <c r="D356" s="259" t="s">
        <v>174</v>
      </c>
      <c r="E356" s="270" t="s">
        <v>1</v>
      </c>
      <c r="F356" s="271" t="s">
        <v>3174</v>
      </c>
      <c r="G356" s="269"/>
      <c r="H356" s="272">
        <v>1.35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174</v>
      </c>
      <c r="AU356" s="278" t="s">
        <v>86</v>
      </c>
      <c r="AV356" s="14" t="s">
        <v>86</v>
      </c>
      <c r="AW356" s="14" t="s">
        <v>30</v>
      </c>
      <c r="AX356" s="14" t="s">
        <v>73</v>
      </c>
      <c r="AY356" s="278" t="s">
        <v>166</v>
      </c>
    </row>
    <row r="357" spans="1:51" s="14" customFormat="1" ht="12">
      <c r="A357" s="14"/>
      <c r="B357" s="268"/>
      <c r="C357" s="269"/>
      <c r="D357" s="259" t="s">
        <v>174</v>
      </c>
      <c r="E357" s="270" t="s">
        <v>1</v>
      </c>
      <c r="F357" s="271" t="s">
        <v>3175</v>
      </c>
      <c r="G357" s="269"/>
      <c r="H357" s="272">
        <v>1.16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174</v>
      </c>
      <c r="AU357" s="278" t="s">
        <v>86</v>
      </c>
      <c r="AV357" s="14" t="s">
        <v>86</v>
      </c>
      <c r="AW357" s="14" t="s">
        <v>30</v>
      </c>
      <c r="AX357" s="14" t="s">
        <v>73</v>
      </c>
      <c r="AY357" s="278" t="s">
        <v>166</v>
      </c>
    </row>
    <row r="358" spans="1:51" s="14" customFormat="1" ht="12">
      <c r="A358" s="14"/>
      <c r="B358" s="268"/>
      <c r="C358" s="269"/>
      <c r="D358" s="259" t="s">
        <v>174</v>
      </c>
      <c r="E358" s="270" t="s">
        <v>1</v>
      </c>
      <c r="F358" s="271" t="s">
        <v>3176</v>
      </c>
      <c r="G358" s="269"/>
      <c r="H358" s="272">
        <v>4.02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174</v>
      </c>
      <c r="AU358" s="278" t="s">
        <v>86</v>
      </c>
      <c r="AV358" s="14" t="s">
        <v>86</v>
      </c>
      <c r="AW358" s="14" t="s">
        <v>30</v>
      </c>
      <c r="AX358" s="14" t="s">
        <v>73</v>
      </c>
      <c r="AY358" s="278" t="s">
        <v>166</v>
      </c>
    </row>
    <row r="359" spans="1:51" s="14" customFormat="1" ht="12">
      <c r="A359" s="14"/>
      <c r="B359" s="268"/>
      <c r="C359" s="269"/>
      <c r="D359" s="259" t="s">
        <v>174</v>
      </c>
      <c r="E359" s="270" t="s">
        <v>1</v>
      </c>
      <c r="F359" s="271" t="s">
        <v>3177</v>
      </c>
      <c r="G359" s="269"/>
      <c r="H359" s="272">
        <v>3.48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174</v>
      </c>
      <c r="AU359" s="278" t="s">
        <v>86</v>
      </c>
      <c r="AV359" s="14" t="s">
        <v>86</v>
      </c>
      <c r="AW359" s="14" t="s">
        <v>30</v>
      </c>
      <c r="AX359" s="14" t="s">
        <v>73</v>
      </c>
      <c r="AY359" s="278" t="s">
        <v>166</v>
      </c>
    </row>
    <row r="360" spans="1:51" s="13" customFormat="1" ht="12">
      <c r="A360" s="13"/>
      <c r="B360" s="257"/>
      <c r="C360" s="258"/>
      <c r="D360" s="259" t="s">
        <v>174</v>
      </c>
      <c r="E360" s="260" t="s">
        <v>1</v>
      </c>
      <c r="F360" s="261" t="s">
        <v>456</v>
      </c>
      <c r="G360" s="258"/>
      <c r="H360" s="260" t="s">
        <v>1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174</v>
      </c>
      <c r="AU360" s="267" t="s">
        <v>86</v>
      </c>
      <c r="AV360" s="13" t="s">
        <v>80</v>
      </c>
      <c r="AW360" s="13" t="s">
        <v>30</v>
      </c>
      <c r="AX360" s="13" t="s">
        <v>73</v>
      </c>
      <c r="AY360" s="267" t="s">
        <v>166</v>
      </c>
    </row>
    <row r="361" spans="1:51" s="14" customFormat="1" ht="12">
      <c r="A361" s="14"/>
      <c r="B361" s="268"/>
      <c r="C361" s="269"/>
      <c r="D361" s="259" t="s">
        <v>174</v>
      </c>
      <c r="E361" s="270" t="s">
        <v>1</v>
      </c>
      <c r="F361" s="271" t="s">
        <v>3178</v>
      </c>
      <c r="G361" s="269"/>
      <c r="H361" s="272">
        <v>4.2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174</v>
      </c>
      <c r="AU361" s="278" t="s">
        <v>86</v>
      </c>
      <c r="AV361" s="14" t="s">
        <v>86</v>
      </c>
      <c r="AW361" s="14" t="s">
        <v>30</v>
      </c>
      <c r="AX361" s="14" t="s">
        <v>73</v>
      </c>
      <c r="AY361" s="278" t="s">
        <v>166</v>
      </c>
    </row>
    <row r="362" spans="1:51" s="14" customFormat="1" ht="12">
      <c r="A362" s="14"/>
      <c r="B362" s="268"/>
      <c r="C362" s="269"/>
      <c r="D362" s="259" t="s">
        <v>174</v>
      </c>
      <c r="E362" s="270" t="s">
        <v>1</v>
      </c>
      <c r="F362" s="271" t="s">
        <v>3179</v>
      </c>
      <c r="G362" s="269"/>
      <c r="H362" s="272">
        <v>9.31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174</v>
      </c>
      <c r="AU362" s="278" t="s">
        <v>86</v>
      </c>
      <c r="AV362" s="14" t="s">
        <v>86</v>
      </c>
      <c r="AW362" s="14" t="s">
        <v>30</v>
      </c>
      <c r="AX362" s="14" t="s">
        <v>73</v>
      </c>
      <c r="AY362" s="278" t="s">
        <v>166</v>
      </c>
    </row>
    <row r="363" spans="1:51" s="14" customFormat="1" ht="12">
      <c r="A363" s="14"/>
      <c r="B363" s="268"/>
      <c r="C363" s="269"/>
      <c r="D363" s="259" t="s">
        <v>174</v>
      </c>
      <c r="E363" s="270" t="s">
        <v>1</v>
      </c>
      <c r="F363" s="271" t="s">
        <v>3180</v>
      </c>
      <c r="G363" s="269"/>
      <c r="H363" s="272">
        <v>10.5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174</v>
      </c>
      <c r="AU363" s="278" t="s">
        <v>86</v>
      </c>
      <c r="AV363" s="14" t="s">
        <v>86</v>
      </c>
      <c r="AW363" s="14" t="s">
        <v>30</v>
      </c>
      <c r="AX363" s="14" t="s">
        <v>73</v>
      </c>
      <c r="AY363" s="278" t="s">
        <v>166</v>
      </c>
    </row>
    <row r="364" spans="1:51" s="14" customFormat="1" ht="12">
      <c r="A364" s="14"/>
      <c r="B364" s="268"/>
      <c r="C364" s="269"/>
      <c r="D364" s="259" t="s">
        <v>174</v>
      </c>
      <c r="E364" s="270" t="s">
        <v>1</v>
      </c>
      <c r="F364" s="271" t="s">
        <v>3181</v>
      </c>
      <c r="G364" s="269"/>
      <c r="H364" s="272">
        <v>5.32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174</v>
      </c>
      <c r="AU364" s="278" t="s">
        <v>86</v>
      </c>
      <c r="AV364" s="14" t="s">
        <v>86</v>
      </c>
      <c r="AW364" s="14" t="s">
        <v>30</v>
      </c>
      <c r="AX364" s="14" t="s">
        <v>73</v>
      </c>
      <c r="AY364" s="278" t="s">
        <v>166</v>
      </c>
    </row>
    <row r="365" spans="1:51" s="14" customFormat="1" ht="12">
      <c r="A365" s="14"/>
      <c r="B365" s="268"/>
      <c r="C365" s="269"/>
      <c r="D365" s="259" t="s">
        <v>174</v>
      </c>
      <c r="E365" s="270" t="s">
        <v>1</v>
      </c>
      <c r="F365" s="271" t="s">
        <v>3182</v>
      </c>
      <c r="G365" s="269"/>
      <c r="H365" s="272">
        <v>0.9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174</v>
      </c>
      <c r="AU365" s="278" t="s">
        <v>86</v>
      </c>
      <c r="AV365" s="14" t="s">
        <v>86</v>
      </c>
      <c r="AW365" s="14" t="s">
        <v>30</v>
      </c>
      <c r="AX365" s="14" t="s">
        <v>73</v>
      </c>
      <c r="AY365" s="278" t="s">
        <v>166</v>
      </c>
    </row>
    <row r="366" spans="1:51" s="13" customFormat="1" ht="12">
      <c r="A366" s="13"/>
      <c r="B366" s="257"/>
      <c r="C366" s="258"/>
      <c r="D366" s="259" t="s">
        <v>174</v>
      </c>
      <c r="E366" s="260" t="s">
        <v>1</v>
      </c>
      <c r="F366" s="261" t="s">
        <v>461</v>
      </c>
      <c r="G366" s="258"/>
      <c r="H366" s="260" t="s">
        <v>1</v>
      </c>
      <c r="I366" s="262"/>
      <c r="J366" s="258"/>
      <c r="K366" s="258"/>
      <c r="L366" s="263"/>
      <c r="M366" s="264"/>
      <c r="N366" s="265"/>
      <c r="O366" s="265"/>
      <c r="P366" s="265"/>
      <c r="Q366" s="265"/>
      <c r="R366" s="265"/>
      <c r="S366" s="265"/>
      <c r="T366" s="26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7" t="s">
        <v>174</v>
      </c>
      <c r="AU366" s="267" t="s">
        <v>86</v>
      </c>
      <c r="AV366" s="13" t="s">
        <v>80</v>
      </c>
      <c r="AW366" s="13" t="s">
        <v>30</v>
      </c>
      <c r="AX366" s="13" t="s">
        <v>73</v>
      </c>
      <c r="AY366" s="267" t="s">
        <v>166</v>
      </c>
    </row>
    <row r="367" spans="1:51" s="14" customFormat="1" ht="12">
      <c r="A367" s="14"/>
      <c r="B367" s="268"/>
      <c r="C367" s="269"/>
      <c r="D367" s="259" t="s">
        <v>174</v>
      </c>
      <c r="E367" s="270" t="s">
        <v>1</v>
      </c>
      <c r="F367" s="271" t="s">
        <v>3183</v>
      </c>
      <c r="G367" s="269"/>
      <c r="H367" s="272">
        <v>1.74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174</v>
      </c>
      <c r="AU367" s="278" t="s">
        <v>86</v>
      </c>
      <c r="AV367" s="14" t="s">
        <v>86</v>
      </c>
      <c r="AW367" s="14" t="s">
        <v>30</v>
      </c>
      <c r="AX367" s="14" t="s">
        <v>73</v>
      </c>
      <c r="AY367" s="278" t="s">
        <v>166</v>
      </c>
    </row>
    <row r="368" spans="1:51" s="14" customFormat="1" ht="12">
      <c r="A368" s="14"/>
      <c r="B368" s="268"/>
      <c r="C368" s="269"/>
      <c r="D368" s="259" t="s">
        <v>174</v>
      </c>
      <c r="E368" s="270" t="s">
        <v>1</v>
      </c>
      <c r="F368" s="271" t="s">
        <v>3172</v>
      </c>
      <c r="G368" s="269"/>
      <c r="H368" s="272">
        <v>1.33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174</v>
      </c>
      <c r="AU368" s="278" t="s">
        <v>86</v>
      </c>
      <c r="AV368" s="14" t="s">
        <v>86</v>
      </c>
      <c r="AW368" s="14" t="s">
        <v>30</v>
      </c>
      <c r="AX368" s="14" t="s">
        <v>73</v>
      </c>
      <c r="AY368" s="278" t="s">
        <v>166</v>
      </c>
    </row>
    <row r="369" spans="1:51" s="14" customFormat="1" ht="12">
      <c r="A369" s="14"/>
      <c r="B369" s="268"/>
      <c r="C369" s="269"/>
      <c r="D369" s="259" t="s">
        <v>174</v>
      </c>
      <c r="E369" s="270" t="s">
        <v>1</v>
      </c>
      <c r="F369" s="271" t="s">
        <v>3184</v>
      </c>
      <c r="G369" s="269"/>
      <c r="H369" s="272">
        <v>2.8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174</v>
      </c>
      <c r="AU369" s="278" t="s">
        <v>86</v>
      </c>
      <c r="AV369" s="14" t="s">
        <v>86</v>
      </c>
      <c r="AW369" s="14" t="s">
        <v>30</v>
      </c>
      <c r="AX369" s="14" t="s">
        <v>73</v>
      </c>
      <c r="AY369" s="278" t="s">
        <v>166</v>
      </c>
    </row>
    <row r="370" spans="1:51" s="14" customFormat="1" ht="12">
      <c r="A370" s="14"/>
      <c r="B370" s="268"/>
      <c r="C370" s="269"/>
      <c r="D370" s="259" t="s">
        <v>174</v>
      </c>
      <c r="E370" s="270" t="s">
        <v>1</v>
      </c>
      <c r="F370" s="271" t="s">
        <v>3185</v>
      </c>
      <c r="G370" s="269"/>
      <c r="H370" s="272">
        <v>0.87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174</v>
      </c>
      <c r="AU370" s="278" t="s">
        <v>86</v>
      </c>
      <c r="AV370" s="14" t="s">
        <v>86</v>
      </c>
      <c r="AW370" s="14" t="s">
        <v>30</v>
      </c>
      <c r="AX370" s="14" t="s">
        <v>73</v>
      </c>
      <c r="AY370" s="278" t="s">
        <v>166</v>
      </c>
    </row>
    <row r="371" spans="1:51" s="14" customFormat="1" ht="12">
      <c r="A371" s="14"/>
      <c r="B371" s="268"/>
      <c r="C371" s="269"/>
      <c r="D371" s="259" t="s">
        <v>174</v>
      </c>
      <c r="E371" s="270" t="s">
        <v>1</v>
      </c>
      <c r="F371" s="271" t="s">
        <v>3179</v>
      </c>
      <c r="G371" s="269"/>
      <c r="H371" s="272">
        <v>9.31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174</v>
      </c>
      <c r="AU371" s="278" t="s">
        <v>86</v>
      </c>
      <c r="AV371" s="14" t="s">
        <v>86</v>
      </c>
      <c r="AW371" s="14" t="s">
        <v>30</v>
      </c>
      <c r="AX371" s="14" t="s">
        <v>73</v>
      </c>
      <c r="AY371" s="278" t="s">
        <v>166</v>
      </c>
    </row>
    <row r="372" spans="1:51" s="14" customFormat="1" ht="12">
      <c r="A372" s="14"/>
      <c r="B372" s="268"/>
      <c r="C372" s="269"/>
      <c r="D372" s="259" t="s">
        <v>174</v>
      </c>
      <c r="E372" s="270" t="s">
        <v>1</v>
      </c>
      <c r="F372" s="271" t="s">
        <v>3186</v>
      </c>
      <c r="G372" s="269"/>
      <c r="H372" s="272">
        <v>12.6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174</v>
      </c>
      <c r="AU372" s="278" t="s">
        <v>86</v>
      </c>
      <c r="AV372" s="14" t="s">
        <v>86</v>
      </c>
      <c r="AW372" s="14" t="s">
        <v>30</v>
      </c>
      <c r="AX372" s="14" t="s">
        <v>73</v>
      </c>
      <c r="AY372" s="278" t="s">
        <v>166</v>
      </c>
    </row>
    <row r="373" spans="1:65" s="2" customFormat="1" ht="16.5" customHeight="1">
      <c r="A373" s="37"/>
      <c r="B373" s="38"/>
      <c r="C373" s="279" t="s">
        <v>409</v>
      </c>
      <c r="D373" s="279" t="s">
        <v>243</v>
      </c>
      <c r="E373" s="280" t="s">
        <v>568</v>
      </c>
      <c r="F373" s="281" t="s">
        <v>569</v>
      </c>
      <c r="G373" s="282" t="s">
        <v>290</v>
      </c>
      <c r="H373" s="283">
        <v>715.901</v>
      </c>
      <c r="I373" s="284"/>
      <c r="J373" s="285">
        <f>ROUND(I373*H373,2)</f>
        <v>0</v>
      </c>
      <c r="K373" s="286"/>
      <c r="L373" s="287"/>
      <c r="M373" s="288" t="s">
        <v>1</v>
      </c>
      <c r="N373" s="289" t="s">
        <v>39</v>
      </c>
      <c r="O373" s="90"/>
      <c r="P373" s="253">
        <f>O373*H373</f>
        <v>0</v>
      </c>
      <c r="Q373" s="253">
        <v>3E-05</v>
      </c>
      <c r="R373" s="253">
        <f>Q373*H373</f>
        <v>0.021477029999999998</v>
      </c>
      <c r="S373" s="253">
        <v>0</v>
      </c>
      <c r="T373" s="254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5" t="s">
        <v>212</v>
      </c>
      <c r="AT373" s="255" t="s">
        <v>243</v>
      </c>
      <c r="AU373" s="255" t="s">
        <v>86</v>
      </c>
      <c r="AY373" s="16" t="s">
        <v>166</v>
      </c>
      <c r="BE373" s="256">
        <f>IF(N373="základní",J373,0)</f>
        <v>0</v>
      </c>
      <c r="BF373" s="256">
        <f>IF(N373="snížená",J373,0)</f>
        <v>0</v>
      </c>
      <c r="BG373" s="256">
        <f>IF(N373="zákl. přenesená",J373,0)</f>
        <v>0</v>
      </c>
      <c r="BH373" s="256">
        <f>IF(N373="sníž. přenesená",J373,0)</f>
        <v>0</v>
      </c>
      <c r="BI373" s="256">
        <f>IF(N373="nulová",J373,0)</f>
        <v>0</v>
      </c>
      <c r="BJ373" s="16" t="s">
        <v>86</v>
      </c>
      <c r="BK373" s="256">
        <f>ROUND(I373*H373,2)</f>
        <v>0</v>
      </c>
      <c r="BL373" s="16" t="s">
        <v>172</v>
      </c>
      <c r="BM373" s="255" t="s">
        <v>3187</v>
      </c>
    </row>
    <row r="374" spans="1:51" s="14" customFormat="1" ht="12">
      <c r="A374" s="14"/>
      <c r="B374" s="268"/>
      <c r="C374" s="269"/>
      <c r="D374" s="259" t="s">
        <v>174</v>
      </c>
      <c r="E374" s="270" t="s">
        <v>1</v>
      </c>
      <c r="F374" s="271" t="s">
        <v>3146</v>
      </c>
      <c r="G374" s="269"/>
      <c r="H374" s="272">
        <v>27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174</v>
      </c>
      <c r="AU374" s="278" t="s">
        <v>86</v>
      </c>
      <c r="AV374" s="14" t="s">
        <v>86</v>
      </c>
      <c r="AW374" s="14" t="s">
        <v>30</v>
      </c>
      <c r="AX374" s="14" t="s">
        <v>73</v>
      </c>
      <c r="AY374" s="278" t="s">
        <v>166</v>
      </c>
    </row>
    <row r="375" spans="1:51" s="13" customFormat="1" ht="12">
      <c r="A375" s="13"/>
      <c r="B375" s="257"/>
      <c r="C375" s="258"/>
      <c r="D375" s="259" t="s">
        <v>174</v>
      </c>
      <c r="E375" s="260" t="s">
        <v>1</v>
      </c>
      <c r="F375" s="261" t="s">
        <v>518</v>
      </c>
      <c r="G375" s="258"/>
      <c r="H375" s="260" t="s">
        <v>1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7" t="s">
        <v>174</v>
      </c>
      <c r="AU375" s="267" t="s">
        <v>86</v>
      </c>
      <c r="AV375" s="13" t="s">
        <v>80</v>
      </c>
      <c r="AW375" s="13" t="s">
        <v>30</v>
      </c>
      <c r="AX375" s="13" t="s">
        <v>73</v>
      </c>
      <c r="AY375" s="267" t="s">
        <v>166</v>
      </c>
    </row>
    <row r="376" spans="1:51" s="13" customFormat="1" ht="12">
      <c r="A376" s="13"/>
      <c r="B376" s="257"/>
      <c r="C376" s="258"/>
      <c r="D376" s="259" t="s">
        <v>174</v>
      </c>
      <c r="E376" s="260" t="s">
        <v>1</v>
      </c>
      <c r="F376" s="261" t="s">
        <v>519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174</v>
      </c>
      <c r="AU376" s="267" t="s">
        <v>86</v>
      </c>
      <c r="AV376" s="13" t="s">
        <v>80</v>
      </c>
      <c r="AW376" s="13" t="s">
        <v>30</v>
      </c>
      <c r="AX376" s="13" t="s">
        <v>73</v>
      </c>
      <c r="AY376" s="267" t="s">
        <v>166</v>
      </c>
    </row>
    <row r="377" spans="1:51" s="14" customFormat="1" ht="12">
      <c r="A377" s="14"/>
      <c r="B377" s="268"/>
      <c r="C377" s="269"/>
      <c r="D377" s="259" t="s">
        <v>174</v>
      </c>
      <c r="E377" s="270" t="s">
        <v>1</v>
      </c>
      <c r="F377" s="271" t="s">
        <v>3147</v>
      </c>
      <c r="G377" s="269"/>
      <c r="H377" s="272">
        <v>13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174</v>
      </c>
      <c r="AU377" s="278" t="s">
        <v>86</v>
      </c>
      <c r="AV377" s="14" t="s">
        <v>86</v>
      </c>
      <c r="AW377" s="14" t="s">
        <v>30</v>
      </c>
      <c r="AX377" s="14" t="s">
        <v>73</v>
      </c>
      <c r="AY377" s="278" t="s">
        <v>166</v>
      </c>
    </row>
    <row r="378" spans="1:51" s="14" customFormat="1" ht="12">
      <c r="A378" s="14"/>
      <c r="B378" s="268"/>
      <c r="C378" s="269"/>
      <c r="D378" s="259" t="s">
        <v>174</v>
      </c>
      <c r="E378" s="270" t="s">
        <v>1</v>
      </c>
      <c r="F378" s="271" t="s">
        <v>3148</v>
      </c>
      <c r="G378" s="269"/>
      <c r="H378" s="272">
        <v>16.9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174</v>
      </c>
      <c r="AU378" s="278" t="s">
        <v>86</v>
      </c>
      <c r="AV378" s="14" t="s">
        <v>86</v>
      </c>
      <c r="AW378" s="14" t="s">
        <v>30</v>
      </c>
      <c r="AX378" s="14" t="s">
        <v>73</v>
      </c>
      <c r="AY378" s="278" t="s">
        <v>166</v>
      </c>
    </row>
    <row r="379" spans="1:51" s="14" customFormat="1" ht="12">
      <c r="A379" s="14"/>
      <c r="B379" s="268"/>
      <c r="C379" s="269"/>
      <c r="D379" s="259" t="s">
        <v>174</v>
      </c>
      <c r="E379" s="270" t="s">
        <v>1</v>
      </c>
      <c r="F379" s="271" t="s">
        <v>3149</v>
      </c>
      <c r="G379" s="269"/>
      <c r="H379" s="272">
        <v>22.5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174</v>
      </c>
      <c r="AU379" s="278" t="s">
        <v>86</v>
      </c>
      <c r="AV379" s="14" t="s">
        <v>86</v>
      </c>
      <c r="AW379" s="14" t="s">
        <v>30</v>
      </c>
      <c r="AX379" s="14" t="s">
        <v>73</v>
      </c>
      <c r="AY379" s="278" t="s">
        <v>166</v>
      </c>
    </row>
    <row r="380" spans="1:51" s="14" customFormat="1" ht="12">
      <c r="A380" s="14"/>
      <c r="B380" s="268"/>
      <c r="C380" s="269"/>
      <c r="D380" s="259" t="s">
        <v>174</v>
      </c>
      <c r="E380" s="270" t="s">
        <v>1</v>
      </c>
      <c r="F380" s="271" t="s">
        <v>3150</v>
      </c>
      <c r="G380" s="269"/>
      <c r="H380" s="272">
        <v>36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174</v>
      </c>
      <c r="AU380" s="278" t="s">
        <v>86</v>
      </c>
      <c r="AV380" s="14" t="s">
        <v>86</v>
      </c>
      <c r="AW380" s="14" t="s">
        <v>30</v>
      </c>
      <c r="AX380" s="14" t="s">
        <v>73</v>
      </c>
      <c r="AY380" s="278" t="s">
        <v>166</v>
      </c>
    </row>
    <row r="381" spans="1:51" s="13" customFormat="1" ht="12">
      <c r="A381" s="13"/>
      <c r="B381" s="257"/>
      <c r="C381" s="258"/>
      <c r="D381" s="259" t="s">
        <v>174</v>
      </c>
      <c r="E381" s="260" t="s">
        <v>1</v>
      </c>
      <c r="F381" s="261" t="s">
        <v>2247</v>
      </c>
      <c r="G381" s="258"/>
      <c r="H381" s="260" t="s">
        <v>1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7" t="s">
        <v>174</v>
      </c>
      <c r="AU381" s="267" t="s">
        <v>86</v>
      </c>
      <c r="AV381" s="13" t="s">
        <v>80</v>
      </c>
      <c r="AW381" s="13" t="s">
        <v>30</v>
      </c>
      <c r="AX381" s="13" t="s">
        <v>73</v>
      </c>
      <c r="AY381" s="267" t="s">
        <v>166</v>
      </c>
    </row>
    <row r="382" spans="1:51" s="14" customFormat="1" ht="12">
      <c r="A382" s="14"/>
      <c r="B382" s="268"/>
      <c r="C382" s="269"/>
      <c r="D382" s="259" t="s">
        <v>174</v>
      </c>
      <c r="E382" s="270" t="s">
        <v>1</v>
      </c>
      <c r="F382" s="271" t="s">
        <v>3151</v>
      </c>
      <c r="G382" s="269"/>
      <c r="H382" s="272">
        <v>4.6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174</v>
      </c>
      <c r="AU382" s="278" t="s">
        <v>86</v>
      </c>
      <c r="AV382" s="14" t="s">
        <v>86</v>
      </c>
      <c r="AW382" s="14" t="s">
        <v>30</v>
      </c>
      <c r="AX382" s="14" t="s">
        <v>73</v>
      </c>
      <c r="AY382" s="278" t="s">
        <v>166</v>
      </c>
    </row>
    <row r="383" spans="1:51" s="14" customFormat="1" ht="12">
      <c r="A383" s="14"/>
      <c r="B383" s="268"/>
      <c r="C383" s="269"/>
      <c r="D383" s="259" t="s">
        <v>174</v>
      </c>
      <c r="E383" s="270" t="s">
        <v>1</v>
      </c>
      <c r="F383" s="271" t="s">
        <v>3152</v>
      </c>
      <c r="G383" s="269"/>
      <c r="H383" s="272">
        <v>11.64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174</v>
      </c>
      <c r="AU383" s="278" t="s">
        <v>86</v>
      </c>
      <c r="AV383" s="14" t="s">
        <v>86</v>
      </c>
      <c r="AW383" s="14" t="s">
        <v>30</v>
      </c>
      <c r="AX383" s="14" t="s">
        <v>73</v>
      </c>
      <c r="AY383" s="278" t="s">
        <v>166</v>
      </c>
    </row>
    <row r="384" spans="1:51" s="14" customFormat="1" ht="12">
      <c r="A384" s="14"/>
      <c r="B384" s="268"/>
      <c r="C384" s="269"/>
      <c r="D384" s="259" t="s">
        <v>174</v>
      </c>
      <c r="E384" s="270" t="s">
        <v>1</v>
      </c>
      <c r="F384" s="271" t="s">
        <v>3153</v>
      </c>
      <c r="G384" s="269"/>
      <c r="H384" s="272">
        <v>4.92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174</v>
      </c>
      <c r="AU384" s="278" t="s">
        <v>86</v>
      </c>
      <c r="AV384" s="14" t="s">
        <v>86</v>
      </c>
      <c r="AW384" s="14" t="s">
        <v>30</v>
      </c>
      <c r="AX384" s="14" t="s">
        <v>73</v>
      </c>
      <c r="AY384" s="278" t="s">
        <v>166</v>
      </c>
    </row>
    <row r="385" spans="1:51" s="14" customFormat="1" ht="12">
      <c r="A385" s="14"/>
      <c r="B385" s="268"/>
      <c r="C385" s="269"/>
      <c r="D385" s="259" t="s">
        <v>174</v>
      </c>
      <c r="E385" s="270" t="s">
        <v>1</v>
      </c>
      <c r="F385" s="271" t="s">
        <v>3154</v>
      </c>
      <c r="G385" s="269"/>
      <c r="H385" s="272">
        <v>11.76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174</v>
      </c>
      <c r="AU385" s="278" t="s">
        <v>86</v>
      </c>
      <c r="AV385" s="14" t="s">
        <v>86</v>
      </c>
      <c r="AW385" s="14" t="s">
        <v>30</v>
      </c>
      <c r="AX385" s="14" t="s">
        <v>73</v>
      </c>
      <c r="AY385" s="278" t="s">
        <v>166</v>
      </c>
    </row>
    <row r="386" spans="1:51" s="14" customFormat="1" ht="12">
      <c r="A386" s="14"/>
      <c r="B386" s="268"/>
      <c r="C386" s="269"/>
      <c r="D386" s="259" t="s">
        <v>174</v>
      </c>
      <c r="E386" s="270" t="s">
        <v>1</v>
      </c>
      <c r="F386" s="271" t="s">
        <v>3155</v>
      </c>
      <c r="G386" s="269"/>
      <c r="H386" s="272">
        <v>7.2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174</v>
      </c>
      <c r="AU386" s="278" t="s">
        <v>86</v>
      </c>
      <c r="AV386" s="14" t="s">
        <v>86</v>
      </c>
      <c r="AW386" s="14" t="s">
        <v>30</v>
      </c>
      <c r="AX386" s="14" t="s">
        <v>73</v>
      </c>
      <c r="AY386" s="278" t="s">
        <v>166</v>
      </c>
    </row>
    <row r="387" spans="1:51" s="14" customFormat="1" ht="12">
      <c r="A387" s="14"/>
      <c r="B387" s="268"/>
      <c r="C387" s="269"/>
      <c r="D387" s="259" t="s">
        <v>174</v>
      </c>
      <c r="E387" s="270" t="s">
        <v>1</v>
      </c>
      <c r="F387" s="271" t="s">
        <v>3156</v>
      </c>
      <c r="G387" s="269"/>
      <c r="H387" s="272">
        <v>5.7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174</v>
      </c>
      <c r="AU387" s="278" t="s">
        <v>86</v>
      </c>
      <c r="AV387" s="14" t="s">
        <v>86</v>
      </c>
      <c r="AW387" s="14" t="s">
        <v>30</v>
      </c>
      <c r="AX387" s="14" t="s">
        <v>73</v>
      </c>
      <c r="AY387" s="278" t="s">
        <v>166</v>
      </c>
    </row>
    <row r="388" spans="1:51" s="13" customFormat="1" ht="12">
      <c r="A388" s="13"/>
      <c r="B388" s="257"/>
      <c r="C388" s="258"/>
      <c r="D388" s="259" t="s">
        <v>174</v>
      </c>
      <c r="E388" s="260" t="s">
        <v>1</v>
      </c>
      <c r="F388" s="261" t="s">
        <v>2250</v>
      </c>
      <c r="G388" s="258"/>
      <c r="H388" s="260" t="s">
        <v>1</v>
      </c>
      <c r="I388" s="262"/>
      <c r="J388" s="258"/>
      <c r="K388" s="258"/>
      <c r="L388" s="263"/>
      <c r="M388" s="264"/>
      <c r="N388" s="265"/>
      <c r="O388" s="265"/>
      <c r="P388" s="265"/>
      <c r="Q388" s="265"/>
      <c r="R388" s="265"/>
      <c r="S388" s="265"/>
      <c r="T388" s="26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7" t="s">
        <v>174</v>
      </c>
      <c r="AU388" s="267" t="s">
        <v>86</v>
      </c>
      <c r="AV388" s="13" t="s">
        <v>80</v>
      </c>
      <c r="AW388" s="13" t="s">
        <v>30</v>
      </c>
      <c r="AX388" s="13" t="s">
        <v>73</v>
      </c>
      <c r="AY388" s="267" t="s">
        <v>166</v>
      </c>
    </row>
    <row r="389" spans="1:51" s="14" customFormat="1" ht="12">
      <c r="A389" s="14"/>
      <c r="B389" s="268"/>
      <c r="C389" s="269"/>
      <c r="D389" s="259" t="s">
        <v>174</v>
      </c>
      <c r="E389" s="270" t="s">
        <v>1</v>
      </c>
      <c r="F389" s="271" t="s">
        <v>3157</v>
      </c>
      <c r="G389" s="269"/>
      <c r="H389" s="272">
        <v>26.04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174</v>
      </c>
      <c r="AU389" s="278" t="s">
        <v>86</v>
      </c>
      <c r="AV389" s="14" t="s">
        <v>86</v>
      </c>
      <c r="AW389" s="14" t="s">
        <v>30</v>
      </c>
      <c r="AX389" s="14" t="s">
        <v>73</v>
      </c>
      <c r="AY389" s="278" t="s">
        <v>166</v>
      </c>
    </row>
    <row r="390" spans="1:51" s="14" customFormat="1" ht="12">
      <c r="A390" s="14"/>
      <c r="B390" s="268"/>
      <c r="C390" s="269"/>
      <c r="D390" s="259" t="s">
        <v>174</v>
      </c>
      <c r="E390" s="270" t="s">
        <v>1</v>
      </c>
      <c r="F390" s="271" t="s">
        <v>3158</v>
      </c>
      <c r="G390" s="269"/>
      <c r="H390" s="272">
        <v>34.86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174</v>
      </c>
      <c r="AU390" s="278" t="s">
        <v>86</v>
      </c>
      <c r="AV390" s="14" t="s">
        <v>86</v>
      </c>
      <c r="AW390" s="14" t="s">
        <v>30</v>
      </c>
      <c r="AX390" s="14" t="s">
        <v>73</v>
      </c>
      <c r="AY390" s="278" t="s">
        <v>166</v>
      </c>
    </row>
    <row r="391" spans="1:51" s="14" customFormat="1" ht="12">
      <c r="A391" s="14"/>
      <c r="B391" s="268"/>
      <c r="C391" s="269"/>
      <c r="D391" s="259" t="s">
        <v>174</v>
      </c>
      <c r="E391" s="270" t="s">
        <v>1</v>
      </c>
      <c r="F391" s="271" t="s">
        <v>3159</v>
      </c>
      <c r="G391" s="269"/>
      <c r="H391" s="272">
        <v>35.6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174</v>
      </c>
      <c r="AU391" s="278" t="s">
        <v>86</v>
      </c>
      <c r="AV391" s="14" t="s">
        <v>86</v>
      </c>
      <c r="AW391" s="14" t="s">
        <v>30</v>
      </c>
      <c r="AX391" s="14" t="s">
        <v>73</v>
      </c>
      <c r="AY391" s="278" t="s">
        <v>166</v>
      </c>
    </row>
    <row r="392" spans="1:51" s="14" customFormat="1" ht="12">
      <c r="A392" s="14"/>
      <c r="B392" s="268"/>
      <c r="C392" s="269"/>
      <c r="D392" s="259" t="s">
        <v>174</v>
      </c>
      <c r="E392" s="270" t="s">
        <v>1</v>
      </c>
      <c r="F392" s="271" t="s">
        <v>3160</v>
      </c>
      <c r="G392" s="269"/>
      <c r="H392" s="272">
        <v>22.4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174</v>
      </c>
      <c r="AU392" s="278" t="s">
        <v>86</v>
      </c>
      <c r="AV392" s="14" t="s">
        <v>86</v>
      </c>
      <c r="AW392" s="14" t="s">
        <v>30</v>
      </c>
      <c r="AX392" s="14" t="s">
        <v>73</v>
      </c>
      <c r="AY392" s="278" t="s">
        <v>166</v>
      </c>
    </row>
    <row r="393" spans="1:51" s="14" customFormat="1" ht="12">
      <c r="A393" s="14"/>
      <c r="B393" s="268"/>
      <c r="C393" s="269"/>
      <c r="D393" s="259" t="s">
        <v>174</v>
      </c>
      <c r="E393" s="270" t="s">
        <v>1</v>
      </c>
      <c r="F393" s="271" t="s">
        <v>3161</v>
      </c>
      <c r="G393" s="269"/>
      <c r="H393" s="272">
        <v>5.3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174</v>
      </c>
      <c r="AU393" s="278" t="s">
        <v>86</v>
      </c>
      <c r="AV393" s="14" t="s">
        <v>86</v>
      </c>
      <c r="AW393" s="14" t="s">
        <v>30</v>
      </c>
      <c r="AX393" s="14" t="s">
        <v>73</v>
      </c>
      <c r="AY393" s="278" t="s">
        <v>166</v>
      </c>
    </row>
    <row r="394" spans="1:51" s="13" customFormat="1" ht="12">
      <c r="A394" s="13"/>
      <c r="B394" s="257"/>
      <c r="C394" s="258"/>
      <c r="D394" s="259" t="s">
        <v>174</v>
      </c>
      <c r="E394" s="260" t="s">
        <v>1</v>
      </c>
      <c r="F394" s="261" t="s">
        <v>461</v>
      </c>
      <c r="G394" s="258"/>
      <c r="H394" s="260" t="s">
        <v>1</v>
      </c>
      <c r="I394" s="262"/>
      <c r="J394" s="258"/>
      <c r="K394" s="258"/>
      <c r="L394" s="263"/>
      <c r="M394" s="264"/>
      <c r="N394" s="265"/>
      <c r="O394" s="265"/>
      <c r="P394" s="265"/>
      <c r="Q394" s="265"/>
      <c r="R394" s="265"/>
      <c r="S394" s="265"/>
      <c r="T394" s="26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7" t="s">
        <v>174</v>
      </c>
      <c r="AU394" s="267" t="s">
        <v>86</v>
      </c>
      <c r="AV394" s="13" t="s">
        <v>80</v>
      </c>
      <c r="AW394" s="13" t="s">
        <v>30</v>
      </c>
      <c r="AX394" s="13" t="s">
        <v>73</v>
      </c>
      <c r="AY394" s="267" t="s">
        <v>166</v>
      </c>
    </row>
    <row r="395" spans="1:51" s="14" customFormat="1" ht="12">
      <c r="A395" s="14"/>
      <c r="B395" s="268"/>
      <c r="C395" s="269"/>
      <c r="D395" s="259" t="s">
        <v>174</v>
      </c>
      <c r="E395" s="270" t="s">
        <v>1</v>
      </c>
      <c r="F395" s="271" t="s">
        <v>3162</v>
      </c>
      <c r="G395" s="269"/>
      <c r="H395" s="272">
        <v>6.12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174</v>
      </c>
      <c r="AU395" s="278" t="s">
        <v>86</v>
      </c>
      <c r="AV395" s="14" t="s">
        <v>86</v>
      </c>
      <c r="AW395" s="14" t="s">
        <v>30</v>
      </c>
      <c r="AX395" s="14" t="s">
        <v>73</v>
      </c>
      <c r="AY395" s="278" t="s">
        <v>166</v>
      </c>
    </row>
    <row r="396" spans="1:51" s="14" customFormat="1" ht="12">
      <c r="A396" s="14"/>
      <c r="B396" s="268"/>
      <c r="C396" s="269"/>
      <c r="D396" s="259" t="s">
        <v>174</v>
      </c>
      <c r="E396" s="270" t="s">
        <v>1</v>
      </c>
      <c r="F396" s="271" t="s">
        <v>3163</v>
      </c>
      <c r="G396" s="269"/>
      <c r="H396" s="272">
        <v>5.56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174</v>
      </c>
      <c r="AU396" s="278" t="s">
        <v>86</v>
      </c>
      <c r="AV396" s="14" t="s">
        <v>86</v>
      </c>
      <c r="AW396" s="14" t="s">
        <v>30</v>
      </c>
      <c r="AX396" s="14" t="s">
        <v>73</v>
      </c>
      <c r="AY396" s="278" t="s">
        <v>166</v>
      </c>
    </row>
    <row r="397" spans="1:51" s="14" customFormat="1" ht="12">
      <c r="A397" s="14"/>
      <c r="B397" s="268"/>
      <c r="C397" s="269"/>
      <c r="D397" s="259" t="s">
        <v>174</v>
      </c>
      <c r="E397" s="270" t="s">
        <v>1</v>
      </c>
      <c r="F397" s="271" t="s">
        <v>3164</v>
      </c>
      <c r="G397" s="269"/>
      <c r="H397" s="272">
        <v>17.36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174</v>
      </c>
      <c r="AU397" s="278" t="s">
        <v>86</v>
      </c>
      <c r="AV397" s="14" t="s">
        <v>86</v>
      </c>
      <c r="AW397" s="14" t="s">
        <v>30</v>
      </c>
      <c r="AX397" s="14" t="s">
        <v>73</v>
      </c>
      <c r="AY397" s="278" t="s">
        <v>166</v>
      </c>
    </row>
    <row r="398" spans="1:51" s="14" customFormat="1" ht="12">
      <c r="A398" s="14"/>
      <c r="B398" s="268"/>
      <c r="C398" s="269"/>
      <c r="D398" s="259" t="s">
        <v>174</v>
      </c>
      <c r="E398" s="270" t="s">
        <v>1</v>
      </c>
      <c r="F398" s="271" t="s">
        <v>3165</v>
      </c>
      <c r="G398" s="269"/>
      <c r="H398" s="272">
        <v>4.62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174</v>
      </c>
      <c r="AU398" s="278" t="s">
        <v>86</v>
      </c>
      <c r="AV398" s="14" t="s">
        <v>86</v>
      </c>
      <c r="AW398" s="14" t="s">
        <v>30</v>
      </c>
      <c r="AX398" s="14" t="s">
        <v>73</v>
      </c>
      <c r="AY398" s="278" t="s">
        <v>166</v>
      </c>
    </row>
    <row r="399" spans="1:51" s="14" customFormat="1" ht="12">
      <c r="A399" s="14"/>
      <c r="B399" s="268"/>
      <c r="C399" s="269"/>
      <c r="D399" s="259" t="s">
        <v>174</v>
      </c>
      <c r="E399" s="270" t="s">
        <v>1</v>
      </c>
      <c r="F399" s="271" t="s">
        <v>3166</v>
      </c>
      <c r="G399" s="269"/>
      <c r="H399" s="272">
        <v>35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174</v>
      </c>
      <c r="AU399" s="278" t="s">
        <v>86</v>
      </c>
      <c r="AV399" s="14" t="s">
        <v>86</v>
      </c>
      <c r="AW399" s="14" t="s">
        <v>30</v>
      </c>
      <c r="AX399" s="14" t="s">
        <v>73</v>
      </c>
      <c r="AY399" s="278" t="s">
        <v>166</v>
      </c>
    </row>
    <row r="400" spans="1:51" s="14" customFormat="1" ht="12">
      <c r="A400" s="14"/>
      <c r="B400" s="268"/>
      <c r="C400" s="269"/>
      <c r="D400" s="259" t="s">
        <v>174</v>
      </c>
      <c r="E400" s="270" t="s">
        <v>1</v>
      </c>
      <c r="F400" s="271" t="s">
        <v>3167</v>
      </c>
      <c r="G400" s="269"/>
      <c r="H400" s="272">
        <v>42.6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174</v>
      </c>
      <c r="AU400" s="278" t="s">
        <v>86</v>
      </c>
      <c r="AV400" s="14" t="s">
        <v>86</v>
      </c>
      <c r="AW400" s="14" t="s">
        <v>30</v>
      </c>
      <c r="AX400" s="14" t="s">
        <v>73</v>
      </c>
      <c r="AY400" s="278" t="s">
        <v>166</v>
      </c>
    </row>
    <row r="401" spans="1:51" s="14" customFormat="1" ht="12">
      <c r="A401" s="14"/>
      <c r="B401" s="268"/>
      <c r="C401" s="269"/>
      <c r="D401" s="259" t="s">
        <v>174</v>
      </c>
      <c r="E401" s="270" t="s">
        <v>1</v>
      </c>
      <c r="F401" s="271" t="s">
        <v>3168</v>
      </c>
      <c r="G401" s="269"/>
      <c r="H401" s="272">
        <v>24.12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174</v>
      </c>
      <c r="AU401" s="278" t="s">
        <v>86</v>
      </c>
      <c r="AV401" s="14" t="s">
        <v>86</v>
      </c>
      <c r="AW401" s="14" t="s">
        <v>30</v>
      </c>
      <c r="AX401" s="14" t="s">
        <v>73</v>
      </c>
      <c r="AY401" s="278" t="s">
        <v>166</v>
      </c>
    </row>
    <row r="402" spans="1:51" s="14" customFormat="1" ht="12">
      <c r="A402" s="14"/>
      <c r="B402" s="268"/>
      <c r="C402" s="269"/>
      <c r="D402" s="259" t="s">
        <v>174</v>
      </c>
      <c r="E402" s="270" t="s">
        <v>1</v>
      </c>
      <c r="F402" s="271" t="s">
        <v>3169</v>
      </c>
      <c r="G402" s="269"/>
      <c r="H402" s="272">
        <v>19.11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174</v>
      </c>
      <c r="AU402" s="278" t="s">
        <v>86</v>
      </c>
      <c r="AV402" s="14" t="s">
        <v>86</v>
      </c>
      <c r="AW402" s="14" t="s">
        <v>30</v>
      </c>
      <c r="AX402" s="14" t="s">
        <v>73</v>
      </c>
      <c r="AY402" s="278" t="s">
        <v>166</v>
      </c>
    </row>
    <row r="403" spans="1:51" s="14" customFormat="1" ht="12">
      <c r="A403" s="14"/>
      <c r="B403" s="268"/>
      <c r="C403" s="269"/>
      <c r="D403" s="259" t="s">
        <v>174</v>
      </c>
      <c r="E403" s="270" t="s">
        <v>1</v>
      </c>
      <c r="F403" s="271" t="s">
        <v>3170</v>
      </c>
      <c r="G403" s="269"/>
      <c r="H403" s="272">
        <v>105.4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174</v>
      </c>
      <c r="AU403" s="278" t="s">
        <v>86</v>
      </c>
      <c r="AV403" s="14" t="s">
        <v>86</v>
      </c>
      <c r="AW403" s="14" t="s">
        <v>30</v>
      </c>
      <c r="AX403" s="14" t="s">
        <v>73</v>
      </c>
      <c r="AY403" s="278" t="s">
        <v>166</v>
      </c>
    </row>
    <row r="404" spans="1:51" s="14" customFormat="1" ht="12">
      <c r="A404" s="14"/>
      <c r="B404" s="268"/>
      <c r="C404" s="269"/>
      <c r="D404" s="259" t="s">
        <v>174</v>
      </c>
      <c r="E404" s="270" t="s">
        <v>1</v>
      </c>
      <c r="F404" s="271" t="s">
        <v>3171</v>
      </c>
      <c r="G404" s="269"/>
      <c r="H404" s="272">
        <v>136.5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174</v>
      </c>
      <c r="AU404" s="278" t="s">
        <v>86</v>
      </c>
      <c r="AV404" s="14" t="s">
        <v>86</v>
      </c>
      <c r="AW404" s="14" t="s">
        <v>30</v>
      </c>
      <c r="AX404" s="14" t="s">
        <v>73</v>
      </c>
      <c r="AY404" s="278" t="s">
        <v>166</v>
      </c>
    </row>
    <row r="405" spans="1:51" s="14" customFormat="1" ht="12">
      <c r="A405" s="14"/>
      <c r="B405" s="268"/>
      <c r="C405" s="269"/>
      <c r="D405" s="259" t="s">
        <v>174</v>
      </c>
      <c r="E405" s="269"/>
      <c r="F405" s="271" t="s">
        <v>3188</v>
      </c>
      <c r="G405" s="269"/>
      <c r="H405" s="272">
        <v>715.901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174</v>
      </c>
      <c r="AU405" s="278" t="s">
        <v>86</v>
      </c>
      <c r="AV405" s="14" t="s">
        <v>86</v>
      </c>
      <c r="AW405" s="14" t="s">
        <v>4</v>
      </c>
      <c r="AX405" s="14" t="s">
        <v>80</v>
      </c>
      <c r="AY405" s="278" t="s">
        <v>166</v>
      </c>
    </row>
    <row r="406" spans="1:65" s="2" customFormat="1" ht="21.75" customHeight="1">
      <c r="A406" s="37"/>
      <c r="B406" s="38"/>
      <c r="C406" s="279" t="s">
        <v>413</v>
      </c>
      <c r="D406" s="279" t="s">
        <v>243</v>
      </c>
      <c r="E406" s="280" t="s">
        <v>573</v>
      </c>
      <c r="F406" s="281" t="s">
        <v>574</v>
      </c>
      <c r="G406" s="282" t="s">
        <v>290</v>
      </c>
      <c r="H406" s="283">
        <v>75.936</v>
      </c>
      <c r="I406" s="284"/>
      <c r="J406" s="285">
        <f>ROUND(I406*H406,2)</f>
        <v>0</v>
      </c>
      <c r="K406" s="286"/>
      <c r="L406" s="287"/>
      <c r="M406" s="288" t="s">
        <v>1</v>
      </c>
      <c r="N406" s="289" t="s">
        <v>39</v>
      </c>
      <c r="O406" s="90"/>
      <c r="P406" s="253">
        <f>O406*H406</f>
        <v>0</v>
      </c>
      <c r="Q406" s="253">
        <v>0.0002</v>
      </c>
      <c r="R406" s="253">
        <f>Q406*H406</f>
        <v>0.015187200000000001</v>
      </c>
      <c r="S406" s="253">
        <v>0</v>
      </c>
      <c r="T406" s="25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5" t="s">
        <v>212</v>
      </c>
      <c r="AT406" s="255" t="s">
        <v>243</v>
      </c>
      <c r="AU406" s="255" t="s">
        <v>86</v>
      </c>
      <c r="AY406" s="16" t="s">
        <v>166</v>
      </c>
      <c r="BE406" s="256">
        <f>IF(N406="základní",J406,0)</f>
        <v>0</v>
      </c>
      <c r="BF406" s="256">
        <f>IF(N406="snížená",J406,0)</f>
        <v>0</v>
      </c>
      <c r="BG406" s="256">
        <f>IF(N406="zákl. přenesená",J406,0)</f>
        <v>0</v>
      </c>
      <c r="BH406" s="256">
        <f>IF(N406="sníž. přenesená",J406,0)</f>
        <v>0</v>
      </c>
      <c r="BI406" s="256">
        <f>IF(N406="nulová",J406,0)</f>
        <v>0</v>
      </c>
      <c r="BJ406" s="16" t="s">
        <v>86</v>
      </c>
      <c r="BK406" s="256">
        <f>ROUND(I406*H406,2)</f>
        <v>0</v>
      </c>
      <c r="BL406" s="16" t="s">
        <v>172</v>
      </c>
      <c r="BM406" s="255" t="s">
        <v>3189</v>
      </c>
    </row>
    <row r="407" spans="1:51" s="13" customFormat="1" ht="12">
      <c r="A407" s="13"/>
      <c r="B407" s="257"/>
      <c r="C407" s="258"/>
      <c r="D407" s="259" t="s">
        <v>174</v>
      </c>
      <c r="E407" s="260" t="s">
        <v>1</v>
      </c>
      <c r="F407" s="261" t="s">
        <v>443</v>
      </c>
      <c r="G407" s="258"/>
      <c r="H407" s="260" t="s">
        <v>1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7" t="s">
        <v>174</v>
      </c>
      <c r="AU407" s="267" t="s">
        <v>86</v>
      </c>
      <c r="AV407" s="13" t="s">
        <v>80</v>
      </c>
      <c r="AW407" s="13" t="s">
        <v>30</v>
      </c>
      <c r="AX407" s="13" t="s">
        <v>73</v>
      </c>
      <c r="AY407" s="267" t="s">
        <v>166</v>
      </c>
    </row>
    <row r="408" spans="1:51" s="14" customFormat="1" ht="12">
      <c r="A408" s="14"/>
      <c r="B408" s="268"/>
      <c r="C408" s="269"/>
      <c r="D408" s="259" t="s">
        <v>174</v>
      </c>
      <c r="E408" s="270" t="s">
        <v>1</v>
      </c>
      <c r="F408" s="271" t="s">
        <v>3172</v>
      </c>
      <c r="G408" s="269"/>
      <c r="H408" s="272">
        <v>1.33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174</v>
      </c>
      <c r="AU408" s="278" t="s">
        <v>86</v>
      </c>
      <c r="AV408" s="14" t="s">
        <v>86</v>
      </c>
      <c r="AW408" s="14" t="s">
        <v>30</v>
      </c>
      <c r="AX408" s="14" t="s">
        <v>73</v>
      </c>
      <c r="AY408" s="278" t="s">
        <v>166</v>
      </c>
    </row>
    <row r="409" spans="1:51" s="14" customFormat="1" ht="12">
      <c r="A409" s="14"/>
      <c r="B409" s="268"/>
      <c r="C409" s="269"/>
      <c r="D409" s="259" t="s">
        <v>174</v>
      </c>
      <c r="E409" s="270" t="s">
        <v>1</v>
      </c>
      <c r="F409" s="271" t="s">
        <v>3173</v>
      </c>
      <c r="G409" s="269"/>
      <c r="H409" s="272">
        <v>2.1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174</v>
      </c>
      <c r="AU409" s="278" t="s">
        <v>86</v>
      </c>
      <c r="AV409" s="14" t="s">
        <v>86</v>
      </c>
      <c r="AW409" s="14" t="s">
        <v>30</v>
      </c>
      <c r="AX409" s="14" t="s">
        <v>73</v>
      </c>
      <c r="AY409" s="278" t="s">
        <v>166</v>
      </c>
    </row>
    <row r="410" spans="1:51" s="14" customFormat="1" ht="12">
      <c r="A410" s="14"/>
      <c r="B410" s="268"/>
      <c r="C410" s="269"/>
      <c r="D410" s="259" t="s">
        <v>174</v>
      </c>
      <c r="E410" s="270" t="s">
        <v>1</v>
      </c>
      <c r="F410" s="271" t="s">
        <v>3174</v>
      </c>
      <c r="G410" s="269"/>
      <c r="H410" s="272">
        <v>1.35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174</v>
      </c>
      <c r="AU410" s="278" t="s">
        <v>86</v>
      </c>
      <c r="AV410" s="14" t="s">
        <v>86</v>
      </c>
      <c r="AW410" s="14" t="s">
        <v>30</v>
      </c>
      <c r="AX410" s="14" t="s">
        <v>73</v>
      </c>
      <c r="AY410" s="278" t="s">
        <v>166</v>
      </c>
    </row>
    <row r="411" spans="1:51" s="14" customFormat="1" ht="12">
      <c r="A411" s="14"/>
      <c r="B411" s="268"/>
      <c r="C411" s="269"/>
      <c r="D411" s="259" t="s">
        <v>174</v>
      </c>
      <c r="E411" s="270" t="s">
        <v>1</v>
      </c>
      <c r="F411" s="271" t="s">
        <v>3175</v>
      </c>
      <c r="G411" s="269"/>
      <c r="H411" s="272">
        <v>1.16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174</v>
      </c>
      <c r="AU411" s="278" t="s">
        <v>86</v>
      </c>
      <c r="AV411" s="14" t="s">
        <v>86</v>
      </c>
      <c r="AW411" s="14" t="s">
        <v>30</v>
      </c>
      <c r="AX411" s="14" t="s">
        <v>73</v>
      </c>
      <c r="AY411" s="278" t="s">
        <v>166</v>
      </c>
    </row>
    <row r="412" spans="1:51" s="14" customFormat="1" ht="12">
      <c r="A412" s="14"/>
      <c r="B412" s="268"/>
      <c r="C412" s="269"/>
      <c r="D412" s="259" t="s">
        <v>174</v>
      </c>
      <c r="E412" s="270" t="s">
        <v>1</v>
      </c>
      <c r="F412" s="271" t="s">
        <v>3176</v>
      </c>
      <c r="G412" s="269"/>
      <c r="H412" s="272">
        <v>4.02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174</v>
      </c>
      <c r="AU412" s="278" t="s">
        <v>86</v>
      </c>
      <c r="AV412" s="14" t="s">
        <v>86</v>
      </c>
      <c r="AW412" s="14" t="s">
        <v>30</v>
      </c>
      <c r="AX412" s="14" t="s">
        <v>73</v>
      </c>
      <c r="AY412" s="278" t="s">
        <v>166</v>
      </c>
    </row>
    <row r="413" spans="1:51" s="14" customFormat="1" ht="12">
      <c r="A413" s="14"/>
      <c r="B413" s="268"/>
      <c r="C413" s="269"/>
      <c r="D413" s="259" t="s">
        <v>174</v>
      </c>
      <c r="E413" s="270" t="s">
        <v>1</v>
      </c>
      <c r="F413" s="271" t="s">
        <v>3177</v>
      </c>
      <c r="G413" s="269"/>
      <c r="H413" s="272">
        <v>3.48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174</v>
      </c>
      <c r="AU413" s="278" t="s">
        <v>86</v>
      </c>
      <c r="AV413" s="14" t="s">
        <v>86</v>
      </c>
      <c r="AW413" s="14" t="s">
        <v>30</v>
      </c>
      <c r="AX413" s="14" t="s">
        <v>73</v>
      </c>
      <c r="AY413" s="278" t="s">
        <v>166</v>
      </c>
    </row>
    <row r="414" spans="1:51" s="13" customFormat="1" ht="12">
      <c r="A414" s="13"/>
      <c r="B414" s="257"/>
      <c r="C414" s="258"/>
      <c r="D414" s="259" t="s">
        <v>174</v>
      </c>
      <c r="E414" s="260" t="s">
        <v>1</v>
      </c>
      <c r="F414" s="261" t="s">
        <v>456</v>
      </c>
      <c r="G414" s="258"/>
      <c r="H414" s="260" t="s">
        <v>1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7" t="s">
        <v>174</v>
      </c>
      <c r="AU414" s="267" t="s">
        <v>86</v>
      </c>
      <c r="AV414" s="13" t="s">
        <v>80</v>
      </c>
      <c r="AW414" s="13" t="s">
        <v>30</v>
      </c>
      <c r="AX414" s="13" t="s">
        <v>73</v>
      </c>
      <c r="AY414" s="267" t="s">
        <v>166</v>
      </c>
    </row>
    <row r="415" spans="1:51" s="14" customFormat="1" ht="12">
      <c r="A415" s="14"/>
      <c r="B415" s="268"/>
      <c r="C415" s="269"/>
      <c r="D415" s="259" t="s">
        <v>174</v>
      </c>
      <c r="E415" s="270" t="s">
        <v>1</v>
      </c>
      <c r="F415" s="271" t="s">
        <v>3178</v>
      </c>
      <c r="G415" s="269"/>
      <c r="H415" s="272">
        <v>4.2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174</v>
      </c>
      <c r="AU415" s="278" t="s">
        <v>86</v>
      </c>
      <c r="AV415" s="14" t="s">
        <v>86</v>
      </c>
      <c r="AW415" s="14" t="s">
        <v>30</v>
      </c>
      <c r="AX415" s="14" t="s">
        <v>73</v>
      </c>
      <c r="AY415" s="278" t="s">
        <v>166</v>
      </c>
    </row>
    <row r="416" spans="1:51" s="14" customFormat="1" ht="12">
      <c r="A416" s="14"/>
      <c r="B416" s="268"/>
      <c r="C416" s="269"/>
      <c r="D416" s="259" t="s">
        <v>174</v>
      </c>
      <c r="E416" s="270" t="s">
        <v>1</v>
      </c>
      <c r="F416" s="271" t="s">
        <v>3179</v>
      </c>
      <c r="G416" s="269"/>
      <c r="H416" s="272">
        <v>9.31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174</v>
      </c>
      <c r="AU416" s="278" t="s">
        <v>86</v>
      </c>
      <c r="AV416" s="14" t="s">
        <v>86</v>
      </c>
      <c r="AW416" s="14" t="s">
        <v>30</v>
      </c>
      <c r="AX416" s="14" t="s">
        <v>73</v>
      </c>
      <c r="AY416" s="278" t="s">
        <v>166</v>
      </c>
    </row>
    <row r="417" spans="1:51" s="14" customFormat="1" ht="12">
      <c r="A417" s="14"/>
      <c r="B417" s="268"/>
      <c r="C417" s="269"/>
      <c r="D417" s="259" t="s">
        <v>174</v>
      </c>
      <c r="E417" s="270" t="s">
        <v>1</v>
      </c>
      <c r="F417" s="271" t="s">
        <v>3180</v>
      </c>
      <c r="G417" s="269"/>
      <c r="H417" s="272">
        <v>10.5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174</v>
      </c>
      <c r="AU417" s="278" t="s">
        <v>86</v>
      </c>
      <c r="AV417" s="14" t="s">
        <v>86</v>
      </c>
      <c r="AW417" s="14" t="s">
        <v>30</v>
      </c>
      <c r="AX417" s="14" t="s">
        <v>73</v>
      </c>
      <c r="AY417" s="278" t="s">
        <v>166</v>
      </c>
    </row>
    <row r="418" spans="1:51" s="14" customFormat="1" ht="12">
      <c r="A418" s="14"/>
      <c r="B418" s="268"/>
      <c r="C418" s="269"/>
      <c r="D418" s="259" t="s">
        <v>174</v>
      </c>
      <c r="E418" s="270" t="s">
        <v>1</v>
      </c>
      <c r="F418" s="271" t="s">
        <v>3181</v>
      </c>
      <c r="G418" s="269"/>
      <c r="H418" s="272">
        <v>5.32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174</v>
      </c>
      <c r="AU418" s="278" t="s">
        <v>86</v>
      </c>
      <c r="AV418" s="14" t="s">
        <v>86</v>
      </c>
      <c r="AW418" s="14" t="s">
        <v>30</v>
      </c>
      <c r="AX418" s="14" t="s">
        <v>73</v>
      </c>
      <c r="AY418" s="278" t="s">
        <v>166</v>
      </c>
    </row>
    <row r="419" spans="1:51" s="14" customFormat="1" ht="12">
      <c r="A419" s="14"/>
      <c r="B419" s="268"/>
      <c r="C419" s="269"/>
      <c r="D419" s="259" t="s">
        <v>174</v>
      </c>
      <c r="E419" s="270" t="s">
        <v>1</v>
      </c>
      <c r="F419" s="271" t="s">
        <v>3182</v>
      </c>
      <c r="G419" s="269"/>
      <c r="H419" s="272">
        <v>0.9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174</v>
      </c>
      <c r="AU419" s="278" t="s">
        <v>86</v>
      </c>
      <c r="AV419" s="14" t="s">
        <v>86</v>
      </c>
      <c r="AW419" s="14" t="s">
        <v>30</v>
      </c>
      <c r="AX419" s="14" t="s">
        <v>73</v>
      </c>
      <c r="AY419" s="278" t="s">
        <v>166</v>
      </c>
    </row>
    <row r="420" spans="1:51" s="13" customFormat="1" ht="12">
      <c r="A420" s="13"/>
      <c r="B420" s="257"/>
      <c r="C420" s="258"/>
      <c r="D420" s="259" t="s">
        <v>174</v>
      </c>
      <c r="E420" s="260" t="s">
        <v>1</v>
      </c>
      <c r="F420" s="261" t="s">
        <v>461</v>
      </c>
      <c r="G420" s="258"/>
      <c r="H420" s="260" t="s">
        <v>1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7" t="s">
        <v>174</v>
      </c>
      <c r="AU420" s="267" t="s">
        <v>86</v>
      </c>
      <c r="AV420" s="13" t="s">
        <v>80</v>
      </c>
      <c r="AW420" s="13" t="s">
        <v>30</v>
      </c>
      <c r="AX420" s="13" t="s">
        <v>73</v>
      </c>
      <c r="AY420" s="267" t="s">
        <v>166</v>
      </c>
    </row>
    <row r="421" spans="1:51" s="14" customFormat="1" ht="12">
      <c r="A421" s="14"/>
      <c r="B421" s="268"/>
      <c r="C421" s="269"/>
      <c r="D421" s="259" t="s">
        <v>174</v>
      </c>
      <c r="E421" s="270" t="s">
        <v>1</v>
      </c>
      <c r="F421" s="271" t="s">
        <v>3183</v>
      </c>
      <c r="G421" s="269"/>
      <c r="H421" s="272">
        <v>1.74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174</v>
      </c>
      <c r="AU421" s="278" t="s">
        <v>86</v>
      </c>
      <c r="AV421" s="14" t="s">
        <v>86</v>
      </c>
      <c r="AW421" s="14" t="s">
        <v>30</v>
      </c>
      <c r="AX421" s="14" t="s">
        <v>73</v>
      </c>
      <c r="AY421" s="278" t="s">
        <v>166</v>
      </c>
    </row>
    <row r="422" spans="1:51" s="14" customFormat="1" ht="12">
      <c r="A422" s="14"/>
      <c r="B422" s="268"/>
      <c r="C422" s="269"/>
      <c r="D422" s="259" t="s">
        <v>174</v>
      </c>
      <c r="E422" s="270" t="s">
        <v>1</v>
      </c>
      <c r="F422" s="271" t="s">
        <v>3172</v>
      </c>
      <c r="G422" s="269"/>
      <c r="H422" s="272">
        <v>1.33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174</v>
      </c>
      <c r="AU422" s="278" t="s">
        <v>86</v>
      </c>
      <c r="AV422" s="14" t="s">
        <v>86</v>
      </c>
      <c r="AW422" s="14" t="s">
        <v>30</v>
      </c>
      <c r="AX422" s="14" t="s">
        <v>73</v>
      </c>
      <c r="AY422" s="278" t="s">
        <v>166</v>
      </c>
    </row>
    <row r="423" spans="1:51" s="14" customFormat="1" ht="12">
      <c r="A423" s="14"/>
      <c r="B423" s="268"/>
      <c r="C423" s="269"/>
      <c r="D423" s="259" t="s">
        <v>174</v>
      </c>
      <c r="E423" s="270" t="s">
        <v>1</v>
      </c>
      <c r="F423" s="271" t="s">
        <v>3184</v>
      </c>
      <c r="G423" s="269"/>
      <c r="H423" s="272">
        <v>2.8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174</v>
      </c>
      <c r="AU423" s="278" t="s">
        <v>86</v>
      </c>
      <c r="AV423" s="14" t="s">
        <v>86</v>
      </c>
      <c r="AW423" s="14" t="s">
        <v>30</v>
      </c>
      <c r="AX423" s="14" t="s">
        <v>73</v>
      </c>
      <c r="AY423" s="278" t="s">
        <v>166</v>
      </c>
    </row>
    <row r="424" spans="1:51" s="14" customFormat="1" ht="12">
      <c r="A424" s="14"/>
      <c r="B424" s="268"/>
      <c r="C424" s="269"/>
      <c r="D424" s="259" t="s">
        <v>174</v>
      </c>
      <c r="E424" s="270" t="s">
        <v>1</v>
      </c>
      <c r="F424" s="271" t="s">
        <v>3185</v>
      </c>
      <c r="G424" s="269"/>
      <c r="H424" s="272">
        <v>0.87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174</v>
      </c>
      <c r="AU424" s="278" t="s">
        <v>86</v>
      </c>
      <c r="AV424" s="14" t="s">
        <v>86</v>
      </c>
      <c r="AW424" s="14" t="s">
        <v>30</v>
      </c>
      <c r="AX424" s="14" t="s">
        <v>73</v>
      </c>
      <c r="AY424" s="278" t="s">
        <v>166</v>
      </c>
    </row>
    <row r="425" spans="1:51" s="14" customFormat="1" ht="12">
      <c r="A425" s="14"/>
      <c r="B425" s="268"/>
      <c r="C425" s="269"/>
      <c r="D425" s="259" t="s">
        <v>174</v>
      </c>
      <c r="E425" s="270" t="s">
        <v>1</v>
      </c>
      <c r="F425" s="271" t="s">
        <v>3179</v>
      </c>
      <c r="G425" s="269"/>
      <c r="H425" s="272">
        <v>9.31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174</v>
      </c>
      <c r="AU425" s="278" t="s">
        <v>86</v>
      </c>
      <c r="AV425" s="14" t="s">
        <v>86</v>
      </c>
      <c r="AW425" s="14" t="s">
        <v>30</v>
      </c>
      <c r="AX425" s="14" t="s">
        <v>73</v>
      </c>
      <c r="AY425" s="278" t="s">
        <v>166</v>
      </c>
    </row>
    <row r="426" spans="1:51" s="14" customFormat="1" ht="12">
      <c r="A426" s="14"/>
      <c r="B426" s="268"/>
      <c r="C426" s="269"/>
      <c r="D426" s="259" t="s">
        <v>174</v>
      </c>
      <c r="E426" s="270" t="s">
        <v>1</v>
      </c>
      <c r="F426" s="271" t="s">
        <v>3186</v>
      </c>
      <c r="G426" s="269"/>
      <c r="H426" s="272">
        <v>12.6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174</v>
      </c>
      <c r="AU426" s="278" t="s">
        <v>86</v>
      </c>
      <c r="AV426" s="14" t="s">
        <v>86</v>
      </c>
      <c r="AW426" s="14" t="s">
        <v>30</v>
      </c>
      <c r="AX426" s="14" t="s">
        <v>73</v>
      </c>
      <c r="AY426" s="278" t="s">
        <v>166</v>
      </c>
    </row>
    <row r="427" spans="1:51" s="14" customFormat="1" ht="12">
      <c r="A427" s="14"/>
      <c r="B427" s="268"/>
      <c r="C427" s="269"/>
      <c r="D427" s="259" t="s">
        <v>174</v>
      </c>
      <c r="E427" s="269"/>
      <c r="F427" s="271" t="s">
        <v>3190</v>
      </c>
      <c r="G427" s="269"/>
      <c r="H427" s="272">
        <v>75.936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174</v>
      </c>
      <c r="AU427" s="278" t="s">
        <v>86</v>
      </c>
      <c r="AV427" s="14" t="s">
        <v>86</v>
      </c>
      <c r="AW427" s="14" t="s">
        <v>4</v>
      </c>
      <c r="AX427" s="14" t="s">
        <v>80</v>
      </c>
      <c r="AY427" s="278" t="s">
        <v>166</v>
      </c>
    </row>
    <row r="428" spans="1:65" s="2" customFormat="1" ht="21.75" customHeight="1">
      <c r="A428" s="37"/>
      <c r="B428" s="38"/>
      <c r="C428" s="243" t="s">
        <v>419</v>
      </c>
      <c r="D428" s="243" t="s">
        <v>168</v>
      </c>
      <c r="E428" s="244" t="s">
        <v>578</v>
      </c>
      <c r="F428" s="245" t="s">
        <v>579</v>
      </c>
      <c r="G428" s="246" t="s">
        <v>290</v>
      </c>
      <c r="H428" s="247">
        <v>486.84</v>
      </c>
      <c r="I428" s="248"/>
      <c r="J428" s="249">
        <f>ROUND(I428*H428,2)</f>
        <v>0</v>
      </c>
      <c r="K428" s="250"/>
      <c r="L428" s="43"/>
      <c r="M428" s="251" t="s">
        <v>1</v>
      </c>
      <c r="N428" s="252" t="s">
        <v>39</v>
      </c>
      <c r="O428" s="90"/>
      <c r="P428" s="253">
        <f>O428*H428</f>
        <v>0</v>
      </c>
      <c r="Q428" s="253">
        <v>0</v>
      </c>
      <c r="R428" s="253">
        <f>Q428*H428</f>
        <v>0</v>
      </c>
      <c r="S428" s="253">
        <v>0</v>
      </c>
      <c r="T428" s="254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5" t="s">
        <v>172</v>
      </c>
      <c r="AT428" s="255" t="s">
        <v>168</v>
      </c>
      <c r="AU428" s="255" t="s">
        <v>86</v>
      </c>
      <c r="AY428" s="16" t="s">
        <v>166</v>
      </c>
      <c r="BE428" s="256">
        <f>IF(N428="základní",J428,0)</f>
        <v>0</v>
      </c>
      <c r="BF428" s="256">
        <f>IF(N428="snížená",J428,0)</f>
        <v>0</v>
      </c>
      <c r="BG428" s="256">
        <f>IF(N428="zákl. přenesená",J428,0)</f>
        <v>0</v>
      </c>
      <c r="BH428" s="256">
        <f>IF(N428="sníž. přenesená",J428,0)</f>
        <v>0</v>
      </c>
      <c r="BI428" s="256">
        <f>IF(N428="nulová",J428,0)</f>
        <v>0</v>
      </c>
      <c r="BJ428" s="16" t="s">
        <v>86</v>
      </c>
      <c r="BK428" s="256">
        <f>ROUND(I428*H428,2)</f>
        <v>0</v>
      </c>
      <c r="BL428" s="16" t="s">
        <v>172</v>
      </c>
      <c r="BM428" s="255" t="s">
        <v>3191</v>
      </c>
    </row>
    <row r="429" spans="1:51" s="13" customFormat="1" ht="12">
      <c r="A429" s="13"/>
      <c r="B429" s="257"/>
      <c r="C429" s="258"/>
      <c r="D429" s="259" t="s">
        <v>174</v>
      </c>
      <c r="E429" s="260" t="s">
        <v>1</v>
      </c>
      <c r="F429" s="261" t="s">
        <v>2247</v>
      </c>
      <c r="G429" s="258"/>
      <c r="H429" s="260" t="s">
        <v>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174</v>
      </c>
      <c r="AU429" s="267" t="s">
        <v>86</v>
      </c>
      <c r="AV429" s="13" t="s">
        <v>80</v>
      </c>
      <c r="AW429" s="13" t="s">
        <v>30</v>
      </c>
      <c r="AX429" s="13" t="s">
        <v>73</v>
      </c>
      <c r="AY429" s="267" t="s">
        <v>166</v>
      </c>
    </row>
    <row r="430" spans="1:51" s="14" customFormat="1" ht="12">
      <c r="A430" s="14"/>
      <c r="B430" s="268"/>
      <c r="C430" s="269"/>
      <c r="D430" s="259" t="s">
        <v>174</v>
      </c>
      <c r="E430" s="270" t="s">
        <v>1</v>
      </c>
      <c r="F430" s="271" t="s">
        <v>3192</v>
      </c>
      <c r="G430" s="269"/>
      <c r="H430" s="272">
        <v>3.44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174</v>
      </c>
      <c r="AU430" s="278" t="s">
        <v>86</v>
      </c>
      <c r="AV430" s="14" t="s">
        <v>86</v>
      </c>
      <c r="AW430" s="14" t="s">
        <v>30</v>
      </c>
      <c r="AX430" s="14" t="s">
        <v>73</v>
      </c>
      <c r="AY430" s="278" t="s">
        <v>166</v>
      </c>
    </row>
    <row r="431" spans="1:51" s="14" customFormat="1" ht="12">
      <c r="A431" s="14"/>
      <c r="B431" s="268"/>
      <c r="C431" s="269"/>
      <c r="D431" s="259" t="s">
        <v>174</v>
      </c>
      <c r="E431" s="270" t="s">
        <v>1</v>
      </c>
      <c r="F431" s="271" t="s">
        <v>3193</v>
      </c>
      <c r="G431" s="269"/>
      <c r="H431" s="272">
        <v>7.62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174</v>
      </c>
      <c r="AU431" s="278" t="s">
        <v>86</v>
      </c>
      <c r="AV431" s="14" t="s">
        <v>86</v>
      </c>
      <c r="AW431" s="14" t="s">
        <v>30</v>
      </c>
      <c r="AX431" s="14" t="s">
        <v>73</v>
      </c>
      <c r="AY431" s="278" t="s">
        <v>166</v>
      </c>
    </row>
    <row r="432" spans="1:51" s="14" customFormat="1" ht="12">
      <c r="A432" s="14"/>
      <c r="B432" s="268"/>
      <c r="C432" s="269"/>
      <c r="D432" s="259" t="s">
        <v>174</v>
      </c>
      <c r="E432" s="270" t="s">
        <v>1</v>
      </c>
      <c r="F432" s="271" t="s">
        <v>3194</v>
      </c>
      <c r="G432" s="269"/>
      <c r="H432" s="272">
        <v>7.18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174</v>
      </c>
      <c r="AU432" s="278" t="s">
        <v>86</v>
      </c>
      <c r="AV432" s="14" t="s">
        <v>86</v>
      </c>
      <c r="AW432" s="14" t="s">
        <v>30</v>
      </c>
      <c r="AX432" s="14" t="s">
        <v>73</v>
      </c>
      <c r="AY432" s="278" t="s">
        <v>166</v>
      </c>
    </row>
    <row r="433" spans="1:51" s="14" customFormat="1" ht="12">
      <c r="A433" s="14"/>
      <c r="B433" s="268"/>
      <c r="C433" s="269"/>
      <c r="D433" s="259" t="s">
        <v>174</v>
      </c>
      <c r="E433" s="270" t="s">
        <v>1</v>
      </c>
      <c r="F433" s="271" t="s">
        <v>3195</v>
      </c>
      <c r="G433" s="269"/>
      <c r="H433" s="272">
        <v>8.28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174</v>
      </c>
      <c r="AU433" s="278" t="s">
        <v>86</v>
      </c>
      <c r="AV433" s="14" t="s">
        <v>86</v>
      </c>
      <c r="AW433" s="14" t="s">
        <v>30</v>
      </c>
      <c r="AX433" s="14" t="s">
        <v>73</v>
      </c>
      <c r="AY433" s="278" t="s">
        <v>166</v>
      </c>
    </row>
    <row r="434" spans="1:51" s="14" customFormat="1" ht="12">
      <c r="A434" s="14"/>
      <c r="B434" s="268"/>
      <c r="C434" s="269"/>
      <c r="D434" s="259" t="s">
        <v>174</v>
      </c>
      <c r="E434" s="270" t="s">
        <v>1</v>
      </c>
      <c r="F434" s="271" t="s">
        <v>3196</v>
      </c>
      <c r="G434" s="269"/>
      <c r="H434" s="272">
        <v>10.2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174</v>
      </c>
      <c r="AU434" s="278" t="s">
        <v>86</v>
      </c>
      <c r="AV434" s="14" t="s">
        <v>86</v>
      </c>
      <c r="AW434" s="14" t="s">
        <v>30</v>
      </c>
      <c r="AX434" s="14" t="s">
        <v>73</v>
      </c>
      <c r="AY434" s="278" t="s">
        <v>166</v>
      </c>
    </row>
    <row r="435" spans="1:51" s="14" customFormat="1" ht="12">
      <c r="A435" s="14"/>
      <c r="B435" s="268"/>
      <c r="C435" s="269"/>
      <c r="D435" s="259" t="s">
        <v>174</v>
      </c>
      <c r="E435" s="270" t="s">
        <v>1</v>
      </c>
      <c r="F435" s="271" t="s">
        <v>3197</v>
      </c>
      <c r="G435" s="269"/>
      <c r="H435" s="272">
        <v>8.7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174</v>
      </c>
      <c r="AU435" s="278" t="s">
        <v>86</v>
      </c>
      <c r="AV435" s="14" t="s">
        <v>86</v>
      </c>
      <c r="AW435" s="14" t="s">
        <v>30</v>
      </c>
      <c r="AX435" s="14" t="s">
        <v>73</v>
      </c>
      <c r="AY435" s="278" t="s">
        <v>166</v>
      </c>
    </row>
    <row r="436" spans="1:51" s="13" customFormat="1" ht="12">
      <c r="A436" s="13"/>
      <c r="B436" s="257"/>
      <c r="C436" s="258"/>
      <c r="D436" s="259" t="s">
        <v>174</v>
      </c>
      <c r="E436" s="260" t="s">
        <v>1</v>
      </c>
      <c r="F436" s="261" t="s">
        <v>3198</v>
      </c>
      <c r="G436" s="258"/>
      <c r="H436" s="260" t="s">
        <v>1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7" t="s">
        <v>174</v>
      </c>
      <c r="AU436" s="267" t="s">
        <v>86</v>
      </c>
      <c r="AV436" s="13" t="s">
        <v>80</v>
      </c>
      <c r="AW436" s="13" t="s">
        <v>30</v>
      </c>
      <c r="AX436" s="13" t="s">
        <v>73</v>
      </c>
      <c r="AY436" s="267" t="s">
        <v>166</v>
      </c>
    </row>
    <row r="437" spans="1:51" s="14" customFormat="1" ht="12">
      <c r="A437" s="14"/>
      <c r="B437" s="268"/>
      <c r="C437" s="269"/>
      <c r="D437" s="259" t="s">
        <v>174</v>
      </c>
      <c r="E437" s="270" t="s">
        <v>1</v>
      </c>
      <c r="F437" s="271" t="s">
        <v>3199</v>
      </c>
      <c r="G437" s="269"/>
      <c r="H437" s="272">
        <v>43.68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174</v>
      </c>
      <c r="AU437" s="278" t="s">
        <v>86</v>
      </c>
      <c r="AV437" s="14" t="s">
        <v>86</v>
      </c>
      <c r="AW437" s="14" t="s">
        <v>30</v>
      </c>
      <c r="AX437" s="14" t="s">
        <v>73</v>
      </c>
      <c r="AY437" s="278" t="s">
        <v>166</v>
      </c>
    </row>
    <row r="438" spans="1:51" s="14" customFormat="1" ht="12">
      <c r="A438" s="14"/>
      <c r="B438" s="268"/>
      <c r="C438" s="269"/>
      <c r="D438" s="259" t="s">
        <v>174</v>
      </c>
      <c r="E438" s="270" t="s">
        <v>1</v>
      </c>
      <c r="F438" s="271" t="s">
        <v>3200</v>
      </c>
      <c r="G438" s="269"/>
      <c r="H438" s="272">
        <v>51.1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174</v>
      </c>
      <c r="AU438" s="278" t="s">
        <v>86</v>
      </c>
      <c r="AV438" s="14" t="s">
        <v>86</v>
      </c>
      <c r="AW438" s="14" t="s">
        <v>30</v>
      </c>
      <c r="AX438" s="14" t="s">
        <v>73</v>
      </c>
      <c r="AY438" s="278" t="s">
        <v>166</v>
      </c>
    </row>
    <row r="439" spans="1:51" s="14" customFormat="1" ht="12">
      <c r="A439" s="14"/>
      <c r="B439" s="268"/>
      <c r="C439" s="269"/>
      <c r="D439" s="259" t="s">
        <v>174</v>
      </c>
      <c r="E439" s="270" t="s">
        <v>1</v>
      </c>
      <c r="F439" s="271" t="s">
        <v>3201</v>
      </c>
      <c r="G439" s="269"/>
      <c r="H439" s="272">
        <v>50.2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174</v>
      </c>
      <c r="AU439" s="278" t="s">
        <v>86</v>
      </c>
      <c r="AV439" s="14" t="s">
        <v>86</v>
      </c>
      <c r="AW439" s="14" t="s">
        <v>30</v>
      </c>
      <c r="AX439" s="14" t="s">
        <v>73</v>
      </c>
      <c r="AY439" s="278" t="s">
        <v>166</v>
      </c>
    </row>
    <row r="440" spans="1:51" s="14" customFormat="1" ht="12">
      <c r="A440" s="14"/>
      <c r="B440" s="268"/>
      <c r="C440" s="269"/>
      <c r="D440" s="259" t="s">
        <v>174</v>
      </c>
      <c r="E440" s="270" t="s">
        <v>1</v>
      </c>
      <c r="F440" s="271" t="s">
        <v>3202</v>
      </c>
      <c r="G440" s="269"/>
      <c r="H440" s="272">
        <v>34.16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174</v>
      </c>
      <c r="AU440" s="278" t="s">
        <v>86</v>
      </c>
      <c r="AV440" s="14" t="s">
        <v>86</v>
      </c>
      <c r="AW440" s="14" t="s">
        <v>30</v>
      </c>
      <c r="AX440" s="14" t="s">
        <v>73</v>
      </c>
      <c r="AY440" s="278" t="s">
        <v>166</v>
      </c>
    </row>
    <row r="441" spans="1:51" s="14" customFormat="1" ht="12">
      <c r="A441" s="14"/>
      <c r="B441" s="268"/>
      <c r="C441" s="269"/>
      <c r="D441" s="259" t="s">
        <v>174</v>
      </c>
      <c r="E441" s="270" t="s">
        <v>1</v>
      </c>
      <c r="F441" s="271" t="s">
        <v>3203</v>
      </c>
      <c r="G441" s="269"/>
      <c r="H441" s="272">
        <v>10.6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174</v>
      </c>
      <c r="AU441" s="278" t="s">
        <v>86</v>
      </c>
      <c r="AV441" s="14" t="s">
        <v>86</v>
      </c>
      <c r="AW441" s="14" t="s">
        <v>30</v>
      </c>
      <c r="AX441" s="14" t="s">
        <v>73</v>
      </c>
      <c r="AY441" s="278" t="s">
        <v>166</v>
      </c>
    </row>
    <row r="442" spans="1:51" s="13" customFormat="1" ht="12">
      <c r="A442" s="13"/>
      <c r="B442" s="257"/>
      <c r="C442" s="258"/>
      <c r="D442" s="259" t="s">
        <v>174</v>
      </c>
      <c r="E442" s="260" t="s">
        <v>1</v>
      </c>
      <c r="F442" s="261" t="s">
        <v>3204</v>
      </c>
      <c r="G442" s="258"/>
      <c r="H442" s="260" t="s">
        <v>1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7" t="s">
        <v>174</v>
      </c>
      <c r="AU442" s="267" t="s">
        <v>86</v>
      </c>
      <c r="AV442" s="13" t="s">
        <v>80</v>
      </c>
      <c r="AW442" s="13" t="s">
        <v>30</v>
      </c>
      <c r="AX442" s="13" t="s">
        <v>73</v>
      </c>
      <c r="AY442" s="267" t="s">
        <v>166</v>
      </c>
    </row>
    <row r="443" spans="1:51" s="14" customFormat="1" ht="12">
      <c r="A443" s="14"/>
      <c r="B443" s="268"/>
      <c r="C443" s="269"/>
      <c r="D443" s="259" t="s">
        <v>174</v>
      </c>
      <c r="E443" s="270" t="s">
        <v>1</v>
      </c>
      <c r="F443" s="271" t="s">
        <v>3205</v>
      </c>
      <c r="G443" s="269"/>
      <c r="H443" s="272">
        <v>8.76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174</v>
      </c>
      <c r="AU443" s="278" t="s">
        <v>86</v>
      </c>
      <c r="AV443" s="14" t="s">
        <v>86</v>
      </c>
      <c r="AW443" s="14" t="s">
        <v>30</v>
      </c>
      <c r="AX443" s="14" t="s">
        <v>73</v>
      </c>
      <c r="AY443" s="278" t="s">
        <v>166</v>
      </c>
    </row>
    <row r="444" spans="1:51" s="14" customFormat="1" ht="12">
      <c r="A444" s="14"/>
      <c r="B444" s="268"/>
      <c r="C444" s="269"/>
      <c r="D444" s="259" t="s">
        <v>174</v>
      </c>
      <c r="E444" s="270" t="s">
        <v>1</v>
      </c>
      <c r="F444" s="271" t="s">
        <v>3206</v>
      </c>
      <c r="G444" s="269"/>
      <c r="H444" s="272">
        <v>8.46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174</v>
      </c>
      <c r="AU444" s="278" t="s">
        <v>86</v>
      </c>
      <c r="AV444" s="14" t="s">
        <v>86</v>
      </c>
      <c r="AW444" s="14" t="s">
        <v>30</v>
      </c>
      <c r="AX444" s="14" t="s">
        <v>73</v>
      </c>
      <c r="AY444" s="278" t="s">
        <v>166</v>
      </c>
    </row>
    <row r="445" spans="1:51" s="14" customFormat="1" ht="12">
      <c r="A445" s="14"/>
      <c r="B445" s="268"/>
      <c r="C445" s="269"/>
      <c r="D445" s="259" t="s">
        <v>174</v>
      </c>
      <c r="E445" s="270" t="s">
        <v>1</v>
      </c>
      <c r="F445" s="271" t="s">
        <v>3207</v>
      </c>
      <c r="G445" s="269"/>
      <c r="H445" s="272">
        <v>29.12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174</v>
      </c>
      <c r="AU445" s="278" t="s">
        <v>86</v>
      </c>
      <c r="AV445" s="14" t="s">
        <v>86</v>
      </c>
      <c r="AW445" s="14" t="s">
        <v>30</v>
      </c>
      <c r="AX445" s="14" t="s">
        <v>73</v>
      </c>
      <c r="AY445" s="278" t="s">
        <v>166</v>
      </c>
    </row>
    <row r="446" spans="1:51" s="14" customFormat="1" ht="12">
      <c r="A446" s="14"/>
      <c r="B446" s="268"/>
      <c r="C446" s="269"/>
      <c r="D446" s="259" t="s">
        <v>174</v>
      </c>
      <c r="E446" s="270" t="s">
        <v>1</v>
      </c>
      <c r="F446" s="271" t="s">
        <v>3208</v>
      </c>
      <c r="G446" s="269"/>
      <c r="H446" s="272">
        <v>7.5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174</v>
      </c>
      <c r="AU446" s="278" t="s">
        <v>86</v>
      </c>
      <c r="AV446" s="14" t="s">
        <v>86</v>
      </c>
      <c r="AW446" s="14" t="s">
        <v>30</v>
      </c>
      <c r="AX446" s="14" t="s">
        <v>73</v>
      </c>
      <c r="AY446" s="278" t="s">
        <v>166</v>
      </c>
    </row>
    <row r="447" spans="1:51" s="14" customFormat="1" ht="12">
      <c r="A447" s="14"/>
      <c r="B447" s="268"/>
      <c r="C447" s="269"/>
      <c r="D447" s="259" t="s">
        <v>174</v>
      </c>
      <c r="E447" s="270" t="s">
        <v>1</v>
      </c>
      <c r="F447" s="271" t="s">
        <v>3209</v>
      </c>
      <c r="G447" s="269"/>
      <c r="H447" s="272">
        <v>51.38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174</v>
      </c>
      <c r="AU447" s="278" t="s">
        <v>86</v>
      </c>
      <c r="AV447" s="14" t="s">
        <v>86</v>
      </c>
      <c r="AW447" s="14" t="s">
        <v>30</v>
      </c>
      <c r="AX447" s="14" t="s">
        <v>73</v>
      </c>
      <c r="AY447" s="278" t="s">
        <v>166</v>
      </c>
    </row>
    <row r="448" spans="1:51" s="14" customFormat="1" ht="12">
      <c r="A448" s="14"/>
      <c r="B448" s="268"/>
      <c r="C448" s="269"/>
      <c r="D448" s="259" t="s">
        <v>174</v>
      </c>
      <c r="E448" s="270" t="s">
        <v>1</v>
      </c>
      <c r="F448" s="271" t="s">
        <v>3210</v>
      </c>
      <c r="G448" s="269"/>
      <c r="H448" s="272">
        <v>60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174</v>
      </c>
      <c r="AU448" s="278" t="s">
        <v>86</v>
      </c>
      <c r="AV448" s="14" t="s">
        <v>86</v>
      </c>
      <c r="AW448" s="14" t="s">
        <v>30</v>
      </c>
      <c r="AX448" s="14" t="s">
        <v>73</v>
      </c>
      <c r="AY448" s="278" t="s">
        <v>166</v>
      </c>
    </row>
    <row r="449" spans="1:51" s="14" customFormat="1" ht="12">
      <c r="A449" s="14"/>
      <c r="B449" s="268"/>
      <c r="C449" s="269"/>
      <c r="D449" s="259" t="s">
        <v>174</v>
      </c>
      <c r="E449" s="270" t="s">
        <v>1</v>
      </c>
      <c r="F449" s="271" t="s">
        <v>3211</v>
      </c>
      <c r="G449" s="269"/>
      <c r="H449" s="272">
        <v>48.24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174</v>
      </c>
      <c r="AU449" s="278" t="s">
        <v>86</v>
      </c>
      <c r="AV449" s="14" t="s">
        <v>86</v>
      </c>
      <c r="AW449" s="14" t="s">
        <v>30</v>
      </c>
      <c r="AX449" s="14" t="s">
        <v>73</v>
      </c>
      <c r="AY449" s="278" t="s">
        <v>166</v>
      </c>
    </row>
    <row r="450" spans="1:51" s="14" customFormat="1" ht="12">
      <c r="A450" s="14"/>
      <c r="B450" s="268"/>
      <c r="C450" s="269"/>
      <c r="D450" s="259" t="s">
        <v>174</v>
      </c>
      <c r="E450" s="270" t="s">
        <v>1</v>
      </c>
      <c r="F450" s="271" t="s">
        <v>3212</v>
      </c>
      <c r="G450" s="269"/>
      <c r="H450" s="272">
        <v>38.22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174</v>
      </c>
      <c r="AU450" s="278" t="s">
        <v>86</v>
      </c>
      <c r="AV450" s="14" t="s">
        <v>86</v>
      </c>
      <c r="AW450" s="14" t="s">
        <v>30</v>
      </c>
      <c r="AX450" s="14" t="s">
        <v>73</v>
      </c>
      <c r="AY450" s="278" t="s">
        <v>166</v>
      </c>
    </row>
    <row r="451" spans="1:65" s="2" customFormat="1" ht="16.5" customHeight="1">
      <c r="A451" s="37"/>
      <c r="B451" s="38"/>
      <c r="C451" s="279" t="s">
        <v>428</v>
      </c>
      <c r="D451" s="279" t="s">
        <v>243</v>
      </c>
      <c r="E451" s="280" t="s">
        <v>599</v>
      </c>
      <c r="F451" s="281" t="s">
        <v>600</v>
      </c>
      <c r="G451" s="282" t="s">
        <v>290</v>
      </c>
      <c r="H451" s="283">
        <v>511.182</v>
      </c>
      <c r="I451" s="284"/>
      <c r="J451" s="285">
        <f>ROUND(I451*H451,2)</f>
        <v>0</v>
      </c>
      <c r="K451" s="286"/>
      <c r="L451" s="287"/>
      <c r="M451" s="288" t="s">
        <v>1</v>
      </c>
      <c r="N451" s="289" t="s">
        <v>39</v>
      </c>
      <c r="O451" s="90"/>
      <c r="P451" s="253">
        <f>O451*H451</f>
        <v>0</v>
      </c>
      <c r="Q451" s="253">
        <v>3E-05</v>
      </c>
      <c r="R451" s="253">
        <f>Q451*H451</f>
        <v>0.01533546</v>
      </c>
      <c r="S451" s="253">
        <v>0</v>
      </c>
      <c r="T451" s="254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5" t="s">
        <v>212</v>
      </c>
      <c r="AT451" s="255" t="s">
        <v>243</v>
      </c>
      <c r="AU451" s="255" t="s">
        <v>86</v>
      </c>
      <c r="AY451" s="16" t="s">
        <v>166</v>
      </c>
      <c r="BE451" s="256">
        <f>IF(N451="základní",J451,0)</f>
        <v>0</v>
      </c>
      <c r="BF451" s="256">
        <f>IF(N451="snížená",J451,0)</f>
        <v>0</v>
      </c>
      <c r="BG451" s="256">
        <f>IF(N451="zákl. přenesená",J451,0)</f>
        <v>0</v>
      </c>
      <c r="BH451" s="256">
        <f>IF(N451="sníž. přenesená",J451,0)</f>
        <v>0</v>
      </c>
      <c r="BI451" s="256">
        <f>IF(N451="nulová",J451,0)</f>
        <v>0</v>
      </c>
      <c r="BJ451" s="16" t="s">
        <v>86</v>
      </c>
      <c r="BK451" s="256">
        <f>ROUND(I451*H451,2)</f>
        <v>0</v>
      </c>
      <c r="BL451" s="16" t="s">
        <v>172</v>
      </c>
      <c r="BM451" s="255" t="s">
        <v>3213</v>
      </c>
    </row>
    <row r="452" spans="1:47" s="2" customFormat="1" ht="12">
      <c r="A452" s="37"/>
      <c r="B452" s="38"/>
      <c r="C452" s="39"/>
      <c r="D452" s="259" t="s">
        <v>496</v>
      </c>
      <c r="E452" s="39"/>
      <c r="F452" s="290" t="s">
        <v>602</v>
      </c>
      <c r="G452" s="39"/>
      <c r="H452" s="39"/>
      <c r="I452" s="153"/>
      <c r="J452" s="39"/>
      <c r="K452" s="39"/>
      <c r="L452" s="43"/>
      <c r="M452" s="291"/>
      <c r="N452" s="292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496</v>
      </c>
      <c r="AU452" s="16" t="s">
        <v>86</v>
      </c>
    </row>
    <row r="453" spans="1:51" s="14" customFormat="1" ht="12">
      <c r="A453" s="14"/>
      <c r="B453" s="268"/>
      <c r="C453" s="269"/>
      <c r="D453" s="259" t="s">
        <v>174</v>
      </c>
      <c r="E453" s="269"/>
      <c r="F453" s="271" t="s">
        <v>3214</v>
      </c>
      <c r="G453" s="269"/>
      <c r="H453" s="272">
        <v>511.182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174</v>
      </c>
      <c r="AU453" s="278" t="s">
        <v>86</v>
      </c>
      <c r="AV453" s="14" t="s">
        <v>86</v>
      </c>
      <c r="AW453" s="14" t="s">
        <v>4</v>
      </c>
      <c r="AX453" s="14" t="s">
        <v>80</v>
      </c>
      <c r="AY453" s="278" t="s">
        <v>166</v>
      </c>
    </row>
    <row r="454" spans="1:65" s="2" customFormat="1" ht="21.75" customHeight="1">
      <c r="A454" s="37"/>
      <c r="B454" s="38"/>
      <c r="C454" s="243" t="s">
        <v>432</v>
      </c>
      <c r="D454" s="243" t="s">
        <v>168</v>
      </c>
      <c r="E454" s="244" t="s">
        <v>604</v>
      </c>
      <c r="F454" s="245" t="s">
        <v>605</v>
      </c>
      <c r="G454" s="246" t="s">
        <v>171</v>
      </c>
      <c r="H454" s="247">
        <v>105.4</v>
      </c>
      <c r="I454" s="248"/>
      <c r="J454" s="249">
        <f>ROUND(I454*H454,2)</f>
        <v>0</v>
      </c>
      <c r="K454" s="250"/>
      <c r="L454" s="43"/>
      <c r="M454" s="251" t="s">
        <v>1</v>
      </c>
      <c r="N454" s="252" t="s">
        <v>39</v>
      </c>
      <c r="O454" s="90"/>
      <c r="P454" s="253">
        <f>O454*H454</f>
        <v>0</v>
      </c>
      <c r="Q454" s="253">
        <v>0.00825</v>
      </c>
      <c r="R454" s="253">
        <f>Q454*H454</f>
        <v>0.86955</v>
      </c>
      <c r="S454" s="253">
        <v>0</v>
      </c>
      <c r="T454" s="254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55" t="s">
        <v>172</v>
      </c>
      <c r="AT454" s="255" t="s">
        <v>168</v>
      </c>
      <c r="AU454" s="255" t="s">
        <v>86</v>
      </c>
      <c r="AY454" s="16" t="s">
        <v>166</v>
      </c>
      <c r="BE454" s="256">
        <f>IF(N454="základní",J454,0)</f>
        <v>0</v>
      </c>
      <c r="BF454" s="256">
        <f>IF(N454="snížená",J454,0)</f>
        <v>0</v>
      </c>
      <c r="BG454" s="256">
        <f>IF(N454="zákl. přenesená",J454,0)</f>
        <v>0</v>
      </c>
      <c r="BH454" s="256">
        <f>IF(N454="sníž. přenesená",J454,0)</f>
        <v>0</v>
      </c>
      <c r="BI454" s="256">
        <f>IF(N454="nulová",J454,0)</f>
        <v>0</v>
      </c>
      <c r="BJ454" s="16" t="s">
        <v>86</v>
      </c>
      <c r="BK454" s="256">
        <f>ROUND(I454*H454,2)</f>
        <v>0</v>
      </c>
      <c r="BL454" s="16" t="s">
        <v>172</v>
      </c>
      <c r="BM454" s="255" t="s">
        <v>3215</v>
      </c>
    </row>
    <row r="455" spans="1:51" s="13" customFormat="1" ht="12">
      <c r="A455" s="13"/>
      <c r="B455" s="257"/>
      <c r="C455" s="258"/>
      <c r="D455" s="259" t="s">
        <v>174</v>
      </c>
      <c r="E455" s="260" t="s">
        <v>1</v>
      </c>
      <c r="F455" s="261" t="s">
        <v>607</v>
      </c>
      <c r="G455" s="258"/>
      <c r="H455" s="260" t="s">
        <v>1</v>
      </c>
      <c r="I455" s="262"/>
      <c r="J455" s="258"/>
      <c r="K455" s="258"/>
      <c r="L455" s="263"/>
      <c r="M455" s="264"/>
      <c r="N455" s="265"/>
      <c r="O455" s="265"/>
      <c r="P455" s="265"/>
      <c r="Q455" s="265"/>
      <c r="R455" s="265"/>
      <c r="S455" s="265"/>
      <c r="T455" s="26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7" t="s">
        <v>174</v>
      </c>
      <c r="AU455" s="267" t="s">
        <v>86</v>
      </c>
      <c r="AV455" s="13" t="s">
        <v>80</v>
      </c>
      <c r="AW455" s="13" t="s">
        <v>30</v>
      </c>
      <c r="AX455" s="13" t="s">
        <v>73</v>
      </c>
      <c r="AY455" s="267" t="s">
        <v>166</v>
      </c>
    </row>
    <row r="456" spans="1:51" s="14" customFormat="1" ht="12">
      <c r="A456" s="14"/>
      <c r="B456" s="268"/>
      <c r="C456" s="269"/>
      <c r="D456" s="259" t="s">
        <v>174</v>
      </c>
      <c r="E456" s="270" t="s">
        <v>1</v>
      </c>
      <c r="F456" s="271" t="s">
        <v>3216</v>
      </c>
      <c r="G456" s="269"/>
      <c r="H456" s="272">
        <v>105.4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174</v>
      </c>
      <c r="AU456" s="278" t="s">
        <v>86</v>
      </c>
      <c r="AV456" s="14" t="s">
        <v>86</v>
      </c>
      <c r="AW456" s="14" t="s">
        <v>30</v>
      </c>
      <c r="AX456" s="14" t="s">
        <v>73</v>
      </c>
      <c r="AY456" s="278" t="s">
        <v>166</v>
      </c>
    </row>
    <row r="457" spans="1:65" s="2" customFormat="1" ht="21.75" customHeight="1">
      <c r="A457" s="37"/>
      <c r="B457" s="38"/>
      <c r="C457" s="279" t="s">
        <v>439</v>
      </c>
      <c r="D457" s="279" t="s">
        <v>243</v>
      </c>
      <c r="E457" s="280" t="s">
        <v>610</v>
      </c>
      <c r="F457" s="281" t="s">
        <v>611</v>
      </c>
      <c r="G457" s="282" t="s">
        <v>171</v>
      </c>
      <c r="H457" s="283">
        <v>121.21</v>
      </c>
      <c r="I457" s="284"/>
      <c r="J457" s="285">
        <f>ROUND(I457*H457,2)</f>
        <v>0</v>
      </c>
      <c r="K457" s="286"/>
      <c r="L457" s="287"/>
      <c r="M457" s="288" t="s">
        <v>1</v>
      </c>
      <c r="N457" s="289" t="s">
        <v>39</v>
      </c>
      <c r="O457" s="90"/>
      <c r="P457" s="253">
        <f>O457*H457</f>
        <v>0</v>
      </c>
      <c r="Q457" s="253">
        <v>0.0014</v>
      </c>
      <c r="R457" s="253">
        <f>Q457*H457</f>
        <v>0.16969399999999998</v>
      </c>
      <c r="S457" s="253">
        <v>0</v>
      </c>
      <c r="T457" s="254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55" t="s">
        <v>212</v>
      </c>
      <c r="AT457" s="255" t="s">
        <v>243</v>
      </c>
      <c r="AU457" s="255" t="s">
        <v>86</v>
      </c>
      <c r="AY457" s="16" t="s">
        <v>166</v>
      </c>
      <c r="BE457" s="256">
        <f>IF(N457="základní",J457,0)</f>
        <v>0</v>
      </c>
      <c r="BF457" s="256">
        <f>IF(N457="snížená",J457,0)</f>
        <v>0</v>
      </c>
      <c r="BG457" s="256">
        <f>IF(N457="zákl. přenesená",J457,0)</f>
        <v>0</v>
      </c>
      <c r="BH457" s="256">
        <f>IF(N457="sníž. přenesená",J457,0)</f>
        <v>0</v>
      </c>
      <c r="BI457" s="256">
        <f>IF(N457="nulová",J457,0)</f>
        <v>0</v>
      </c>
      <c r="BJ457" s="16" t="s">
        <v>86</v>
      </c>
      <c r="BK457" s="256">
        <f>ROUND(I457*H457,2)</f>
        <v>0</v>
      </c>
      <c r="BL457" s="16" t="s">
        <v>172</v>
      </c>
      <c r="BM457" s="255" t="s">
        <v>3217</v>
      </c>
    </row>
    <row r="458" spans="1:47" s="2" customFormat="1" ht="12">
      <c r="A458" s="37"/>
      <c r="B458" s="38"/>
      <c r="C458" s="39"/>
      <c r="D458" s="259" t="s">
        <v>496</v>
      </c>
      <c r="E458" s="39"/>
      <c r="F458" s="290" t="s">
        <v>613</v>
      </c>
      <c r="G458" s="39"/>
      <c r="H458" s="39"/>
      <c r="I458" s="153"/>
      <c r="J458" s="39"/>
      <c r="K458" s="39"/>
      <c r="L458" s="43"/>
      <c r="M458" s="291"/>
      <c r="N458" s="292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496</v>
      </c>
      <c r="AU458" s="16" t="s">
        <v>86</v>
      </c>
    </row>
    <row r="459" spans="1:51" s="14" customFormat="1" ht="12">
      <c r="A459" s="14"/>
      <c r="B459" s="268"/>
      <c r="C459" s="269"/>
      <c r="D459" s="259" t="s">
        <v>174</v>
      </c>
      <c r="E459" s="269"/>
      <c r="F459" s="271" t="s">
        <v>3218</v>
      </c>
      <c r="G459" s="269"/>
      <c r="H459" s="272">
        <v>121.21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174</v>
      </c>
      <c r="AU459" s="278" t="s">
        <v>86</v>
      </c>
      <c r="AV459" s="14" t="s">
        <v>86</v>
      </c>
      <c r="AW459" s="14" t="s">
        <v>4</v>
      </c>
      <c r="AX459" s="14" t="s">
        <v>80</v>
      </c>
      <c r="AY459" s="278" t="s">
        <v>166</v>
      </c>
    </row>
    <row r="460" spans="1:65" s="2" customFormat="1" ht="21.75" customHeight="1">
      <c r="A460" s="37"/>
      <c r="B460" s="38"/>
      <c r="C460" s="243" t="s">
        <v>446</v>
      </c>
      <c r="D460" s="243" t="s">
        <v>168</v>
      </c>
      <c r="E460" s="244" t="s">
        <v>616</v>
      </c>
      <c r="F460" s="245" t="s">
        <v>617</v>
      </c>
      <c r="G460" s="246" t="s">
        <v>171</v>
      </c>
      <c r="H460" s="247">
        <v>53.04</v>
      </c>
      <c r="I460" s="248"/>
      <c r="J460" s="249">
        <f>ROUND(I460*H460,2)</f>
        <v>0</v>
      </c>
      <c r="K460" s="250"/>
      <c r="L460" s="43"/>
      <c r="M460" s="251" t="s">
        <v>1</v>
      </c>
      <c r="N460" s="252" t="s">
        <v>39</v>
      </c>
      <c r="O460" s="90"/>
      <c r="P460" s="253">
        <f>O460*H460</f>
        <v>0</v>
      </c>
      <c r="Q460" s="253">
        <v>0.00825</v>
      </c>
      <c r="R460" s="253">
        <f>Q460*H460</f>
        <v>0.43758</v>
      </c>
      <c r="S460" s="253">
        <v>0</v>
      </c>
      <c r="T460" s="254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55" t="s">
        <v>172</v>
      </c>
      <c r="AT460" s="255" t="s">
        <v>168</v>
      </c>
      <c r="AU460" s="255" t="s">
        <v>86</v>
      </c>
      <c r="AY460" s="16" t="s">
        <v>166</v>
      </c>
      <c r="BE460" s="256">
        <f>IF(N460="základní",J460,0)</f>
        <v>0</v>
      </c>
      <c r="BF460" s="256">
        <f>IF(N460="snížená",J460,0)</f>
        <v>0</v>
      </c>
      <c r="BG460" s="256">
        <f>IF(N460="zákl. přenesená",J460,0)</f>
        <v>0</v>
      </c>
      <c r="BH460" s="256">
        <f>IF(N460="sníž. přenesená",J460,0)</f>
        <v>0</v>
      </c>
      <c r="BI460" s="256">
        <f>IF(N460="nulová",J460,0)</f>
        <v>0</v>
      </c>
      <c r="BJ460" s="16" t="s">
        <v>86</v>
      </c>
      <c r="BK460" s="256">
        <f>ROUND(I460*H460,2)</f>
        <v>0</v>
      </c>
      <c r="BL460" s="16" t="s">
        <v>172</v>
      </c>
      <c r="BM460" s="255" t="s">
        <v>3219</v>
      </c>
    </row>
    <row r="461" spans="1:51" s="13" customFormat="1" ht="12">
      <c r="A461" s="13"/>
      <c r="B461" s="257"/>
      <c r="C461" s="258"/>
      <c r="D461" s="259" t="s">
        <v>174</v>
      </c>
      <c r="E461" s="260" t="s">
        <v>1</v>
      </c>
      <c r="F461" s="261" t="s">
        <v>518</v>
      </c>
      <c r="G461" s="258"/>
      <c r="H461" s="260" t="s">
        <v>1</v>
      </c>
      <c r="I461" s="262"/>
      <c r="J461" s="258"/>
      <c r="K461" s="258"/>
      <c r="L461" s="263"/>
      <c r="M461" s="264"/>
      <c r="N461" s="265"/>
      <c r="O461" s="265"/>
      <c r="P461" s="265"/>
      <c r="Q461" s="265"/>
      <c r="R461" s="265"/>
      <c r="S461" s="265"/>
      <c r="T461" s="26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7" t="s">
        <v>174</v>
      </c>
      <c r="AU461" s="267" t="s">
        <v>86</v>
      </c>
      <c r="AV461" s="13" t="s">
        <v>80</v>
      </c>
      <c r="AW461" s="13" t="s">
        <v>30</v>
      </c>
      <c r="AX461" s="13" t="s">
        <v>73</v>
      </c>
      <c r="AY461" s="267" t="s">
        <v>166</v>
      </c>
    </row>
    <row r="462" spans="1:51" s="13" customFormat="1" ht="12">
      <c r="A462" s="13"/>
      <c r="B462" s="257"/>
      <c r="C462" s="258"/>
      <c r="D462" s="259" t="s">
        <v>174</v>
      </c>
      <c r="E462" s="260" t="s">
        <v>1</v>
      </c>
      <c r="F462" s="261" t="s">
        <v>619</v>
      </c>
      <c r="G462" s="258"/>
      <c r="H462" s="260" t="s">
        <v>1</v>
      </c>
      <c r="I462" s="262"/>
      <c r="J462" s="258"/>
      <c r="K462" s="258"/>
      <c r="L462" s="263"/>
      <c r="M462" s="264"/>
      <c r="N462" s="265"/>
      <c r="O462" s="265"/>
      <c r="P462" s="265"/>
      <c r="Q462" s="265"/>
      <c r="R462" s="265"/>
      <c r="S462" s="265"/>
      <c r="T462" s="26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7" t="s">
        <v>174</v>
      </c>
      <c r="AU462" s="267" t="s">
        <v>86</v>
      </c>
      <c r="AV462" s="13" t="s">
        <v>80</v>
      </c>
      <c r="AW462" s="13" t="s">
        <v>30</v>
      </c>
      <c r="AX462" s="13" t="s">
        <v>73</v>
      </c>
      <c r="AY462" s="267" t="s">
        <v>166</v>
      </c>
    </row>
    <row r="463" spans="1:51" s="14" customFormat="1" ht="12">
      <c r="A463" s="14"/>
      <c r="B463" s="268"/>
      <c r="C463" s="269"/>
      <c r="D463" s="259" t="s">
        <v>174</v>
      </c>
      <c r="E463" s="270" t="s">
        <v>1</v>
      </c>
      <c r="F463" s="271" t="s">
        <v>3220</v>
      </c>
      <c r="G463" s="269"/>
      <c r="H463" s="272">
        <v>7.8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174</v>
      </c>
      <c r="AU463" s="278" t="s">
        <v>86</v>
      </c>
      <c r="AV463" s="14" t="s">
        <v>86</v>
      </c>
      <c r="AW463" s="14" t="s">
        <v>30</v>
      </c>
      <c r="AX463" s="14" t="s">
        <v>73</v>
      </c>
      <c r="AY463" s="278" t="s">
        <v>166</v>
      </c>
    </row>
    <row r="464" spans="1:51" s="14" customFormat="1" ht="12">
      <c r="A464" s="14"/>
      <c r="B464" s="268"/>
      <c r="C464" s="269"/>
      <c r="D464" s="259" t="s">
        <v>174</v>
      </c>
      <c r="E464" s="270" t="s">
        <v>1</v>
      </c>
      <c r="F464" s="271" t="s">
        <v>3221</v>
      </c>
      <c r="G464" s="269"/>
      <c r="H464" s="272">
        <v>10.14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174</v>
      </c>
      <c r="AU464" s="278" t="s">
        <v>86</v>
      </c>
      <c r="AV464" s="14" t="s">
        <v>86</v>
      </c>
      <c r="AW464" s="14" t="s">
        <v>30</v>
      </c>
      <c r="AX464" s="14" t="s">
        <v>73</v>
      </c>
      <c r="AY464" s="278" t="s">
        <v>166</v>
      </c>
    </row>
    <row r="465" spans="1:51" s="14" customFormat="1" ht="12">
      <c r="A465" s="14"/>
      <c r="B465" s="268"/>
      <c r="C465" s="269"/>
      <c r="D465" s="259" t="s">
        <v>174</v>
      </c>
      <c r="E465" s="270" t="s">
        <v>1</v>
      </c>
      <c r="F465" s="271" t="s">
        <v>3222</v>
      </c>
      <c r="G465" s="269"/>
      <c r="H465" s="272">
        <v>13.5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174</v>
      </c>
      <c r="AU465" s="278" t="s">
        <v>86</v>
      </c>
      <c r="AV465" s="14" t="s">
        <v>86</v>
      </c>
      <c r="AW465" s="14" t="s">
        <v>30</v>
      </c>
      <c r="AX465" s="14" t="s">
        <v>73</v>
      </c>
      <c r="AY465" s="278" t="s">
        <v>166</v>
      </c>
    </row>
    <row r="466" spans="1:51" s="14" customFormat="1" ht="12">
      <c r="A466" s="14"/>
      <c r="B466" s="268"/>
      <c r="C466" s="269"/>
      <c r="D466" s="259" t="s">
        <v>174</v>
      </c>
      <c r="E466" s="270" t="s">
        <v>1</v>
      </c>
      <c r="F466" s="271" t="s">
        <v>3223</v>
      </c>
      <c r="G466" s="269"/>
      <c r="H466" s="272">
        <v>21.6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174</v>
      </c>
      <c r="AU466" s="278" t="s">
        <v>86</v>
      </c>
      <c r="AV466" s="14" t="s">
        <v>86</v>
      </c>
      <c r="AW466" s="14" t="s">
        <v>30</v>
      </c>
      <c r="AX466" s="14" t="s">
        <v>73</v>
      </c>
      <c r="AY466" s="278" t="s">
        <v>166</v>
      </c>
    </row>
    <row r="467" spans="1:65" s="2" customFormat="1" ht="21.75" customHeight="1">
      <c r="A467" s="37"/>
      <c r="B467" s="38"/>
      <c r="C467" s="279" t="s">
        <v>469</v>
      </c>
      <c r="D467" s="279" t="s">
        <v>243</v>
      </c>
      <c r="E467" s="280" t="s">
        <v>635</v>
      </c>
      <c r="F467" s="281" t="s">
        <v>636</v>
      </c>
      <c r="G467" s="282" t="s">
        <v>171</v>
      </c>
      <c r="H467" s="283">
        <v>56.753</v>
      </c>
      <c r="I467" s="284"/>
      <c r="J467" s="285">
        <f>ROUND(I467*H467,2)</f>
        <v>0</v>
      </c>
      <c r="K467" s="286"/>
      <c r="L467" s="287"/>
      <c r="M467" s="288" t="s">
        <v>1</v>
      </c>
      <c r="N467" s="289" t="s">
        <v>39</v>
      </c>
      <c r="O467" s="90"/>
      <c r="P467" s="253">
        <f>O467*H467</f>
        <v>0</v>
      </c>
      <c r="Q467" s="253">
        <v>0.0009</v>
      </c>
      <c r="R467" s="253">
        <f>Q467*H467</f>
        <v>0.0510777</v>
      </c>
      <c r="S467" s="253">
        <v>0</v>
      </c>
      <c r="T467" s="254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55" t="s">
        <v>212</v>
      </c>
      <c r="AT467" s="255" t="s">
        <v>243</v>
      </c>
      <c r="AU467" s="255" t="s">
        <v>86</v>
      </c>
      <c r="AY467" s="16" t="s">
        <v>166</v>
      </c>
      <c r="BE467" s="256">
        <f>IF(N467="základní",J467,0)</f>
        <v>0</v>
      </c>
      <c r="BF467" s="256">
        <f>IF(N467="snížená",J467,0)</f>
        <v>0</v>
      </c>
      <c r="BG467" s="256">
        <f>IF(N467="zákl. přenesená",J467,0)</f>
        <v>0</v>
      </c>
      <c r="BH467" s="256">
        <f>IF(N467="sníž. přenesená",J467,0)</f>
        <v>0</v>
      </c>
      <c r="BI467" s="256">
        <f>IF(N467="nulová",J467,0)</f>
        <v>0</v>
      </c>
      <c r="BJ467" s="16" t="s">
        <v>86</v>
      </c>
      <c r="BK467" s="256">
        <f>ROUND(I467*H467,2)</f>
        <v>0</v>
      </c>
      <c r="BL467" s="16" t="s">
        <v>172</v>
      </c>
      <c r="BM467" s="255" t="s">
        <v>3224</v>
      </c>
    </row>
    <row r="468" spans="1:47" s="2" customFormat="1" ht="12">
      <c r="A468" s="37"/>
      <c r="B468" s="38"/>
      <c r="C468" s="39"/>
      <c r="D468" s="259" t="s">
        <v>496</v>
      </c>
      <c r="E468" s="39"/>
      <c r="F468" s="290" t="s">
        <v>638</v>
      </c>
      <c r="G468" s="39"/>
      <c r="H468" s="39"/>
      <c r="I468" s="153"/>
      <c r="J468" s="39"/>
      <c r="K468" s="39"/>
      <c r="L468" s="43"/>
      <c r="M468" s="291"/>
      <c r="N468" s="292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496</v>
      </c>
      <c r="AU468" s="16" t="s">
        <v>86</v>
      </c>
    </row>
    <row r="469" spans="1:51" s="14" customFormat="1" ht="12">
      <c r="A469" s="14"/>
      <c r="B469" s="268"/>
      <c r="C469" s="269"/>
      <c r="D469" s="259" t="s">
        <v>174</v>
      </c>
      <c r="E469" s="269"/>
      <c r="F469" s="271" t="s">
        <v>3225</v>
      </c>
      <c r="G469" s="269"/>
      <c r="H469" s="272">
        <v>56.753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174</v>
      </c>
      <c r="AU469" s="278" t="s">
        <v>86</v>
      </c>
      <c r="AV469" s="14" t="s">
        <v>86</v>
      </c>
      <c r="AW469" s="14" t="s">
        <v>4</v>
      </c>
      <c r="AX469" s="14" t="s">
        <v>80</v>
      </c>
      <c r="AY469" s="278" t="s">
        <v>166</v>
      </c>
    </row>
    <row r="470" spans="1:65" s="2" customFormat="1" ht="21.75" customHeight="1">
      <c r="A470" s="37"/>
      <c r="B470" s="38"/>
      <c r="C470" s="243" t="s">
        <v>473</v>
      </c>
      <c r="D470" s="243" t="s">
        <v>168</v>
      </c>
      <c r="E470" s="244" t="s">
        <v>641</v>
      </c>
      <c r="F470" s="245" t="s">
        <v>642</v>
      </c>
      <c r="G470" s="246" t="s">
        <v>171</v>
      </c>
      <c r="H470" s="247">
        <v>164.849</v>
      </c>
      <c r="I470" s="248"/>
      <c r="J470" s="249">
        <f>ROUND(I470*H470,2)</f>
        <v>0</v>
      </c>
      <c r="K470" s="250"/>
      <c r="L470" s="43"/>
      <c r="M470" s="251" t="s">
        <v>1</v>
      </c>
      <c r="N470" s="252" t="s">
        <v>39</v>
      </c>
      <c r="O470" s="90"/>
      <c r="P470" s="253">
        <f>O470*H470</f>
        <v>0</v>
      </c>
      <c r="Q470" s="253">
        <v>0.00832</v>
      </c>
      <c r="R470" s="253">
        <f>Q470*H470</f>
        <v>1.3715436799999998</v>
      </c>
      <c r="S470" s="253">
        <v>0</v>
      </c>
      <c r="T470" s="254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55" t="s">
        <v>172</v>
      </c>
      <c r="AT470" s="255" t="s">
        <v>168</v>
      </c>
      <c r="AU470" s="255" t="s">
        <v>86</v>
      </c>
      <c r="AY470" s="16" t="s">
        <v>166</v>
      </c>
      <c r="BE470" s="256">
        <f>IF(N470="základní",J470,0)</f>
        <v>0</v>
      </c>
      <c r="BF470" s="256">
        <f>IF(N470="snížená",J470,0)</f>
        <v>0</v>
      </c>
      <c r="BG470" s="256">
        <f>IF(N470="zákl. přenesená",J470,0)</f>
        <v>0</v>
      </c>
      <c r="BH470" s="256">
        <f>IF(N470="sníž. přenesená",J470,0)</f>
        <v>0</v>
      </c>
      <c r="BI470" s="256">
        <f>IF(N470="nulová",J470,0)</f>
        <v>0</v>
      </c>
      <c r="BJ470" s="16" t="s">
        <v>86</v>
      </c>
      <c r="BK470" s="256">
        <f>ROUND(I470*H470,2)</f>
        <v>0</v>
      </c>
      <c r="BL470" s="16" t="s">
        <v>172</v>
      </c>
      <c r="BM470" s="255" t="s">
        <v>3226</v>
      </c>
    </row>
    <row r="471" spans="1:51" s="13" customFormat="1" ht="12">
      <c r="A471" s="13"/>
      <c r="B471" s="257"/>
      <c r="C471" s="258"/>
      <c r="D471" s="259" t="s">
        <v>174</v>
      </c>
      <c r="E471" s="260" t="s">
        <v>1</v>
      </c>
      <c r="F471" s="261" t="s">
        <v>644</v>
      </c>
      <c r="G471" s="258"/>
      <c r="H471" s="260" t="s">
        <v>1</v>
      </c>
      <c r="I471" s="262"/>
      <c r="J471" s="258"/>
      <c r="K471" s="258"/>
      <c r="L471" s="263"/>
      <c r="M471" s="264"/>
      <c r="N471" s="265"/>
      <c r="O471" s="265"/>
      <c r="P471" s="265"/>
      <c r="Q471" s="265"/>
      <c r="R471" s="265"/>
      <c r="S471" s="265"/>
      <c r="T471" s="26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7" t="s">
        <v>174</v>
      </c>
      <c r="AU471" s="267" t="s">
        <v>86</v>
      </c>
      <c r="AV471" s="13" t="s">
        <v>80</v>
      </c>
      <c r="AW471" s="13" t="s">
        <v>30</v>
      </c>
      <c r="AX471" s="13" t="s">
        <v>73</v>
      </c>
      <c r="AY471" s="267" t="s">
        <v>166</v>
      </c>
    </row>
    <row r="472" spans="1:51" s="14" customFormat="1" ht="12">
      <c r="A472" s="14"/>
      <c r="B472" s="268"/>
      <c r="C472" s="269"/>
      <c r="D472" s="259" t="s">
        <v>174</v>
      </c>
      <c r="E472" s="270" t="s">
        <v>1</v>
      </c>
      <c r="F472" s="271" t="s">
        <v>3227</v>
      </c>
      <c r="G472" s="269"/>
      <c r="H472" s="272">
        <v>26.19</v>
      </c>
      <c r="I472" s="273"/>
      <c r="J472" s="269"/>
      <c r="K472" s="269"/>
      <c r="L472" s="274"/>
      <c r="M472" s="275"/>
      <c r="N472" s="276"/>
      <c r="O472" s="276"/>
      <c r="P472" s="276"/>
      <c r="Q472" s="276"/>
      <c r="R472" s="276"/>
      <c r="S472" s="276"/>
      <c r="T472" s="27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8" t="s">
        <v>174</v>
      </c>
      <c r="AU472" s="278" t="s">
        <v>86</v>
      </c>
      <c r="AV472" s="14" t="s">
        <v>86</v>
      </c>
      <c r="AW472" s="14" t="s">
        <v>30</v>
      </c>
      <c r="AX472" s="14" t="s">
        <v>73</v>
      </c>
      <c r="AY472" s="278" t="s">
        <v>166</v>
      </c>
    </row>
    <row r="473" spans="1:51" s="14" customFormat="1" ht="12">
      <c r="A473" s="14"/>
      <c r="B473" s="268"/>
      <c r="C473" s="269"/>
      <c r="D473" s="259" t="s">
        <v>174</v>
      </c>
      <c r="E473" s="270" t="s">
        <v>1</v>
      </c>
      <c r="F473" s="271" t="s">
        <v>3228</v>
      </c>
      <c r="G473" s="269"/>
      <c r="H473" s="272">
        <v>46.83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174</v>
      </c>
      <c r="AU473" s="278" t="s">
        <v>86</v>
      </c>
      <c r="AV473" s="14" t="s">
        <v>86</v>
      </c>
      <c r="AW473" s="14" t="s">
        <v>30</v>
      </c>
      <c r="AX473" s="14" t="s">
        <v>73</v>
      </c>
      <c r="AY473" s="278" t="s">
        <v>166</v>
      </c>
    </row>
    <row r="474" spans="1:51" s="14" customFormat="1" ht="12">
      <c r="A474" s="14"/>
      <c r="B474" s="268"/>
      <c r="C474" s="269"/>
      <c r="D474" s="259" t="s">
        <v>174</v>
      </c>
      <c r="E474" s="270" t="s">
        <v>1</v>
      </c>
      <c r="F474" s="271" t="s">
        <v>3229</v>
      </c>
      <c r="G474" s="269"/>
      <c r="H474" s="272">
        <v>29.9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174</v>
      </c>
      <c r="AU474" s="278" t="s">
        <v>86</v>
      </c>
      <c r="AV474" s="14" t="s">
        <v>86</v>
      </c>
      <c r="AW474" s="14" t="s">
        <v>30</v>
      </c>
      <c r="AX474" s="14" t="s">
        <v>73</v>
      </c>
      <c r="AY474" s="278" t="s">
        <v>166</v>
      </c>
    </row>
    <row r="475" spans="1:51" s="14" customFormat="1" ht="12">
      <c r="A475" s="14"/>
      <c r="B475" s="268"/>
      <c r="C475" s="269"/>
      <c r="D475" s="259" t="s">
        <v>174</v>
      </c>
      <c r="E475" s="270" t="s">
        <v>1</v>
      </c>
      <c r="F475" s="271" t="s">
        <v>3230</v>
      </c>
      <c r="G475" s="269"/>
      <c r="H475" s="272">
        <v>67.09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174</v>
      </c>
      <c r="AU475" s="278" t="s">
        <v>86</v>
      </c>
      <c r="AV475" s="14" t="s">
        <v>86</v>
      </c>
      <c r="AW475" s="14" t="s">
        <v>30</v>
      </c>
      <c r="AX475" s="14" t="s">
        <v>73</v>
      </c>
      <c r="AY475" s="278" t="s">
        <v>166</v>
      </c>
    </row>
    <row r="476" spans="1:51" s="13" customFormat="1" ht="12">
      <c r="A476" s="13"/>
      <c r="B476" s="257"/>
      <c r="C476" s="258"/>
      <c r="D476" s="259" t="s">
        <v>174</v>
      </c>
      <c r="E476" s="260" t="s">
        <v>1</v>
      </c>
      <c r="F476" s="261" t="s">
        <v>2368</v>
      </c>
      <c r="G476" s="258"/>
      <c r="H476" s="260" t="s">
        <v>1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7" t="s">
        <v>174</v>
      </c>
      <c r="AU476" s="267" t="s">
        <v>86</v>
      </c>
      <c r="AV476" s="13" t="s">
        <v>80</v>
      </c>
      <c r="AW476" s="13" t="s">
        <v>30</v>
      </c>
      <c r="AX476" s="13" t="s">
        <v>73</v>
      </c>
      <c r="AY476" s="267" t="s">
        <v>166</v>
      </c>
    </row>
    <row r="477" spans="1:51" s="14" customFormat="1" ht="12">
      <c r="A477" s="14"/>
      <c r="B477" s="268"/>
      <c r="C477" s="269"/>
      <c r="D477" s="259" t="s">
        <v>174</v>
      </c>
      <c r="E477" s="270" t="s">
        <v>1</v>
      </c>
      <c r="F477" s="271" t="s">
        <v>3231</v>
      </c>
      <c r="G477" s="269"/>
      <c r="H477" s="272">
        <v>-0.661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174</v>
      </c>
      <c r="AU477" s="278" t="s">
        <v>86</v>
      </c>
      <c r="AV477" s="14" t="s">
        <v>86</v>
      </c>
      <c r="AW477" s="14" t="s">
        <v>30</v>
      </c>
      <c r="AX477" s="14" t="s">
        <v>73</v>
      </c>
      <c r="AY477" s="278" t="s">
        <v>166</v>
      </c>
    </row>
    <row r="478" spans="1:51" s="14" customFormat="1" ht="12">
      <c r="A478" s="14"/>
      <c r="B478" s="268"/>
      <c r="C478" s="269"/>
      <c r="D478" s="259" t="s">
        <v>174</v>
      </c>
      <c r="E478" s="270" t="s">
        <v>1</v>
      </c>
      <c r="F478" s="271" t="s">
        <v>3232</v>
      </c>
      <c r="G478" s="269"/>
      <c r="H478" s="272">
        <v>-2.412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174</v>
      </c>
      <c r="AU478" s="278" t="s">
        <v>86</v>
      </c>
      <c r="AV478" s="14" t="s">
        <v>86</v>
      </c>
      <c r="AW478" s="14" t="s">
        <v>30</v>
      </c>
      <c r="AX478" s="14" t="s">
        <v>73</v>
      </c>
      <c r="AY478" s="278" t="s">
        <v>166</v>
      </c>
    </row>
    <row r="479" spans="1:51" s="14" customFormat="1" ht="12">
      <c r="A479" s="14"/>
      <c r="B479" s="268"/>
      <c r="C479" s="269"/>
      <c r="D479" s="259" t="s">
        <v>174</v>
      </c>
      <c r="E479" s="270" t="s">
        <v>1</v>
      </c>
      <c r="F479" s="271" t="s">
        <v>3233</v>
      </c>
      <c r="G479" s="269"/>
      <c r="H479" s="272">
        <v>-2.088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174</v>
      </c>
      <c r="AU479" s="278" t="s">
        <v>86</v>
      </c>
      <c r="AV479" s="14" t="s">
        <v>86</v>
      </c>
      <c r="AW479" s="14" t="s">
        <v>30</v>
      </c>
      <c r="AX479" s="14" t="s">
        <v>73</v>
      </c>
      <c r="AY479" s="278" t="s">
        <v>166</v>
      </c>
    </row>
    <row r="480" spans="1:65" s="2" customFormat="1" ht="21.75" customHeight="1">
      <c r="A480" s="37"/>
      <c r="B480" s="38"/>
      <c r="C480" s="279" t="s">
        <v>492</v>
      </c>
      <c r="D480" s="279" t="s">
        <v>243</v>
      </c>
      <c r="E480" s="280" t="s">
        <v>654</v>
      </c>
      <c r="F480" s="281" t="s">
        <v>655</v>
      </c>
      <c r="G480" s="282" t="s">
        <v>171</v>
      </c>
      <c r="H480" s="283">
        <v>176.388</v>
      </c>
      <c r="I480" s="284"/>
      <c r="J480" s="285">
        <f>ROUND(I480*H480,2)</f>
        <v>0</v>
      </c>
      <c r="K480" s="286"/>
      <c r="L480" s="287"/>
      <c r="M480" s="288" t="s">
        <v>1</v>
      </c>
      <c r="N480" s="289" t="s">
        <v>39</v>
      </c>
      <c r="O480" s="90"/>
      <c r="P480" s="253">
        <f>O480*H480</f>
        <v>0</v>
      </c>
      <c r="Q480" s="253">
        <v>0.0035</v>
      </c>
      <c r="R480" s="253">
        <f>Q480*H480</f>
        <v>0.6173580000000001</v>
      </c>
      <c r="S480" s="253">
        <v>0</v>
      </c>
      <c r="T480" s="254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55" t="s">
        <v>212</v>
      </c>
      <c r="AT480" s="255" t="s">
        <v>243</v>
      </c>
      <c r="AU480" s="255" t="s">
        <v>86</v>
      </c>
      <c r="AY480" s="16" t="s">
        <v>166</v>
      </c>
      <c r="BE480" s="256">
        <f>IF(N480="základní",J480,0)</f>
        <v>0</v>
      </c>
      <c r="BF480" s="256">
        <f>IF(N480="snížená",J480,0)</f>
        <v>0</v>
      </c>
      <c r="BG480" s="256">
        <f>IF(N480="zákl. přenesená",J480,0)</f>
        <v>0</v>
      </c>
      <c r="BH480" s="256">
        <f>IF(N480="sníž. přenesená",J480,0)</f>
        <v>0</v>
      </c>
      <c r="BI480" s="256">
        <f>IF(N480="nulová",J480,0)</f>
        <v>0</v>
      </c>
      <c r="BJ480" s="16" t="s">
        <v>86</v>
      </c>
      <c r="BK480" s="256">
        <f>ROUND(I480*H480,2)</f>
        <v>0</v>
      </c>
      <c r="BL480" s="16" t="s">
        <v>172</v>
      </c>
      <c r="BM480" s="255" t="s">
        <v>3234</v>
      </c>
    </row>
    <row r="481" spans="1:47" s="2" customFormat="1" ht="12">
      <c r="A481" s="37"/>
      <c r="B481" s="38"/>
      <c r="C481" s="39"/>
      <c r="D481" s="259" t="s">
        <v>496</v>
      </c>
      <c r="E481" s="39"/>
      <c r="F481" s="290" t="s">
        <v>657</v>
      </c>
      <c r="G481" s="39"/>
      <c r="H481" s="39"/>
      <c r="I481" s="153"/>
      <c r="J481" s="39"/>
      <c r="K481" s="39"/>
      <c r="L481" s="43"/>
      <c r="M481" s="291"/>
      <c r="N481" s="292"/>
      <c r="O481" s="90"/>
      <c r="P481" s="90"/>
      <c r="Q481" s="90"/>
      <c r="R481" s="90"/>
      <c r="S481" s="90"/>
      <c r="T481" s="91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6" t="s">
        <v>496</v>
      </c>
      <c r="AU481" s="16" t="s">
        <v>86</v>
      </c>
    </row>
    <row r="482" spans="1:51" s="14" customFormat="1" ht="12">
      <c r="A482" s="14"/>
      <c r="B482" s="268"/>
      <c r="C482" s="269"/>
      <c r="D482" s="259" t="s">
        <v>174</v>
      </c>
      <c r="E482" s="269"/>
      <c r="F482" s="271" t="s">
        <v>3235</v>
      </c>
      <c r="G482" s="269"/>
      <c r="H482" s="272">
        <v>176.388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174</v>
      </c>
      <c r="AU482" s="278" t="s">
        <v>86</v>
      </c>
      <c r="AV482" s="14" t="s">
        <v>86</v>
      </c>
      <c r="AW482" s="14" t="s">
        <v>4</v>
      </c>
      <c r="AX482" s="14" t="s">
        <v>80</v>
      </c>
      <c r="AY482" s="278" t="s">
        <v>166</v>
      </c>
    </row>
    <row r="483" spans="1:65" s="2" customFormat="1" ht="21.75" customHeight="1">
      <c r="A483" s="37"/>
      <c r="B483" s="38"/>
      <c r="C483" s="243" t="s">
        <v>499</v>
      </c>
      <c r="D483" s="243" t="s">
        <v>168</v>
      </c>
      <c r="E483" s="244" t="s">
        <v>660</v>
      </c>
      <c r="F483" s="245" t="s">
        <v>661</v>
      </c>
      <c r="G483" s="246" t="s">
        <v>171</v>
      </c>
      <c r="H483" s="247">
        <v>82.998</v>
      </c>
      <c r="I483" s="248"/>
      <c r="J483" s="249">
        <f>ROUND(I483*H483,2)</f>
        <v>0</v>
      </c>
      <c r="K483" s="250"/>
      <c r="L483" s="43"/>
      <c r="M483" s="251" t="s">
        <v>1</v>
      </c>
      <c r="N483" s="252" t="s">
        <v>39</v>
      </c>
      <c r="O483" s="90"/>
      <c r="P483" s="253">
        <f>O483*H483</f>
        <v>0</v>
      </c>
      <c r="Q483" s="253">
        <v>0.0085</v>
      </c>
      <c r="R483" s="253">
        <f>Q483*H483</f>
        <v>0.7054830000000001</v>
      </c>
      <c r="S483" s="253">
        <v>0</v>
      </c>
      <c r="T483" s="254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55" t="s">
        <v>172</v>
      </c>
      <c r="AT483" s="255" t="s">
        <v>168</v>
      </c>
      <c r="AU483" s="255" t="s">
        <v>86</v>
      </c>
      <c r="AY483" s="16" t="s">
        <v>166</v>
      </c>
      <c r="BE483" s="256">
        <f>IF(N483="základní",J483,0)</f>
        <v>0</v>
      </c>
      <c r="BF483" s="256">
        <f>IF(N483="snížená",J483,0)</f>
        <v>0</v>
      </c>
      <c r="BG483" s="256">
        <f>IF(N483="zákl. přenesená",J483,0)</f>
        <v>0</v>
      </c>
      <c r="BH483" s="256">
        <f>IF(N483="sníž. přenesená",J483,0)</f>
        <v>0</v>
      </c>
      <c r="BI483" s="256">
        <f>IF(N483="nulová",J483,0)</f>
        <v>0</v>
      </c>
      <c r="BJ483" s="16" t="s">
        <v>86</v>
      </c>
      <c r="BK483" s="256">
        <f>ROUND(I483*H483,2)</f>
        <v>0</v>
      </c>
      <c r="BL483" s="16" t="s">
        <v>172</v>
      </c>
      <c r="BM483" s="255" t="s">
        <v>3236</v>
      </c>
    </row>
    <row r="484" spans="1:51" s="13" customFormat="1" ht="12">
      <c r="A484" s="13"/>
      <c r="B484" s="257"/>
      <c r="C484" s="258"/>
      <c r="D484" s="259" t="s">
        <v>174</v>
      </c>
      <c r="E484" s="260" t="s">
        <v>1</v>
      </c>
      <c r="F484" s="261" t="s">
        <v>663</v>
      </c>
      <c r="G484" s="258"/>
      <c r="H484" s="260" t="s">
        <v>1</v>
      </c>
      <c r="I484" s="262"/>
      <c r="J484" s="258"/>
      <c r="K484" s="258"/>
      <c r="L484" s="263"/>
      <c r="M484" s="264"/>
      <c r="N484" s="265"/>
      <c r="O484" s="265"/>
      <c r="P484" s="265"/>
      <c r="Q484" s="265"/>
      <c r="R484" s="265"/>
      <c r="S484" s="265"/>
      <c r="T484" s="26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7" t="s">
        <v>174</v>
      </c>
      <c r="AU484" s="267" t="s">
        <v>86</v>
      </c>
      <c r="AV484" s="13" t="s">
        <v>80</v>
      </c>
      <c r="AW484" s="13" t="s">
        <v>30</v>
      </c>
      <c r="AX484" s="13" t="s">
        <v>73</v>
      </c>
      <c r="AY484" s="267" t="s">
        <v>166</v>
      </c>
    </row>
    <row r="485" spans="1:51" s="14" customFormat="1" ht="12">
      <c r="A485" s="14"/>
      <c r="B485" s="268"/>
      <c r="C485" s="269"/>
      <c r="D485" s="259" t="s">
        <v>174</v>
      </c>
      <c r="E485" s="270" t="s">
        <v>1</v>
      </c>
      <c r="F485" s="271" t="s">
        <v>3237</v>
      </c>
      <c r="G485" s="269"/>
      <c r="H485" s="272">
        <v>82.998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174</v>
      </c>
      <c r="AU485" s="278" t="s">
        <v>86</v>
      </c>
      <c r="AV485" s="14" t="s">
        <v>86</v>
      </c>
      <c r="AW485" s="14" t="s">
        <v>30</v>
      </c>
      <c r="AX485" s="14" t="s">
        <v>73</v>
      </c>
      <c r="AY485" s="278" t="s">
        <v>166</v>
      </c>
    </row>
    <row r="486" spans="1:65" s="2" customFormat="1" ht="21.75" customHeight="1">
      <c r="A486" s="37"/>
      <c r="B486" s="38"/>
      <c r="C486" s="279" t="s">
        <v>509</v>
      </c>
      <c r="D486" s="279" t="s">
        <v>243</v>
      </c>
      <c r="E486" s="280" t="s">
        <v>666</v>
      </c>
      <c r="F486" s="281" t="s">
        <v>667</v>
      </c>
      <c r="G486" s="282" t="s">
        <v>171</v>
      </c>
      <c r="H486" s="283">
        <v>88.808</v>
      </c>
      <c r="I486" s="284"/>
      <c r="J486" s="285">
        <f>ROUND(I486*H486,2)</f>
        <v>0</v>
      </c>
      <c r="K486" s="286"/>
      <c r="L486" s="287"/>
      <c r="M486" s="288" t="s">
        <v>1</v>
      </c>
      <c r="N486" s="289" t="s">
        <v>39</v>
      </c>
      <c r="O486" s="90"/>
      <c r="P486" s="253">
        <f>O486*H486</f>
        <v>0</v>
      </c>
      <c r="Q486" s="253">
        <v>0.0021</v>
      </c>
      <c r="R486" s="253">
        <f>Q486*H486</f>
        <v>0.1864968</v>
      </c>
      <c r="S486" s="253">
        <v>0</v>
      </c>
      <c r="T486" s="25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55" t="s">
        <v>212</v>
      </c>
      <c r="AT486" s="255" t="s">
        <v>243</v>
      </c>
      <c r="AU486" s="255" t="s">
        <v>86</v>
      </c>
      <c r="AY486" s="16" t="s">
        <v>166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6" t="s">
        <v>86</v>
      </c>
      <c r="BK486" s="256">
        <f>ROUND(I486*H486,2)</f>
        <v>0</v>
      </c>
      <c r="BL486" s="16" t="s">
        <v>172</v>
      </c>
      <c r="BM486" s="255" t="s">
        <v>3238</v>
      </c>
    </row>
    <row r="487" spans="1:47" s="2" customFormat="1" ht="12">
      <c r="A487" s="37"/>
      <c r="B487" s="38"/>
      <c r="C487" s="39"/>
      <c r="D487" s="259" t="s">
        <v>496</v>
      </c>
      <c r="E487" s="39"/>
      <c r="F487" s="290" t="s">
        <v>638</v>
      </c>
      <c r="G487" s="39"/>
      <c r="H487" s="39"/>
      <c r="I487" s="153"/>
      <c r="J487" s="39"/>
      <c r="K487" s="39"/>
      <c r="L487" s="43"/>
      <c r="M487" s="291"/>
      <c r="N487" s="292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496</v>
      </c>
      <c r="AU487" s="16" t="s">
        <v>86</v>
      </c>
    </row>
    <row r="488" spans="1:51" s="14" customFormat="1" ht="12">
      <c r="A488" s="14"/>
      <c r="B488" s="268"/>
      <c r="C488" s="269"/>
      <c r="D488" s="259" t="s">
        <v>174</v>
      </c>
      <c r="E488" s="269"/>
      <c r="F488" s="271" t="s">
        <v>3239</v>
      </c>
      <c r="G488" s="269"/>
      <c r="H488" s="272">
        <v>88.808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174</v>
      </c>
      <c r="AU488" s="278" t="s">
        <v>86</v>
      </c>
      <c r="AV488" s="14" t="s">
        <v>86</v>
      </c>
      <c r="AW488" s="14" t="s">
        <v>4</v>
      </c>
      <c r="AX488" s="14" t="s">
        <v>80</v>
      </c>
      <c r="AY488" s="278" t="s">
        <v>166</v>
      </c>
    </row>
    <row r="489" spans="1:65" s="2" customFormat="1" ht="21.75" customHeight="1">
      <c r="A489" s="37"/>
      <c r="B489" s="38"/>
      <c r="C489" s="243" t="s">
        <v>513</v>
      </c>
      <c r="D489" s="243" t="s">
        <v>168</v>
      </c>
      <c r="E489" s="244" t="s">
        <v>671</v>
      </c>
      <c r="F489" s="245" t="s">
        <v>672</v>
      </c>
      <c r="G489" s="246" t="s">
        <v>171</v>
      </c>
      <c r="H489" s="247">
        <v>635.659</v>
      </c>
      <c r="I489" s="248"/>
      <c r="J489" s="249">
        <f>ROUND(I489*H489,2)</f>
        <v>0</v>
      </c>
      <c r="K489" s="250"/>
      <c r="L489" s="43"/>
      <c r="M489" s="251" t="s">
        <v>1</v>
      </c>
      <c r="N489" s="252" t="s">
        <v>39</v>
      </c>
      <c r="O489" s="90"/>
      <c r="P489" s="253">
        <f>O489*H489</f>
        <v>0</v>
      </c>
      <c r="Q489" s="253">
        <v>0.0085</v>
      </c>
      <c r="R489" s="253">
        <f>Q489*H489</f>
        <v>5.4031015</v>
      </c>
      <c r="S489" s="253">
        <v>0</v>
      </c>
      <c r="T489" s="25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5" t="s">
        <v>172</v>
      </c>
      <c r="AT489" s="255" t="s">
        <v>168</v>
      </c>
      <c r="AU489" s="255" t="s">
        <v>86</v>
      </c>
      <c r="AY489" s="16" t="s">
        <v>166</v>
      </c>
      <c r="BE489" s="256">
        <f>IF(N489="základní",J489,0)</f>
        <v>0</v>
      </c>
      <c r="BF489" s="256">
        <f>IF(N489="snížená",J489,0)</f>
        <v>0</v>
      </c>
      <c r="BG489" s="256">
        <f>IF(N489="zákl. přenesená",J489,0)</f>
        <v>0</v>
      </c>
      <c r="BH489" s="256">
        <f>IF(N489="sníž. přenesená",J489,0)</f>
        <v>0</v>
      </c>
      <c r="BI489" s="256">
        <f>IF(N489="nulová",J489,0)</f>
        <v>0</v>
      </c>
      <c r="BJ489" s="16" t="s">
        <v>86</v>
      </c>
      <c r="BK489" s="256">
        <f>ROUND(I489*H489,2)</f>
        <v>0</v>
      </c>
      <c r="BL489" s="16" t="s">
        <v>172</v>
      </c>
      <c r="BM489" s="255" t="s">
        <v>3240</v>
      </c>
    </row>
    <row r="490" spans="1:51" s="13" customFormat="1" ht="12">
      <c r="A490" s="13"/>
      <c r="B490" s="257"/>
      <c r="C490" s="258"/>
      <c r="D490" s="259" t="s">
        <v>174</v>
      </c>
      <c r="E490" s="260" t="s">
        <v>1</v>
      </c>
      <c r="F490" s="261" t="s">
        <v>663</v>
      </c>
      <c r="G490" s="258"/>
      <c r="H490" s="260" t="s">
        <v>1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7" t="s">
        <v>174</v>
      </c>
      <c r="AU490" s="267" t="s">
        <v>86</v>
      </c>
      <c r="AV490" s="13" t="s">
        <v>80</v>
      </c>
      <c r="AW490" s="13" t="s">
        <v>30</v>
      </c>
      <c r="AX490" s="13" t="s">
        <v>73</v>
      </c>
      <c r="AY490" s="267" t="s">
        <v>166</v>
      </c>
    </row>
    <row r="491" spans="1:51" s="14" customFormat="1" ht="12">
      <c r="A491" s="14"/>
      <c r="B491" s="268"/>
      <c r="C491" s="269"/>
      <c r="D491" s="259" t="s">
        <v>174</v>
      </c>
      <c r="E491" s="270" t="s">
        <v>1</v>
      </c>
      <c r="F491" s="271" t="s">
        <v>3241</v>
      </c>
      <c r="G491" s="269"/>
      <c r="H491" s="272">
        <v>26.511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174</v>
      </c>
      <c r="AU491" s="278" t="s">
        <v>86</v>
      </c>
      <c r="AV491" s="14" t="s">
        <v>86</v>
      </c>
      <c r="AW491" s="14" t="s">
        <v>30</v>
      </c>
      <c r="AX491" s="14" t="s">
        <v>73</v>
      </c>
      <c r="AY491" s="278" t="s">
        <v>166</v>
      </c>
    </row>
    <row r="492" spans="1:51" s="13" customFormat="1" ht="12">
      <c r="A492" s="13"/>
      <c r="B492" s="257"/>
      <c r="C492" s="258"/>
      <c r="D492" s="259" t="s">
        <v>174</v>
      </c>
      <c r="E492" s="260" t="s">
        <v>1</v>
      </c>
      <c r="F492" s="261" t="s">
        <v>675</v>
      </c>
      <c r="G492" s="258"/>
      <c r="H492" s="260" t="s">
        <v>1</v>
      </c>
      <c r="I492" s="262"/>
      <c r="J492" s="258"/>
      <c r="K492" s="258"/>
      <c r="L492" s="263"/>
      <c r="M492" s="264"/>
      <c r="N492" s="265"/>
      <c r="O492" s="265"/>
      <c r="P492" s="265"/>
      <c r="Q492" s="265"/>
      <c r="R492" s="265"/>
      <c r="S492" s="265"/>
      <c r="T492" s="26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7" t="s">
        <v>174</v>
      </c>
      <c r="AU492" s="267" t="s">
        <v>86</v>
      </c>
      <c r="AV492" s="13" t="s">
        <v>80</v>
      </c>
      <c r="AW492" s="13" t="s">
        <v>30</v>
      </c>
      <c r="AX492" s="13" t="s">
        <v>73</v>
      </c>
      <c r="AY492" s="267" t="s">
        <v>166</v>
      </c>
    </row>
    <row r="493" spans="1:51" s="14" customFormat="1" ht="12">
      <c r="A493" s="14"/>
      <c r="B493" s="268"/>
      <c r="C493" s="269"/>
      <c r="D493" s="259" t="s">
        <v>174</v>
      </c>
      <c r="E493" s="270" t="s">
        <v>1</v>
      </c>
      <c r="F493" s="271" t="s">
        <v>3242</v>
      </c>
      <c r="G493" s="269"/>
      <c r="H493" s="272">
        <v>728.66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174</v>
      </c>
      <c r="AU493" s="278" t="s">
        <v>86</v>
      </c>
      <c r="AV493" s="14" t="s">
        <v>86</v>
      </c>
      <c r="AW493" s="14" t="s">
        <v>30</v>
      </c>
      <c r="AX493" s="14" t="s">
        <v>73</v>
      </c>
      <c r="AY493" s="278" t="s">
        <v>166</v>
      </c>
    </row>
    <row r="494" spans="1:51" s="14" customFormat="1" ht="12">
      <c r="A494" s="14"/>
      <c r="B494" s="268"/>
      <c r="C494" s="269"/>
      <c r="D494" s="259" t="s">
        <v>174</v>
      </c>
      <c r="E494" s="270" t="s">
        <v>1</v>
      </c>
      <c r="F494" s="271" t="s">
        <v>3243</v>
      </c>
      <c r="G494" s="269"/>
      <c r="H494" s="272">
        <v>-19.47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174</v>
      </c>
      <c r="AU494" s="278" t="s">
        <v>86</v>
      </c>
      <c r="AV494" s="14" t="s">
        <v>86</v>
      </c>
      <c r="AW494" s="14" t="s">
        <v>30</v>
      </c>
      <c r="AX494" s="14" t="s">
        <v>73</v>
      </c>
      <c r="AY494" s="278" t="s">
        <v>166</v>
      </c>
    </row>
    <row r="495" spans="1:51" s="13" customFormat="1" ht="12">
      <c r="A495" s="13"/>
      <c r="B495" s="257"/>
      <c r="C495" s="258"/>
      <c r="D495" s="259" t="s">
        <v>174</v>
      </c>
      <c r="E495" s="260" t="s">
        <v>1</v>
      </c>
      <c r="F495" s="261" t="s">
        <v>678</v>
      </c>
      <c r="G495" s="258"/>
      <c r="H495" s="260" t="s">
        <v>1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7" t="s">
        <v>174</v>
      </c>
      <c r="AU495" s="267" t="s">
        <v>86</v>
      </c>
      <c r="AV495" s="13" t="s">
        <v>80</v>
      </c>
      <c r="AW495" s="13" t="s">
        <v>30</v>
      </c>
      <c r="AX495" s="13" t="s">
        <v>73</v>
      </c>
      <c r="AY495" s="267" t="s">
        <v>166</v>
      </c>
    </row>
    <row r="496" spans="1:51" s="13" customFormat="1" ht="12">
      <c r="A496" s="13"/>
      <c r="B496" s="257"/>
      <c r="C496" s="258"/>
      <c r="D496" s="259" t="s">
        <v>174</v>
      </c>
      <c r="E496" s="260" t="s">
        <v>1</v>
      </c>
      <c r="F496" s="261" t="s">
        <v>175</v>
      </c>
      <c r="G496" s="258"/>
      <c r="H496" s="260" t="s">
        <v>1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7" t="s">
        <v>174</v>
      </c>
      <c r="AU496" s="267" t="s">
        <v>86</v>
      </c>
      <c r="AV496" s="13" t="s">
        <v>80</v>
      </c>
      <c r="AW496" s="13" t="s">
        <v>30</v>
      </c>
      <c r="AX496" s="13" t="s">
        <v>73</v>
      </c>
      <c r="AY496" s="267" t="s">
        <v>166</v>
      </c>
    </row>
    <row r="497" spans="1:51" s="14" customFormat="1" ht="12">
      <c r="A497" s="14"/>
      <c r="B497" s="268"/>
      <c r="C497" s="269"/>
      <c r="D497" s="259" t="s">
        <v>174</v>
      </c>
      <c r="E497" s="270" t="s">
        <v>1</v>
      </c>
      <c r="F497" s="271" t="s">
        <v>3244</v>
      </c>
      <c r="G497" s="269"/>
      <c r="H497" s="272">
        <v>-1.503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174</v>
      </c>
      <c r="AU497" s="278" t="s">
        <v>86</v>
      </c>
      <c r="AV497" s="14" t="s">
        <v>86</v>
      </c>
      <c r="AW497" s="14" t="s">
        <v>30</v>
      </c>
      <c r="AX497" s="14" t="s">
        <v>73</v>
      </c>
      <c r="AY497" s="278" t="s">
        <v>166</v>
      </c>
    </row>
    <row r="498" spans="1:51" s="14" customFormat="1" ht="12">
      <c r="A498" s="14"/>
      <c r="B498" s="268"/>
      <c r="C498" s="269"/>
      <c r="D498" s="259" t="s">
        <v>174</v>
      </c>
      <c r="E498" s="270" t="s">
        <v>1</v>
      </c>
      <c r="F498" s="271" t="s">
        <v>3245</v>
      </c>
      <c r="G498" s="269"/>
      <c r="H498" s="272">
        <v>-3.15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174</v>
      </c>
      <c r="AU498" s="278" t="s">
        <v>86</v>
      </c>
      <c r="AV498" s="14" t="s">
        <v>86</v>
      </c>
      <c r="AW498" s="14" t="s">
        <v>30</v>
      </c>
      <c r="AX498" s="14" t="s">
        <v>73</v>
      </c>
      <c r="AY498" s="278" t="s">
        <v>166</v>
      </c>
    </row>
    <row r="499" spans="1:51" s="14" customFormat="1" ht="12">
      <c r="A499" s="14"/>
      <c r="B499" s="268"/>
      <c r="C499" s="269"/>
      <c r="D499" s="259" t="s">
        <v>174</v>
      </c>
      <c r="E499" s="270" t="s">
        <v>1</v>
      </c>
      <c r="F499" s="271" t="s">
        <v>3246</v>
      </c>
      <c r="G499" s="269"/>
      <c r="H499" s="272">
        <v>-2.025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174</v>
      </c>
      <c r="AU499" s="278" t="s">
        <v>86</v>
      </c>
      <c r="AV499" s="14" t="s">
        <v>86</v>
      </c>
      <c r="AW499" s="14" t="s">
        <v>30</v>
      </c>
      <c r="AX499" s="14" t="s">
        <v>73</v>
      </c>
      <c r="AY499" s="278" t="s">
        <v>166</v>
      </c>
    </row>
    <row r="500" spans="1:51" s="13" customFormat="1" ht="12">
      <c r="A500" s="13"/>
      <c r="B500" s="257"/>
      <c r="C500" s="258"/>
      <c r="D500" s="259" t="s">
        <v>174</v>
      </c>
      <c r="E500" s="260" t="s">
        <v>1</v>
      </c>
      <c r="F500" s="261" t="s">
        <v>456</v>
      </c>
      <c r="G500" s="258"/>
      <c r="H500" s="260" t="s">
        <v>1</v>
      </c>
      <c r="I500" s="262"/>
      <c r="J500" s="258"/>
      <c r="K500" s="258"/>
      <c r="L500" s="263"/>
      <c r="M500" s="264"/>
      <c r="N500" s="265"/>
      <c r="O500" s="265"/>
      <c r="P500" s="265"/>
      <c r="Q500" s="265"/>
      <c r="R500" s="265"/>
      <c r="S500" s="265"/>
      <c r="T500" s="26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7" t="s">
        <v>174</v>
      </c>
      <c r="AU500" s="267" t="s">
        <v>86</v>
      </c>
      <c r="AV500" s="13" t="s">
        <v>80</v>
      </c>
      <c r="AW500" s="13" t="s">
        <v>30</v>
      </c>
      <c r="AX500" s="13" t="s">
        <v>73</v>
      </c>
      <c r="AY500" s="267" t="s">
        <v>166</v>
      </c>
    </row>
    <row r="501" spans="1:51" s="14" customFormat="1" ht="12">
      <c r="A501" s="14"/>
      <c r="B501" s="268"/>
      <c r="C501" s="269"/>
      <c r="D501" s="259" t="s">
        <v>174</v>
      </c>
      <c r="E501" s="270" t="s">
        <v>1</v>
      </c>
      <c r="F501" s="271" t="s">
        <v>3247</v>
      </c>
      <c r="G501" s="269"/>
      <c r="H501" s="272">
        <v>-6.174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174</v>
      </c>
      <c r="AU501" s="278" t="s">
        <v>86</v>
      </c>
      <c r="AV501" s="14" t="s">
        <v>86</v>
      </c>
      <c r="AW501" s="14" t="s">
        <v>30</v>
      </c>
      <c r="AX501" s="14" t="s">
        <v>73</v>
      </c>
      <c r="AY501" s="278" t="s">
        <v>166</v>
      </c>
    </row>
    <row r="502" spans="1:51" s="14" customFormat="1" ht="12">
      <c r="A502" s="14"/>
      <c r="B502" s="268"/>
      <c r="C502" s="269"/>
      <c r="D502" s="259" t="s">
        <v>174</v>
      </c>
      <c r="E502" s="270" t="s">
        <v>1</v>
      </c>
      <c r="F502" s="271" t="s">
        <v>3248</v>
      </c>
      <c r="G502" s="269"/>
      <c r="H502" s="272">
        <v>-10.8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8" t="s">
        <v>174</v>
      </c>
      <c r="AU502" s="278" t="s">
        <v>86</v>
      </c>
      <c r="AV502" s="14" t="s">
        <v>86</v>
      </c>
      <c r="AW502" s="14" t="s">
        <v>30</v>
      </c>
      <c r="AX502" s="14" t="s">
        <v>73</v>
      </c>
      <c r="AY502" s="278" t="s">
        <v>166</v>
      </c>
    </row>
    <row r="503" spans="1:51" s="14" customFormat="1" ht="12">
      <c r="A503" s="14"/>
      <c r="B503" s="268"/>
      <c r="C503" s="269"/>
      <c r="D503" s="259" t="s">
        <v>174</v>
      </c>
      <c r="E503" s="270" t="s">
        <v>1</v>
      </c>
      <c r="F503" s="271" t="s">
        <v>3249</v>
      </c>
      <c r="G503" s="269"/>
      <c r="H503" s="272">
        <v>-15.33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174</v>
      </c>
      <c r="AU503" s="278" t="s">
        <v>86</v>
      </c>
      <c r="AV503" s="14" t="s">
        <v>86</v>
      </c>
      <c r="AW503" s="14" t="s">
        <v>30</v>
      </c>
      <c r="AX503" s="14" t="s">
        <v>73</v>
      </c>
      <c r="AY503" s="278" t="s">
        <v>166</v>
      </c>
    </row>
    <row r="504" spans="1:51" s="14" customFormat="1" ht="12">
      <c r="A504" s="14"/>
      <c r="B504" s="268"/>
      <c r="C504" s="269"/>
      <c r="D504" s="259" t="s">
        <v>174</v>
      </c>
      <c r="E504" s="270" t="s">
        <v>1</v>
      </c>
      <c r="F504" s="271" t="s">
        <v>3250</v>
      </c>
      <c r="G504" s="269"/>
      <c r="H504" s="272">
        <v>-7.82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174</v>
      </c>
      <c r="AU504" s="278" t="s">
        <v>86</v>
      </c>
      <c r="AV504" s="14" t="s">
        <v>86</v>
      </c>
      <c r="AW504" s="14" t="s">
        <v>30</v>
      </c>
      <c r="AX504" s="14" t="s">
        <v>73</v>
      </c>
      <c r="AY504" s="278" t="s">
        <v>166</v>
      </c>
    </row>
    <row r="505" spans="1:51" s="14" customFormat="1" ht="12">
      <c r="A505" s="14"/>
      <c r="B505" s="268"/>
      <c r="C505" s="269"/>
      <c r="D505" s="259" t="s">
        <v>174</v>
      </c>
      <c r="E505" s="270" t="s">
        <v>1</v>
      </c>
      <c r="F505" s="271" t="s">
        <v>3251</v>
      </c>
      <c r="G505" s="269"/>
      <c r="H505" s="272">
        <v>-1.98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174</v>
      </c>
      <c r="AU505" s="278" t="s">
        <v>86</v>
      </c>
      <c r="AV505" s="14" t="s">
        <v>86</v>
      </c>
      <c r="AW505" s="14" t="s">
        <v>30</v>
      </c>
      <c r="AX505" s="14" t="s">
        <v>73</v>
      </c>
      <c r="AY505" s="278" t="s">
        <v>166</v>
      </c>
    </row>
    <row r="506" spans="1:51" s="13" customFormat="1" ht="12">
      <c r="A506" s="13"/>
      <c r="B506" s="257"/>
      <c r="C506" s="258"/>
      <c r="D506" s="259" t="s">
        <v>174</v>
      </c>
      <c r="E506" s="260" t="s">
        <v>1</v>
      </c>
      <c r="F506" s="261" t="s">
        <v>461</v>
      </c>
      <c r="G506" s="258"/>
      <c r="H506" s="260" t="s">
        <v>1</v>
      </c>
      <c r="I506" s="262"/>
      <c r="J506" s="258"/>
      <c r="K506" s="258"/>
      <c r="L506" s="263"/>
      <c r="M506" s="264"/>
      <c r="N506" s="265"/>
      <c r="O506" s="265"/>
      <c r="P506" s="265"/>
      <c r="Q506" s="265"/>
      <c r="R506" s="265"/>
      <c r="S506" s="265"/>
      <c r="T506" s="26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7" t="s">
        <v>174</v>
      </c>
      <c r="AU506" s="267" t="s">
        <v>86</v>
      </c>
      <c r="AV506" s="13" t="s">
        <v>80</v>
      </c>
      <c r="AW506" s="13" t="s">
        <v>30</v>
      </c>
      <c r="AX506" s="13" t="s">
        <v>73</v>
      </c>
      <c r="AY506" s="267" t="s">
        <v>166</v>
      </c>
    </row>
    <row r="507" spans="1:51" s="14" customFormat="1" ht="12">
      <c r="A507" s="14"/>
      <c r="B507" s="268"/>
      <c r="C507" s="269"/>
      <c r="D507" s="259" t="s">
        <v>174</v>
      </c>
      <c r="E507" s="270" t="s">
        <v>1</v>
      </c>
      <c r="F507" s="271" t="s">
        <v>3252</v>
      </c>
      <c r="G507" s="269"/>
      <c r="H507" s="272">
        <v>-2.297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174</v>
      </c>
      <c r="AU507" s="278" t="s">
        <v>86</v>
      </c>
      <c r="AV507" s="14" t="s">
        <v>86</v>
      </c>
      <c r="AW507" s="14" t="s">
        <v>30</v>
      </c>
      <c r="AX507" s="14" t="s">
        <v>73</v>
      </c>
      <c r="AY507" s="278" t="s">
        <v>166</v>
      </c>
    </row>
    <row r="508" spans="1:51" s="14" customFormat="1" ht="12">
      <c r="A508" s="14"/>
      <c r="B508" s="268"/>
      <c r="C508" s="269"/>
      <c r="D508" s="259" t="s">
        <v>174</v>
      </c>
      <c r="E508" s="270" t="s">
        <v>1</v>
      </c>
      <c r="F508" s="271" t="s">
        <v>3253</v>
      </c>
      <c r="G508" s="269"/>
      <c r="H508" s="272">
        <v>-1.929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174</v>
      </c>
      <c r="AU508" s="278" t="s">
        <v>86</v>
      </c>
      <c r="AV508" s="14" t="s">
        <v>86</v>
      </c>
      <c r="AW508" s="14" t="s">
        <v>30</v>
      </c>
      <c r="AX508" s="14" t="s">
        <v>73</v>
      </c>
      <c r="AY508" s="278" t="s">
        <v>166</v>
      </c>
    </row>
    <row r="509" spans="1:51" s="14" customFormat="1" ht="12">
      <c r="A509" s="14"/>
      <c r="B509" s="268"/>
      <c r="C509" s="269"/>
      <c r="D509" s="259" t="s">
        <v>174</v>
      </c>
      <c r="E509" s="270" t="s">
        <v>1</v>
      </c>
      <c r="F509" s="271" t="s">
        <v>3254</v>
      </c>
      <c r="G509" s="269"/>
      <c r="H509" s="272">
        <v>-4.116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174</v>
      </c>
      <c r="AU509" s="278" t="s">
        <v>86</v>
      </c>
      <c r="AV509" s="14" t="s">
        <v>86</v>
      </c>
      <c r="AW509" s="14" t="s">
        <v>30</v>
      </c>
      <c r="AX509" s="14" t="s">
        <v>73</v>
      </c>
      <c r="AY509" s="278" t="s">
        <v>166</v>
      </c>
    </row>
    <row r="510" spans="1:51" s="14" customFormat="1" ht="12">
      <c r="A510" s="14"/>
      <c r="B510" s="268"/>
      <c r="C510" s="269"/>
      <c r="D510" s="259" t="s">
        <v>174</v>
      </c>
      <c r="E510" s="270" t="s">
        <v>1</v>
      </c>
      <c r="F510" s="271" t="s">
        <v>3255</v>
      </c>
      <c r="G510" s="269"/>
      <c r="H510" s="272">
        <v>-1.253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174</v>
      </c>
      <c r="AU510" s="278" t="s">
        <v>86</v>
      </c>
      <c r="AV510" s="14" t="s">
        <v>86</v>
      </c>
      <c r="AW510" s="14" t="s">
        <v>30</v>
      </c>
      <c r="AX510" s="14" t="s">
        <v>73</v>
      </c>
      <c r="AY510" s="278" t="s">
        <v>166</v>
      </c>
    </row>
    <row r="511" spans="1:51" s="14" customFormat="1" ht="12">
      <c r="A511" s="14"/>
      <c r="B511" s="268"/>
      <c r="C511" s="269"/>
      <c r="D511" s="259" t="s">
        <v>174</v>
      </c>
      <c r="E511" s="270" t="s">
        <v>1</v>
      </c>
      <c r="F511" s="271" t="s">
        <v>3256</v>
      </c>
      <c r="G511" s="269"/>
      <c r="H511" s="272">
        <v>-10.893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8" t="s">
        <v>174</v>
      </c>
      <c r="AU511" s="278" t="s">
        <v>86</v>
      </c>
      <c r="AV511" s="14" t="s">
        <v>86</v>
      </c>
      <c r="AW511" s="14" t="s">
        <v>30</v>
      </c>
      <c r="AX511" s="14" t="s">
        <v>73</v>
      </c>
      <c r="AY511" s="278" t="s">
        <v>166</v>
      </c>
    </row>
    <row r="512" spans="1:51" s="14" customFormat="1" ht="12">
      <c r="A512" s="14"/>
      <c r="B512" s="268"/>
      <c r="C512" s="269"/>
      <c r="D512" s="259" t="s">
        <v>174</v>
      </c>
      <c r="E512" s="270" t="s">
        <v>1</v>
      </c>
      <c r="F512" s="271" t="s">
        <v>3257</v>
      </c>
      <c r="G512" s="269"/>
      <c r="H512" s="272">
        <v>-18.27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174</v>
      </c>
      <c r="AU512" s="278" t="s">
        <v>86</v>
      </c>
      <c r="AV512" s="14" t="s">
        <v>86</v>
      </c>
      <c r="AW512" s="14" t="s">
        <v>30</v>
      </c>
      <c r="AX512" s="14" t="s">
        <v>73</v>
      </c>
      <c r="AY512" s="278" t="s">
        <v>166</v>
      </c>
    </row>
    <row r="513" spans="1:51" s="14" customFormat="1" ht="12">
      <c r="A513" s="14"/>
      <c r="B513" s="268"/>
      <c r="C513" s="269"/>
      <c r="D513" s="259" t="s">
        <v>174</v>
      </c>
      <c r="E513" s="270" t="s">
        <v>1</v>
      </c>
      <c r="F513" s="271" t="s">
        <v>3258</v>
      </c>
      <c r="G513" s="269"/>
      <c r="H513" s="272">
        <v>-12.502</v>
      </c>
      <c r="I513" s="273"/>
      <c r="J513" s="269"/>
      <c r="K513" s="269"/>
      <c r="L513" s="274"/>
      <c r="M513" s="275"/>
      <c r="N513" s="276"/>
      <c r="O513" s="276"/>
      <c r="P513" s="276"/>
      <c r="Q513" s="276"/>
      <c r="R513" s="276"/>
      <c r="S513" s="276"/>
      <c r="T513" s="27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8" t="s">
        <v>174</v>
      </c>
      <c r="AU513" s="278" t="s">
        <v>86</v>
      </c>
      <c r="AV513" s="14" t="s">
        <v>86</v>
      </c>
      <c r="AW513" s="14" t="s">
        <v>30</v>
      </c>
      <c r="AX513" s="14" t="s">
        <v>73</v>
      </c>
      <c r="AY513" s="278" t="s">
        <v>166</v>
      </c>
    </row>
    <row r="514" spans="1:65" s="2" customFormat="1" ht="21.75" customHeight="1">
      <c r="A514" s="37"/>
      <c r="B514" s="38"/>
      <c r="C514" s="279" t="s">
        <v>567</v>
      </c>
      <c r="D514" s="279" t="s">
        <v>243</v>
      </c>
      <c r="E514" s="280" t="s">
        <v>691</v>
      </c>
      <c r="F514" s="281" t="s">
        <v>692</v>
      </c>
      <c r="G514" s="282" t="s">
        <v>171</v>
      </c>
      <c r="H514" s="283">
        <v>680.155</v>
      </c>
      <c r="I514" s="284"/>
      <c r="J514" s="285">
        <f>ROUND(I514*H514,2)</f>
        <v>0</v>
      </c>
      <c r="K514" s="286"/>
      <c r="L514" s="287"/>
      <c r="M514" s="288" t="s">
        <v>1</v>
      </c>
      <c r="N514" s="289" t="s">
        <v>39</v>
      </c>
      <c r="O514" s="90"/>
      <c r="P514" s="253">
        <f>O514*H514</f>
        <v>0</v>
      </c>
      <c r="Q514" s="253">
        <v>0.003</v>
      </c>
      <c r="R514" s="253">
        <f>Q514*H514</f>
        <v>2.0404649999999998</v>
      </c>
      <c r="S514" s="253">
        <v>0</v>
      </c>
      <c r="T514" s="254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55" t="s">
        <v>212</v>
      </c>
      <c r="AT514" s="255" t="s">
        <v>243</v>
      </c>
      <c r="AU514" s="255" t="s">
        <v>86</v>
      </c>
      <c r="AY514" s="16" t="s">
        <v>166</v>
      </c>
      <c r="BE514" s="256">
        <f>IF(N514="základní",J514,0)</f>
        <v>0</v>
      </c>
      <c r="BF514" s="256">
        <f>IF(N514="snížená",J514,0)</f>
        <v>0</v>
      </c>
      <c r="BG514" s="256">
        <f>IF(N514="zákl. přenesená",J514,0)</f>
        <v>0</v>
      </c>
      <c r="BH514" s="256">
        <f>IF(N514="sníž. přenesená",J514,0)</f>
        <v>0</v>
      </c>
      <c r="BI514" s="256">
        <f>IF(N514="nulová",J514,0)</f>
        <v>0</v>
      </c>
      <c r="BJ514" s="16" t="s">
        <v>86</v>
      </c>
      <c r="BK514" s="256">
        <f>ROUND(I514*H514,2)</f>
        <v>0</v>
      </c>
      <c r="BL514" s="16" t="s">
        <v>172</v>
      </c>
      <c r="BM514" s="255" t="s">
        <v>3259</v>
      </c>
    </row>
    <row r="515" spans="1:47" s="2" customFormat="1" ht="12">
      <c r="A515" s="37"/>
      <c r="B515" s="38"/>
      <c r="C515" s="39"/>
      <c r="D515" s="259" t="s">
        <v>496</v>
      </c>
      <c r="E515" s="39"/>
      <c r="F515" s="290" t="s">
        <v>638</v>
      </c>
      <c r="G515" s="39"/>
      <c r="H515" s="39"/>
      <c r="I515" s="153"/>
      <c r="J515" s="39"/>
      <c r="K515" s="39"/>
      <c r="L515" s="43"/>
      <c r="M515" s="291"/>
      <c r="N515" s="292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496</v>
      </c>
      <c r="AU515" s="16" t="s">
        <v>86</v>
      </c>
    </row>
    <row r="516" spans="1:51" s="14" customFormat="1" ht="12">
      <c r="A516" s="14"/>
      <c r="B516" s="268"/>
      <c r="C516" s="269"/>
      <c r="D516" s="259" t="s">
        <v>174</v>
      </c>
      <c r="E516" s="269"/>
      <c r="F516" s="271" t="s">
        <v>3260</v>
      </c>
      <c r="G516" s="269"/>
      <c r="H516" s="272">
        <v>680.155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174</v>
      </c>
      <c r="AU516" s="278" t="s">
        <v>86</v>
      </c>
      <c r="AV516" s="14" t="s">
        <v>86</v>
      </c>
      <c r="AW516" s="14" t="s">
        <v>4</v>
      </c>
      <c r="AX516" s="14" t="s">
        <v>80</v>
      </c>
      <c r="AY516" s="278" t="s">
        <v>166</v>
      </c>
    </row>
    <row r="517" spans="1:65" s="2" customFormat="1" ht="21.75" customHeight="1">
      <c r="A517" s="37"/>
      <c r="B517" s="38"/>
      <c r="C517" s="243" t="s">
        <v>572</v>
      </c>
      <c r="D517" s="243" t="s">
        <v>168</v>
      </c>
      <c r="E517" s="244" t="s">
        <v>696</v>
      </c>
      <c r="F517" s="245" t="s">
        <v>697</v>
      </c>
      <c r="G517" s="246" t="s">
        <v>290</v>
      </c>
      <c r="H517" s="247">
        <v>19.34</v>
      </c>
      <c r="I517" s="248"/>
      <c r="J517" s="249">
        <f>ROUND(I517*H517,2)</f>
        <v>0</v>
      </c>
      <c r="K517" s="250"/>
      <c r="L517" s="43"/>
      <c r="M517" s="251" t="s">
        <v>1</v>
      </c>
      <c r="N517" s="252" t="s">
        <v>39</v>
      </c>
      <c r="O517" s="90"/>
      <c r="P517" s="253">
        <f>O517*H517</f>
        <v>0</v>
      </c>
      <c r="Q517" s="253">
        <v>0.00339</v>
      </c>
      <c r="R517" s="253">
        <f>Q517*H517</f>
        <v>0.0655626</v>
      </c>
      <c r="S517" s="253">
        <v>0</v>
      </c>
      <c r="T517" s="254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55" t="s">
        <v>172</v>
      </c>
      <c r="AT517" s="255" t="s">
        <v>168</v>
      </c>
      <c r="AU517" s="255" t="s">
        <v>86</v>
      </c>
      <c r="AY517" s="16" t="s">
        <v>166</v>
      </c>
      <c r="BE517" s="256">
        <f>IF(N517="základní",J517,0)</f>
        <v>0</v>
      </c>
      <c r="BF517" s="256">
        <f>IF(N517="snížená",J517,0)</f>
        <v>0</v>
      </c>
      <c r="BG517" s="256">
        <f>IF(N517="zákl. přenesená",J517,0)</f>
        <v>0</v>
      </c>
      <c r="BH517" s="256">
        <f>IF(N517="sníž. přenesená",J517,0)</f>
        <v>0</v>
      </c>
      <c r="BI517" s="256">
        <f>IF(N517="nulová",J517,0)</f>
        <v>0</v>
      </c>
      <c r="BJ517" s="16" t="s">
        <v>86</v>
      </c>
      <c r="BK517" s="256">
        <f>ROUND(I517*H517,2)</f>
        <v>0</v>
      </c>
      <c r="BL517" s="16" t="s">
        <v>172</v>
      </c>
      <c r="BM517" s="255" t="s">
        <v>3261</v>
      </c>
    </row>
    <row r="518" spans="1:51" s="13" customFormat="1" ht="12">
      <c r="A518" s="13"/>
      <c r="B518" s="257"/>
      <c r="C518" s="258"/>
      <c r="D518" s="259" t="s">
        <v>174</v>
      </c>
      <c r="E518" s="260" t="s">
        <v>1</v>
      </c>
      <c r="F518" s="261" t="s">
        <v>699</v>
      </c>
      <c r="G518" s="258"/>
      <c r="H518" s="260" t="s">
        <v>1</v>
      </c>
      <c r="I518" s="262"/>
      <c r="J518" s="258"/>
      <c r="K518" s="258"/>
      <c r="L518" s="263"/>
      <c r="M518" s="264"/>
      <c r="N518" s="265"/>
      <c r="O518" s="265"/>
      <c r="P518" s="265"/>
      <c r="Q518" s="265"/>
      <c r="R518" s="265"/>
      <c r="S518" s="265"/>
      <c r="T518" s="26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7" t="s">
        <v>174</v>
      </c>
      <c r="AU518" s="267" t="s">
        <v>86</v>
      </c>
      <c r="AV518" s="13" t="s">
        <v>80</v>
      </c>
      <c r="AW518" s="13" t="s">
        <v>30</v>
      </c>
      <c r="AX518" s="13" t="s">
        <v>73</v>
      </c>
      <c r="AY518" s="267" t="s">
        <v>166</v>
      </c>
    </row>
    <row r="519" spans="1:51" s="13" customFormat="1" ht="12">
      <c r="A519" s="13"/>
      <c r="B519" s="257"/>
      <c r="C519" s="258"/>
      <c r="D519" s="259" t="s">
        <v>174</v>
      </c>
      <c r="E519" s="260" t="s">
        <v>1</v>
      </c>
      <c r="F519" s="261" t="s">
        <v>175</v>
      </c>
      <c r="G519" s="258"/>
      <c r="H519" s="260" t="s">
        <v>1</v>
      </c>
      <c r="I519" s="262"/>
      <c r="J519" s="258"/>
      <c r="K519" s="258"/>
      <c r="L519" s="263"/>
      <c r="M519" s="264"/>
      <c r="N519" s="265"/>
      <c r="O519" s="265"/>
      <c r="P519" s="265"/>
      <c r="Q519" s="265"/>
      <c r="R519" s="265"/>
      <c r="S519" s="265"/>
      <c r="T519" s="26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7" t="s">
        <v>174</v>
      </c>
      <c r="AU519" s="267" t="s">
        <v>86</v>
      </c>
      <c r="AV519" s="13" t="s">
        <v>80</v>
      </c>
      <c r="AW519" s="13" t="s">
        <v>30</v>
      </c>
      <c r="AX519" s="13" t="s">
        <v>73</v>
      </c>
      <c r="AY519" s="267" t="s">
        <v>166</v>
      </c>
    </row>
    <row r="520" spans="1:51" s="14" customFormat="1" ht="12">
      <c r="A520" s="14"/>
      <c r="B520" s="268"/>
      <c r="C520" s="269"/>
      <c r="D520" s="259" t="s">
        <v>174</v>
      </c>
      <c r="E520" s="270" t="s">
        <v>1</v>
      </c>
      <c r="F520" s="271" t="s">
        <v>3192</v>
      </c>
      <c r="G520" s="269"/>
      <c r="H520" s="272">
        <v>3.44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174</v>
      </c>
      <c r="AU520" s="278" t="s">
        <v>86</v>
      </c>
      <c r="AV520" s="14" t="s">
        <v>86</v>
      </c>
      <c r="AW520" s="14" t="s">
        <v>30</v>
      </c>
      <c r="AX520" s="14" t="s">
        <v>73</v>
      </c>
      <c r="AY520" s="278" t="s">
        <v>166</v>
      </c>
    </row>
    <row r="521" spans="1:51" s="14" customFormat="1" ht="12">
      <c r="A521" s="14"/>
      <c r="B521" s="268"/>
      <c r="C521" s="269"/>
      <c r="D521" s="259" t="s">
        <v>174</v>
      </c>
      <c r="E521" s="270" t="s">
        <v>1</v>
      </c>
      <c r="F521" s="271" t="s">
        <v>3193</v>
      </c>
      <c r="G521" s="269"/>
      <c r="H521" s="272">
        <v>7.62</v>
      </c>
      <c r="I521" s="273"/>
      <c r="J521" s="269"/>
      <c r="K521" s="269"/>
      <c r="L521" s="274"/>
      <c r="M521" s="275"/>
      <c r="N521" s="276"/>
      <c r="O521" s="276"/>
      <c r="P521" s="276"/>
      <c r="Q521" s="276"/>
      <c r="R521" s="276"/>
      <c r="S521" s="276"/>
      <c r="T521" s="27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8" t="s">
        <v>174</v>
      </c>
      <c r="AU521" s="278" t="s">
        <v>86</v>
      </c>
      <c r="AV521" s="14" t="s">
        <v>86</v>
      </c>
      <c r="AW521" s="14" t="s">
        <v>30</v>
      </c>
      <c r="AX521" s="14" t="s">
        <v>73</v>
      </c>
      <c r="AY521" s="278" t="s">
        <v>166</v>
      </c>
    </row>
    <row r="522" spans="1:51" s="14" customFormat="1" ht="12">
      <c r="A522" s="14"/>
      <c r="B522" s="268"/>
      <c r="C522" s="269"/>
      <c r="D522" s="259" t="s">
        <v>174</v>
      </c>
      <c r="E522" s="270" t="s">
        <v>1</v>
      </c>
      <c r="F522" s="271" t="s">
        <v>3195</v>
      </c>
      <c r="G522" s="269"/>
      <c r="H522" s="272">
        <v>8.28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174</v>
      </c>
      <c r="AU522" s="278" t="s">
        <v>86</v>
      </c>
      <c r="AV522" s="14" t="s">
        <v>86</v>
      </c>
      <c r="AW522" s="14" t="s">
        <v>30</v>
      </c>
      <c r="AX522" s="14" t="s">
        <v>73</v>
      </c>
      <c r="AY522" s="278" t="s">
        <v>166</v>
      </c>
    </row>
    <row r="523" spans="1:65" s="2" customFormat="1" ht="16.5" customHeight="1">
      <c r="A523" s="37"/>
      <c r="B523" s="38"/>
      <c r="C523" s="279" t="s">
        <v>577</v>
      </c>
      <c r="D523" s="279" t="s">
        <v>243</v>
      </c>
      <c r="E523" s="280" t="s">
        <v>701</v>
      </c>
      <c r="F523" s="281" t="s">
        <v>702</v>
      </c>
      <c r="G523" s="282" t="s">
        <v>171</v>
      </c>
      <c r="H523" s="283">
        <v>8.51</v>
      </c>
      <c r="I523" s="284"/>
      <c r="J523" s="285">
        <f>ROUND(I523*H523,2)</f>
        <v>0</v>
      </c>
      <c r="K523" s="286"/>
      <c r="L523" s="287"/>
      <c r="M523" s="288" t="s">
        <v>1</v>
      </c>
      <c r="N523" s="289" t="s">
        <v>39</v>
      </c>
      <c r="O523" s="90"/>
      <c r="P523" s="253">
        <f>O523*H523</f>
        <v>0</v>
      </c>
      <c r="Q523" s="253">
        <v>0.00045</v>
      </c>
      <c r="R523" s="253">
        <f>Q523*H523</f>
        <v>0.0038295</v>
      </c>
      <c r="S523" s="253">
        <v>0</v>
      </c>
      <c r="T523" s="254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55" t="s">
        <v>212</v>
      </c>
      <c r="AT523" s="255" t="s">
        <v>243</v>
      </c>
      <c r="AU523" s="255" t="s">
        <v>86</v>
      </c>
      <c r="AY523" s="16" t="s">
        <v>166</v>
      </c>
      <c r="BE523" s="256">
        <f>IF(N523="základní",J523,0)</f>
        <v>0</v>
      </c>
      <c r="BF523" s="256">
        <f>IF(N523="snížená",J523,0)</f>
        <v>0</v>
      </c>
      <c r="BG523" s="256">
        <f>IF(N523="zákl. přenesená",J523,0)</f>
        <v>0</v>
      </c>
      <c r="BH523" s="256">
        <f>IF(N523="sníž. přenesená",J523,0)</f>
        <v>0</v>
      </c>
      <c r="BI523" s="256">
        <f>IF(N523="nulová",J523,0)</f>
        <v>0</v>
      </c>
      <c r="BJ523" s="16" t="s">
        <v>86</v>
      </c>
      <c r="BK523" s="256">
        <f>ROUND(I523*H523,2)</f>
        <v>0</v>
      </c>
      <c r="BL523" s="16" t="s">
        <v>172</v>
      </c>
      <c r="BM523" s="255" t="s">
        <v>3262</v>
      </c>
    </row>
    <row r="524" spans="1:51" s="13" customFormat="1" ht="12">
      <c r="A524" s="13"/>
      <c r="B524" s="257"/>
      <c r="C524" s="258"/>
      <c r="D524" s="259" t="s">
        <v>174</v>
      </c>
      <c r="E524" s="260" t="s">
        <v>1</v>
      </c>
      <c r="F524" s="261" t="s">
        <v>699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174</v>
      </c>
      <c r="AU524" s="267" t="s">
        <v>86</v>
      </c>
      <c r="AV524" s="13" t="s">
        <v>80</v>
      </c>
      <c r="AW524" s="13" t="s">
        <v>30</v>
      </c>
      <c r="AX524" s="13" t="s">
        <v>73</v>
      </c>
      <c r="AY524" s="267" t="s">
        <v>166</v>
      </c>
    </row>
    <row r="525" spans="1:51" s="13" customFormat="1" ht="12">
      <c r="A525" s="13"/>
      <c r="B525" s="257"/>
      <c r="C525" s="258"/>
      <c r="D525" s="259" t="s">
        <v>174</v>
      </c>
      <c r="E525" s="260" t="s">
        <v>1</v>
      </c>
      <c r="F525" s="261" t="s">
        <v>175</v>
      </c>
      <c r="G525" s="258"/>
      <c r="H525" s="260" t="s">
        <v>1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7" t="s">
        <v>174</v>
      </c>
      <c r="AU525" s="267" t="s">
        <v>86</v>
      </c>
      <c r="AV525" s="13" t="s">
        <v>80</v>
      </c>
      <c r="AW525" s="13" t="s">
        <v>30</v>
      </c>
      <c r="AX525" s="13" t="s">
        <v>73</v>
      </c>
      <c r="AY525" s="267" t="s">
        <v>166</v>
      </c>
    </row>
    <row r="526" spans="1:51" s="14" customFormat="1" ht="12">
      <c r="A526" s="14"/>
      <c r="B526" s="268"/>
      <c r="C526" s="269"/>
      <c r="D526" s="259" t="s">
        <v>174</v>
      </c>
      <c r="E526" s="270" t="s">
        <v>1</v>
      </c>
      <c r="F526" s="271" t="s">
        <v>3263</v>
      </c>
      <c r="G526" s="269"/>
      <c r="H526" s="272">
        <v>1.376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174</v>
      </c>
      <c r="AU526" s="278" t="s">
        <v>86</v>
      </c>
      <c r="AV526" s="14" t="s">
        <v>86</v>
      </c>
      <c r="AW526" s="14" t="s">
        <v>30</v>
      </c>
      <c r="AX526" s="14" t="s">
        <v>73</v>
      </c>
      <c r="AY526" s="278" t="s">
        <v>166</v>
      </c>
    </row>
    <row r="527" spans="1:51" s="14" customFormat="1" ht="12">
      <c r="A527" s="14"/>
      <c r="B527" s="268"/>
      <c r="C527" s="269"/>
      <c r="D527" s="259" t="s">
        <v>174</v>
      </c>
      <c r="E527" s="270" t="s">
        <v>1</v>
      </c>
      <c r="F527" s="271" t="s">
        <v>3264</v>
      </c>
      <c r="G527" s="269"/>
      <c r="H527" s="272">
        <v>3.048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174</v>
      </c>
      <c r="AU527" s="278" t="s">
        <v>86</v>
      </c>
      <c r="AV527" s="14" t="s">
        <v>86</v>
      </c>
      <c r="AW527" s="14" t="s">
        <v>30</v>
      </c>
      <c r="AX527" s="14" t="s">
        <v>73</v>
      </c>
      <c r="AY527" s="278" t="s">
        <v>166</v>
      </c>
    </row>
    <row r="528" spans="1:51" s="14" customFormat="1" ht="12">
      <c r="A528" s="14"/>
      <c r="B528" s="268"/>
      <c r="C528" s="269"/>
      <c r="D528" s="259" t="s">
        <v>174</v>
      </c>
      <c r="E528" s="270" t="s">
        <v>1</v>
      </c>
      <c r="F528" s="271" t="s">
        <v>3265</v>
      </c>
      <c r="G528" s="269"/>
      <c r="H528" s="272">
        <v>3.312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174</v>
      </c>
      <c r="AU528" s="278" t="s">
        <v>86</v>
      </c>
      <c r="AV528" s="14" t="s">
        <v>86</v>
      </c>
      <c r="AW528" s="14" t="s">
        <v>30</v>
      </c>
      <c r="AX528" s="14" t="s">
        <v>73</v>
      </c>
      <c r="AY528" s="278" t="s">
        <v>166</v>
      </c>
    </row>
    <row r="529" spans="1:51" s="14" customFormat="1" ht="12">
      <c r="A529" s="14"/>
      <c r="B529" s="268"/>
      <c r="C529" s="269"/>
      <c r="D529" s="259" t="s">
        <v>174</v>
      </c>
      <c r="E529" s="269"/>
      <c r="F529" s="271" t="s">
        <v>3266</v>
      </c>
      <c r="G529" s="269"/>
      <c r="H529" s="272">
        <v>8.51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174</v>
      </c>
      <c r="AU529" s="278" t="s">
        <v>86</v>
      </c>
      <c r="AV529" s="14" t="s">
        <v>86</v>
      </c>
      <c r="AW529" s="14" t="s">
        <v>4</v>
      </c>
      <c r="AX529" s="14" t="s">
        <v>80</v>
      </c>
      <c r="AY529" s="278" t="s">
        <v>166</v>
      </c>
    </row>
    <row r="530" spans="1:65" s="2" customFormat="1" ht="21.75" customHeight="1">
      <c r="A530" s="37"/>
      <c r="B530" s="38"/>
      <c r="C530" s="243" t="s">
        <v>395</v>
      </c>
      <c r="D530" s="243" t="s">
        <v>168</v>
      </c>
      <c r="E530" s="244" t="s">
        <v>709</v>
      </c>
      <c r="F530" s="245" t="s">
        <v>710</v>
      </c>
      <c r="G530" s="246" t="s">
        <v>171</v>
      </c>
      <c r="H530" s="247">
        <v>55.075</v>
      </c>
      <c r="I530" s="248"/>
      <c r="J530" s="249">
        <f>ROUND(I530*H530,2)</f>
        <v>0</v>
      </c>
      <c r="K530" s="250"/>
      <c r="L530" s="43"/>
      <c r="M530" s="251" t="s">
        <v>1</v>
      </c>
      <c r="N530" s="252" t="s">
        <v>39</v>
      </c>
      <c r="O530" s="90"/>
      <c r="P530" s="253">
        <f>O530*H530</f>
        <v>0</v>
      </c>
      <c r="Q530" s="253">
        <v>0.00944</v>
      </c>
      <c r="R530" s="253">
        <f>Q530*H530</f>
        <v>0.519908</v>
      </c>
      <c r="S530" s="253">
        <v>0</v>
      </c>
      <c r="T530" s="254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55" t="s">
        <v>172</v>
      </c>
      <c r="AT530" s="255" t="s">
        <v>168</v>
      </c>
      <c r="AU530" s="255" t="s">
        <v>86</v>
      </c>
      <c r="AY530" s="16" t="s">
        <v>166</v>
      </c>
      <c r="BE530" s="256">
        <f>IF(N530="základní",J530,0)</f>
        <v>0</v>
      </c>
      <c r="BF530" s="256">
        <f>IF(N530="snížená",J530,0)</f>
        <v>0</v>
      </c>
      <c r="BG530" s="256">
        <f>IF(N530="zákl. přenesená",J530,0)</f>
        <v>0</v>
      </c>
      <c r="BH530" s="256">
        <f>IF(N530="sníž. přenesená",J530,0)</f>
        <v>0</v>
      </c>
      <c r="BI530" s="256">
        <f>IF(N530="nulová",J530,0)</f>
        <v>0</v>
      </c>
      <c r="BJ530" s="16" t="s">
        <v>86</v>
      </c>
      <c r="BK530" s="256">
        <f>ROUND(I530*H530,2)</f>
        <v>0</v>
      </c>
      <c r="BL530" s="16" t="s">
        <v>172</v>
      </c>
      <c r="BM530" s="255" t="s">
        <v>3267</v>
      </c>
    </row>
    <row r="531" spans="1:51" s="13" customFormat="1" ht="12">
      <c r="A531" s="13"/>
      <c r="B531" s="257"/>
      <c r="C531" s="258"/>
      <c r="D531" s="259" t="s">
        <v>174</v>
      </c>
      <c r="E531" s="260" t="s">
        <v>1</v>
      </c>
      <c r="F531" s="261" t="s">
        <v>313</v>
      </c>
      <c r="G531" s="258"/>
      <c r="H531" s="260" t="s">
        <v>1</v>
      </c>
      <c r="I531" s="262"/>
      <c r="J531" s="258"/>
      <c r="K531" s="258"/>
      <c r="L531" s="263"/>
      <c r="M531" s="264"/>
      <c r="N531" s="265"/>
      <c r="O531" s="265"/>
      <c r="P531" s="265"/>
      <c r="Q531" s="265"/>
      <c r="R531" s="265"/>
      <c r="S531" s="265"/>
      <c r="T531" s="26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7" t="s">
        <v>174</v>
      </c>
      <c r="AU531" s="267" t="s">
        <v>86</v>
      </c>
      <c r="AV531" s="13" t="s">
        <v>80</v>
      </c>
      <c r="AW531" s="13" t="s">
        <v>30</v>
      </c>
      <c r="AX531" s="13" t="s">
        <v>73</v>
      </c>
      <c r="AY531" s="267" t="s">
        <v>166</v>
      </c>
    </row>
    <row r="532" spans="1:51" s="14" customFormat="1" ht="12">
      <c r="A532" s="14"/>
      <c r="B532" s="268"/>
      <c r="C532" s="269"/>
      <c r="D532" s="259" t="s">
        <v>174</v>
      </c>
      <c r="E532" s="270" t="s">
        <v>1</v>
      </c>
      <c r="F532" s="271" t="s">
        <v>3268</v>
      </c>
      <c r="G532" s="269"/>
      <c r="H532" s="272">
        <v>43.2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174</v>
      </c>
      <c r="AU532" s="278" t="s">
        <v>86</v>
      </c>
      <c r="AV532" s="14" t="s">
        <v>86</v>
      </c>
      <c r="AW532" s="14" t="s">
        <v>30</v>
      </c>
      <c r="AX532" s="14" t="s">
        <v>73</v>
      </c>
      <c r="AY532" s="278" t="s">
        <v>166</v>
      </c>
    </row>
    <row r="533" spans="1:51" s="14" customFormat="1" ht="12">
      <c r="A533" s="14"/>
      <c r="B533" s="268"/>
      <c r="C533" s="269"/>
      <c r="D533" s="259" t="s">
        <v>174</v>
      </c>
      <c r="E533" s="270" t="s">
        <v>1</v>
      </c>
      <c r="F533" s="271" t="s">
        <v>3269</v>
      </c>
      <c r="G533" s="269"/>
      <c r="H533" s="272">
        <v>6.875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174</v>
      </c>
      <c r="AU533" s="278" t="s">
        <v>86</v>
      </c>
      <c r="AV533" s="14" t="s">
        <v>86</v>
      </c>
      <c r="AW533" s="14" t="s">
        <v>30</v>
      </c>
      <c r="AX533" s="14" t="s">
        <v>73</v>
      </c>
      <c r="AY533" s="278" t="s">
        <v>166</v>
      </c>
    </row>
    <row r="534" spans="1:51" s="14" customFormat="1" ht="12">
      <c r="A534" s="14"/>
      <c r="B534" s="268"/>
      <c r="C534" s="269"/>
      <c r="D534" s="259" t="s">
        <v>174</v>
      </c>
      <c r="E534" s="270" t="s">
        <v>1</v>
      </c>
      <c r="F534" s="271" t="s">
        <v>3270</v>
      </c>
      <c r="G534" s="269"/>
      <c r="H534" s="272">
        <v>5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174</v>
      </c>
      <c r="AU534" s="278" t="s">
        <v>86</v>
      </c>
      <c r="AV534" s="14" t="s">
        <v>86</v>
      </c>
      <c r="AW534" s="14" t="s">
        <v>30</v>
      </c>
      <c r="AX534" s="14" t="s">
        <v>73</v>
      </c>
      <c r="AY534" s="278" t="s">
        <v>166</v>
      </c>
    </row>
    <row r="535" spans="1:65" s="2" customFormat="1" ht="21.75" customHeight="1">
      <c r="A535" s="37"/>
      <c r="B535" s="38"/>
      <c r="C535" s="279" t="s">
        <v>467</v>
      </c>
      <c r="D535" s="279" t="s">
        <v>243</v>
      </c>
      <c r="E535" s="280" t="s">
        <v>716</v>
      </c>
      <c r="F535" s="281" t="s">
        <v>717</v>
      </c>
      <c r="G535" s="282" t="s">
        <v>171</v>
      </c>
      <c r="H535" s="283">
        <v>58.93</v>
      </c>
      <c r="I535" s="284"/>
      <c r="J535" s="285">
        <f>ROUND(I535*H535,2)</f>
        <v>0</v>
      </c>
      <c r="K535" s="286"/>
      <c r="L535" s="287"/>
      <c r="M535" s="288" t="s">
        <v>1</v>
      </c>
      <c r="N535" s="289" t="s">
        <v>39</v>
      </c>
      <c r="O535" s="90"/>
      <c r="P535" s="253">
        <f>O535*H535</f>
        <v>0</v>
      </c>
      <c r="Q535" s="253">
        <v>0.0165</v>
      </c>
      <c r="R535" s="253">
        <f>Q535*H535</f>
        <v>0.972345</v>
      </c>
      <c r="S535" s="253">
        <v>0</v>
      </c>
      <c r="T535" s="254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55" t="s">
        <v>212</v>
      </c>
      <c r="AT535" s="255" t="s">
        <v>243</v>
      </c>
      <c r="AU535" s="255" t="s">
        <v>86</v>
      </c>
      <c r="AY535" s="16" t="s">
        <v>166</v>
      </c>
      <c r="BE535" s="256">
        <f>IF(N535="základní",J535,0)</f>
        <v>0</v>
      </c>
      <c r="BF535" s="256">
        <f>IF(N535="snížená",J535,0)</f>
        <v>0</v>
      </c>
      <c r="BG535" s="256">
        <f>IF(N535="zákl. přenesená",J535,0)</f>
        <v>0</v>
      </c>
      <c r="BH535" s="256">
        <f>IF(N535="sníž. přenesená",J535,0)</f>
        <v>0</v>
      </c>
      <c r="BI535" s="256">
        <f>IF(N535="nulová",J535,0)</f>
        <v>0</v>
      </c>
      <c r="BJ535" s="16" t="s">
        <v>86</v>
      </c>
      <c r="BK535" s="256">
        <f>ROUND(I535*H535,2)</f>
        <v>0</v>
      </c>
      <c r="BL535" s="16" t="s">
        <v>172</v>
      </c>
      <c r="BM535" s="255" t="s">
        <v>3271</v>
      </c>
    </row>
    <row r="536" spans="1:51" s="14" customFormat="1" ht="12">
      <c r="A536" s="14"/>
      <c r="B536" s="268"/>
      <c r="C536" s="269"/>
      <c r="D536" s="259" t="s">
        <v>174</v>
      </c>
      <c r="E536" s="269"/>
      <c r="F536" s="271" t="s">
        <v>3272</v>
      </c>
      <c r="G536" s="269"/>
      <c r="H536" s="272">
        <v>58.93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174</v>
      </c>
      <c r="AU536" s="278" t="s">
        <v>86</v>
      </c>
      <c r="AV536" s="14" t="s">
        <v>86</v>
      </c>
      <c r="AW536" s="14" t="s">
        <v>4</v>
      </c>
      <c r="AX536" s="14" t="s">
        <v>80</v>
      </c>
      <c r="AY536" s="278" t="s">
        <v>166</v>
      </c>
    </row>
    <row r="537" spans="1:65" s="2" customFormat="1" ht="21.75" customHeight="1">
      <c r="A537" s="37"/>
      <c r="B537" s="38"/>
      <c r="C537" s="243" t="s">
        <v>609</v>
      </c>
      <c r="D537" s="243" t="s">
        <v>168</v>
      </c>
      <c r="E537" s="244" t="s">
        <v>721</v>
      </c>
      <c r="F537" s="245" t="s">
        <v>722</v>
      </c>
      <c r="G537" s="246" t="s">
        <v>171</v>
      </c>
      <c r="H537" s="247">
        <v>936.546</v>
      </c>
      <c r="I537" s="248"/>
      <c r="J537" s="249">
        <f>ROUND(I537*H537,2)</f>
        <v>0</v>
      </c>
      <c r="K537" s="250"/>
      <c r="L537" s="43"/>
      <c r="M537" s="251" t="s">
        <v>1</v>
      </c>
      <c r="N537" s="252" t="s">
        <v>39</v>
      </c>
      <c r="O537" s="90"/>
      <c r="P537" s="253">
        <f>O537*H537</f>
        <v>0</v>
      </c>
      <c r="Q537" s="253">
        <v>6E-05</v>
      </c>
      <c r="R537" s="253">
        <f>Q537*H537</f>
        <v>0.05619276</v>
      </c>
      <c r="S537" s="253">
        <v>0</v>
      </c>
      <c r="T537" s="254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55" t="s">
        <v>172</v>
      </c>
      <c r="AT537" s="255" t="s">
        <v>168</v>
      </c>
      <c r="AU537" s="255" t="s">
        <v>86</v>
      </c>
      <c r="AY537" s="16" t="s">
        <v>166</v>
      </c>
      <c r="BE537" s="256">
        <f>IF(N537="základní",J537,0)</f>
        <v>0</v>
      </c>
      <c r="BF537" s="256">
        <f>IF(N537="snížená",J537,0)</f>
        <v>0</v>
      </c>
      <c r="BG537" s="256">
        <f>IF(N537="zákl. přenesená",J537,0)</f>
        <v>0</v>
      </c>
      <c r="BH537" s="256">
        <f>IF(N537="sníž. přenesená",J537,0)</f>
        <v>0</v>
      </c>
      <c r="BI537" s="256">
        <f>IF(N537="nulová",J537,0)</f>
        <v>0</v>
      </c>
      <c r="BJ537" s="16" t="s">
        <v>86</v>
      </c>
      <c r="BK537" s="256">
        <f>ROUND(I537*H537,2)</f>
        <v>0</v>
      </c>
      <c r="BL537" s="16" t="s">
        <v>172</v>
      </c>
      <c r="BM537" s="255" t="s">
        <v>3273</v>
      </c>
    </row>
    <row r="538" spans="1:51" s="13" customFormat="1" ht="12">
      <c r="A538" s="13"/>
      <c r="B538" s="257"/>
      <c r="C538" s="258"/>
      <c r="D538" s="259" t="s">
        <v>174</v>
      </c>
      <c r="E538" s="260" t="s">
        <v>1</v>
      </c>
      <c r="F538" s="261" t="s">
        <v>417</v>
      </c>
      <c r="G538" s="258"/>
      <c r="H538" s="260" t="s">
        <v>1</v>
      </c>
      <c r="I538" s="262"/>
      <c r="J538" s="258"/>
      <c r="K538" s="258"/>
      <c r="L538" s="263"/>
      <c r="M538" s="264"/>
      <c r="N538" s="265"/>
      <c r="O538" s="265"/>
      <c r="P538" s="265"/>
      <c r="Q538" s="265"/>
      <c r="R538" s="265"/>
      <c r="S538" s="265"/>
      <c r="T538" s="26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7" t="s">
        <v>174</v>
      </c>
      <c r="AU538" s="267" t="s">
        <v>86</v>
      </c>
      <c r="AV538" s="13" t="s">
        <v>80</v>
      </c>
      <c r="AW538" s="13" t="s">
        <v>30</v>
      </c>
      <c r="AX538" s="13" t="s">
        <v>73</v>
      </c>
      <c r="AY538" s="267" t="s">
        <v>166</v>
      </c>
    </row>
    <row r="539" spans="1:51" s="14" customFormat="1" ht="12">
      <c r="A539" s="14"/>
      <c r="B539" s="268"/>
      <c r="C539" s="269"/>
      <c r="D539" s="259" t="s">
        <v>174</v>
      </c>
      <c r="E539" s="270" t="s">
        <v>1</v>
      </c>
      <c r="F539" s="271" t="s">
        <v>3138</v>
      </c>
      <c r="G539" s="269"/>
      <c r="H539" s="272">
        <v>53.04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174</v>
      </c>
      <c r="AU539" s="278" t="s">
        <v>86</v>
      </c>
      <c r="AV539" s="14" t="s">
        <v>86</v>
      </c>
      <c r="AW539" s="14" t="s">
        <v>30</v>
      </c>
      <c r="AX539" s="14" t="s">
        <v>73</v>
      </c>
      <c r="AY539" s="278" t="s">
        <v>166</v>
      </c>
    </row>
    <row r="540" spans="1:51" s="14" customFormat="1" ht="12">
      <c r="A540" s="14"/>
      <c r="B540" s="268"/>
      <c r="C540" s="269"/>
      <c r="D540" s="259" t="s">
        <v>174</v>
      </c>
      <c r="E540" s="270" t="s">
        <v>1</v>
      </c>
      <c r="F540" s="271" t="s">
        <v>3139</v>
      </c>
      <c r="G540" s="269"/>
      <c r="H540" s="272">
        <v>164.849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174</v>
      </c>
      <c r="AU540" s="278" t="s">
        <v>86</v>
      </c>
      <c r="AV540" s="14" t="s">
        <v>86</v>
      </c>
      <c r="AW540" s="14" t="s">
        <v>30</v>
      </c>
      <c r="AX540" s="14" t="s">
        <v>73</v>
      </c>
      <c r="AY540" s="278" t="s">
        <v>166</v>
      </c>
    </row>
    <row r="541" spans="1:51" s="14" customFormat="1" ht="12">
      <c r="A541" s="14"/>
      <c r="B541" s="268"/>
      <c r="C541" s="269"/>
      <c r="D541" s="259" t="s">
        <v>174</v>
      </c>
      <c r="E541" s="270" t="s">
        <v>1</v>
      </c>
      <c r="F541" s="271" t="s">
        <v>3140</v>
      </c>
      <c r="G541" s="269"/>
      <c r="H541" s="272">
        <v>82.998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174</v>
      </c>
      <c r="AU541" s="278" t="s">
        <v>86</v>
      </c>
      <c r="AV541" s="14" t="s">
        <v>86</v>
      </c>
      <c r="AW541" s="14" t="s">
        <v>30</v>
      </c>
      <c r="AX541" s="14" t="s">
        <v>73</v>
      </c>
      <c r="AY541" s="278" t="s">
        <v>166</v>
      </c>
    </row>
    <row r="542" spans="1:51" s="14" customFormat="1" ht="12">
      <c r="A542" s="14"/>
      <c r="B542" s="268"/>
      <c r="C542" s="269"/>
      <c r="D542" s="259" t="s">
        <v>174</v>
      </c>
      <c r="E542" s="270" t="s">
        <v>1</v>
      </c>
      <c r="F542" s="271" t="s">
        <v>3141</v>
      </c>
      <c r="G542" s="269"/>
      <c r="H542" s="272">
        <v>635.659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174</v>
      </c>
      <c r="AU542" s="278" t="s">
        <v>86</v>
      </c>
      <c r="AV542" s="14" t="s">
        <v>86</v>
      </c>
      <c r="AW542" s="14" t="s">
        <v>30</v>
      </c>
      <c r="AX542" s="14" t="s">
        <v>73</v>
      </c>
      <c r="AY542" s="278" t="s">
        <v>166</v>
      </c>
    </row>
    <row r="543" spans="1:65" s="2" customFormat="1" ht="16.5" customHeight="1">
      <c r="A543" s="37"/>
      <c r="B543" s="38"/>
      <c r="C543" s="243" t="s">
        <v>615</v>
      </c>
      <c r="D543" s="243" t="s">
        <v>168</v>
      </c>
      <c r="E543" s="244" t="s">
        <v>2408</v>
      </c>
      <c r="F543" s="245" t="s">
        <v>2409</v>
      </c>
      <c r="G543" s="246" t="s">
        <v>290</v>
      </c>
      <c r="H543" s="247">
        <v>201.75</v>
      </c>
      <c r="I543" s="248"/>
      <c r="J543" s="249">
        <f>ROUND(I543*H543,2)</f>
        <v>0</v>
      </c>
      <c r="K543" s="250"/>
      <c r="L543" s="43"/>
      <c r="M543" s="251" t="s">
        <v>1</v>
      </c>
      <c r="N543" s="252" t="s">
        <v>39</v>
      </c>
      <c r="O543" s="90"/>
      <c r="P543" s="253">
        <f>O543*H543</f>
        <v>0</v>
      </c>
      <c r="Q543" s="253">
        <v>6E-05</v>
      </c>
      <c r="R543" s="253">
        <f>Q543*H543</f>
        <v>0.012105</v>
      </c>
      <c r="S543" s="253">
        <v>0</v>
      </c>
      <c r="T543" s="254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55" t="s">
        <v>172</v>
      </c>
      <c r="AT543" s="255" t="s">
        <v>168</v>
      </c>
      <c r="AU543" s="255" t="s">
        <v>86</v>
      </c>
      <c r="AY543" s="16" t="s">
        <v>166</v>
      </c>
      <c r="BE543" s="256">
        <f>IF(N543="základní",J543,0)</f>
        <v>0</v>
      </c>
      <c r="BF543" s="256">
        <f>IF(N543="snížená",J543,0)</f>
        <v>0</v>
      </c>
      <c r="BG543" s="256">
        <f>IF(N543="zákl. přenesená",J543,0)</f>
        <v>0</v>
      </c>
      <c r="BH543" s="256">
        <f>IF(N543="sníž. přenesená",J543,0)</f>
        <v>0</v>
      </c>
      <c r="BI543" s="256">
        <f>IF(N543="nulová",J543,0)</f>
        <v>0</v>
      </c>
      <c r="BJ543" s="16" t="s">
        <v>86</v>
      </c>
      <c r="BK543" s="256">
        <f>ROUND(I543*H543,2)</f>
        <v>0</v>
      </c>
      <c r="BL543" s="16" t="s">
        <v>172</v>
      </c>
      <c r="BM543" s="255" t="s">
        <v>3274</v>
      </c>
    </row>
    <row r="544" spans="1:51" s="13" customFormat="1" ht="12">
      <c r="A544" s="13"/>
      <c r="B544" s="257"/>
      <c r="C544" s="258"/>
      <c r="D544" s="259" t="s">
        <v>174</v>
      </c>
      <c r="E544" s="260" t="s">
        <v>1</v>
      </c>
      <c r="F544" s="261" t="s">
        <v>297</v>
      </c>
      <c r="G544" s="258"/>
      <c r="H544" s="260" t="s">
        <v>1</v>
      </c>
      <c r="I544" s="262"/>
      <c r="J544" s="258"/>
      <c r="K544" s="258"/>
      <c r="L544" s="263"/>
      <c r="M544" s="264"/>
      <c r="N544" s="265"/>
      <c r="O544" s="265"/>
      <c r="P544" s="265"/>
      <c r="Q544" s="265"/>
      <c r="R544" s="265"/>
      <c r="S544" s="265"/>
      <c r="T544" s="26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7" t="s">
        <v>174</v>
      </c>
      <c r="AU544" s="267" t="s">
        <v>86</v>
      </c>
      <c r="AV544" s="13" t="s">
        <v>80</v>
      </c>
      <c r="AW544" s="13" t="s">
        <v>30</v>
      </c>
      <c r="AX544" s="13" t="s">
        <v>73</v>
      </c>
      <c r="AY544" s="267" t="s">
        <v>166</v>
      </c>
    </row>
    <row r="545" spans="1:51" s="14" customFormat="1" ht="12">
      <c r="A545" s="14"/>
      <c r="B545" s="268"/>
      <c r="C545" s="269"/>
      <c r="D545" s="259" t="s">
        <v>174</v>
      </c>
      <c r="E545" s="270" t="s">
        <v>1</v>
      </c>
      <c r="F545" s="271" t="s">
        <v>3275</v>
      </c>
      <c r="G545" s="269"/>
      <c r="H545" s="272">
        <v>98.7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174</v>
      </c>
      <c r="AU545" s="278" t="s">
        <v>86</v>
      </c>
      <c r="AV545" s="14" t="s">
        <v>86</v>
      </c>
      <c r="AW545" s="14" t="s">
        <v>30</v>
      </c>
      <c r="AX545" s="14" t="s">
        <v>73</v>
      </c>
      <c r="AY545" s="278" t="s">
        <v>166</v>
      </c>
    </row>
    <row r="546" spans="1:51" s="14" customFormat="1" ht="12">
      <c r="A546" s="14"/>
      <c r="B546" s="268"/>
      <c r="C546" s="269"/>
      <c r="D546" s="259" t="s">
        <v>174</v>
      </c>
      <c r="E546" s="270" t="s">
        <v>1</v>
      </c>
      <c r="F546" s="271" t="s">
        <v>3276</v>
      </c>
      <c r="G546" s="269"/>
      <c r="H546" s="272">
        <v>103.05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174</v>
      </c>
      <c r="AU546" s="278" t="s">
        <v>86</v>
      </c>
      <c r="AV546" s="14" t="s">
        <v>86</v>
      </c>
      <c r="AW546" s="14" t="s">
        <v>30</v>
      </c>
      <c r="AX546" s="14" t="s">
        <v>73</v>
      </c>
      <c r="AY546" s="278" t="s">
        <v>166</v>
      </c>
    </row>
    <row r="547" spans="1:65" s="2" customFormat="1" ht="21.75" customHeight="1">
      <c r="A547" s="37"/>
      <c r="B547" s="38"/>
      <c r="C547" s="279" t="s">
        <v>634</v>
      </c>
      <c r="D547" s="279" t="s">
        <v>243</v>
      </c>
      <c r="E547" s="280" t="s">
        <v>3277</v>
      </c>
      <c r="F547" s="281" t="s">
        <v>3278</v>
      </c>
      <c r="G547" s="282" t="s">
        <v>290</v>
      </c>
      <c r="H547" s="283">
        <v>108.203</v>
      </c>
      <c r="I547" s="284"/>
      <c r="J547" s="285">
        <f>ROUND(I547*H547,2)</f>
        <v>0</v>
      </c>
      <c r="K547" s="286"/>
      <c r="L547" s="287"/>
      <c r="M547" s="288" t="s">
        <v>1</v>
      </c>
      <c r="N547" s="289" t="s">
        <v>39</v>
      </c>
      <c r="O547" s="90"/>
      <c r="P547" s="253">
        <f>O547*H547</f>
        <v>0</v>
      </c>
      <c r="Q547" s="253">
        <v>0.0005</v>
      </c>
      <c r="R547" s="253">
        <f>Q547*H547</f>
        <v>0.054101500000000004</v>
      </c>
      <c r="S547" s="253">
        <v>0</v>
      </c>
      <c r="T547" s="254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55" t="s">
        <v>212</v>
      </c>
      <c r="AT547" s="255" t="s">
        <v>243</v>
      </c>
      <c r="AU547" s="255" t="s">
        <v>86</v>
      </c>
      <c r="AY547" s="16" t="s">
        <v>166</v>
      </c>
      <c r="BE547" s="256">
        <f>IF(N547="základní",J547,0)</f>
        <v>0</v>
      </c>
      <c r="BF547" s="256">
        <f>IF(N547="snížená",J547,0)</f>
        <v>0</v>
      </c>
      <c r="BG547" s="256">
        <f>IF(N547="zákl. přenesená",J547,0)</f>
        <v>0</v>
      </c>
      <c r="BH547" s="256">
        <f>IF(N547="sníž. přenesená",J547,0)</f>
        <v>0</v>
      </c>
      <c r="BI547" s="256">
        <f>IF(N547="nulová",J547,0)</f>
        <v>0</v>
      </c>
      <c r="BJ547" s="16" t="s">
        <v>86</v>
      </c>
      <c r="BK547" s="256">
        <f>ROUND(I547*H547,2)</f>
        <v>0</v>
      </c>
      <c r="BL547" s="16" t="s">
        <v>172</v>
      </c>
      <c r="BM547" s="255" t="s">
        <v>3279</v>
      </c>
    </row>
    <row r="548" spans="1:51" s="13" customFormat="1" ht="12">
      <c r="A548" s="13"/>
      <c r="B548" s="257"/>
      <c r="C548" s="258"/>
      <c r="D548" s="259" t="s">
        <v>174</v>
      </c>
      <c r="E548" s="260" t="s">
        <v>1</v>
      </c>
      <c r="F548" s="261" t="s">
        <v>297</v>
      </c>
      <c r="G548" s="258"/>
      <c r="H548" s="260" t="s">
        <v>1</v>
      </c>
      <c r="I548" s="262"/>
      <c r="J548" s="258"/>
      <c r="K548" s="258"/>
      <c r="L548" s="263"/>
      <c r="M548" s="264"/>
      <c r="N548" s="265"/>
      <c r="O548" s="265"/>
      <c r="P548" s="265"/>
      <c r="Q548" s="265"/>
      <c r="R548" s="265"/>
      <c r="S548" s="265"/>
      <c r="T548" s="26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7" t="s">
        <v>174</v>
      </c>
      <c r="AU548" s="267" t="s">
        <v>86</v>
      </c>
      <c r="AV548" s="13" t="s">
        <v>80</v>
      </c>
      <c r="AW548" s="13" t="s">
        <v>30</v>
      </c>
      <c r="AX548" s="13" t="s">
        <v>73</v>
      </c>
      <c r="AY548" s="267" t="s">
        <v>166</v>
      </c>
    </row>
    <row r="549" spans="1:51" s="14" customFormat="1" ht="12">
      <c r="A549" s="14"/>
      <c r="B549" s="268"/>
      <c r="C549" s="269"/>
      <c r="D549" s="259" t="s">
        <v>174</v>
      </c>
      <c r="E549" s="270" t="s">
        <v>1</v>
      </c>
      <c r="F549" s="271" t="s">
        <v>3276</v>
      </c>
      <c r="G549" s="269"/>
      <c r="H549" s="272">
        <v>103.05</v>
      </c>
      <c r="I549" s="273"/>
      <c r="J549" s="269"/>
      <c r="K549" s="269"/>
      <c r="L549" s="274"/>
      <c r="M549" s="275"/>
      <c r="N549" s="276"/>
      <c r="O549" s="276"/>
      <c r="P549" s="276"/>
      <c r="Q549" s="276"/>
      <c r="R549" s="276"/>
      <c r="S549" s="276"/>
      <c r="T549" s="27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8" t="s">
        <v>174</v>
      </c>
      <c r="AU549" s="278" t="s">
        <v>86</v>
      </c>
      <c r="AV549" s="14" t="s">
        <v>86</v>
      </c>
      <c r="AW549" s="14" t="s">
        <v>30</v>
      </c>
      <c r="AX549" s="14" t="s">
        <v>73</v>
      </c>
      <c r="AY549" s="278" t="s">
        <v>166</v>
      </c>
    </row>
    <row r="550" spans="1:51" s="14" customFormat="1" ht="12">
      <c r="A550" s="14"/>
      <c r="B550" s="268"/>
      <c r="C550" s="269"/>
      <c r="D550" s="259" t="s">
        <v>174</v>
      </c>
      <c r="E550" s="269"/>
      <c r="F550" s="271" t="s">
        <v>3280</v>
      </c>
      <c r="G550" s="269"/>
      <c r="H550" s="272">
        <v>108.203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174</v>
      </c>
      <c r="AU550" s="278" t="s">
        <v>86</v>
      </c>
      <c r="AV550" s="14" t="s">
        <v>86</v>
      </c>
      <c r="AW550" s="14" t="s">
        <v>4</v>
      </c>
      <c r="AX550" s="14" t="s">
        <v>80</v>
      </c>
      <c r="AY550" s="278" t="s">
        <v>166</v>
      </c>
    </row>
    <row r="551" spans="1:65" s="2" customFormat="1" ht="21.75" customHeight="1">
      <c r="A551" s="37"/>
      <c r="B551" s="38"/>
      <c r="C551" s="279" t="s">
        <v>640</v>
      </c>
      <c r="D551" s="279" t="s">
        <v>243</v>
      </c>
      <c r="E551" s="280" t="s">
        <v>2417</v>
      </c>
      <c r="F551" s="281" t="s">
        <v>2418</v>
      </c>
      <c r="G551" s="282" t="s">
        <v>290</v>
      </c>
      <c r="H551" s="283">
        <v>103.635</v>
      </c>
      <c r="I551" s="284"/>
      <c r="J551" s="285">
        <f>ROUND(I551*H551,2)</f>
        <v>0</v>
      </c>
      <c r="K551" s="286"/>
      <c r="L551" s="287"/>
      <c r="M551" s="288" t="s">
        <v>1</v>
      </c>
      <c r="N551" s="289" t="s">
        <v>39</v>
      </c>
      <c r="O551" s="90"/>
      <c r="P551" s="253">
        <f>O551*H551</f>
        <v>0</v>
      </c>
      <c r="Q551" s="253">
        <v>0.00072</v>
      </c>
      <c r="R551" s="253">
        <f>Q551*H551</f>
        <v>0.07461720000000001</v>
      </c>
      <c r="S551" s="253">
        <v>0</v>
      </c>
      <c r="T551" s="254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55" t="s">
        <v>212</v>
      </c>
      <c r="AT551" s="255" t="s">
        <v>243</v>
      </c>
      <c r="AU551" s="255" t="s">
        <v>86</v>
      </c>
      <c r="AY551" s="16" t="s">
        <v>166</v>
      </c>
      <c r="BE551" s="256">
        <f>IF(N551="základní",J551,0)</f>
        <v>0</v>
      </c>
      <c r="BF551" s="256">
        <f>IF(N551="snížená",J551,0)</f>
        <v>0</v>
      </c>
      <c r="BG551" s="256">
        <f>IF(N551="zákl. přenesená",J551,0)</f>
        <v>0</v>
      </c>
      <c r="BH551" s="256">
        <f>IF(N551="sníž. přenesená",J551,0)</f>
        <v>0</v>
      </c>
      <c r="BI551" s="256">
        <f>IF(N551="nulová",J551,0)</f>
        <v>0</v>
      </c>
      <c r="BJ551" s="16" t="s">
        <v>86</v>
      </c>
      <c r="BK551" s="256">
        <f>ROUND(I551*H551,2)</f>
        <v>0</v>
      </c>
      <c r="BL551" s="16" t="s">
        <v>172</v>
      </c>
      <c r="BM551" s="255" t="s">
        <v>3281</v>
      </c>
    </row>
    <row r="552" spans="1:51" s="13" customFormat="1" ht="12">
      <c r="A552" s="13"/>
      <c r="B552" s="257"/>
      <c r="C552" s="258"/>
      <c r="D552" s="259" t="s">
        <v>174</v>
      </c>
      <c r="E552" s="260" t="s">
        <v>1</v>
      </c>
      <c r="F552" s="261" t="s">
        <v>297</v>
      </c>
      <c r="G552" s="258"/>
      <c r="H552" s="260" t="s">
        <v>1</v>
      </c>
      <c r="I552" s="262"/>
      <c r="J552" s="258"/>
      <c r="K552" s="258"/>
      <c r="L552" s="263"/>
      <c r="M552" s="264"/>
      <c r="N552" s="265"/>
      <c r="O552" s="265"/>
      <c r="P552" s="265"/>
      <c r="Q552" s="265"/>
      <c r="R552" s="265"/>
      <c r="S552" s="265"/>
      <c r="T552" s="26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7" t="s">
        <v>174</v>
      </c>
      <c r="AU552" s="267" t="s">
        <v>86</v>
      </c>
      <c r="AV552" s="13" t="s">
        <v>80</v>
      </c>
      <c r="AW552" s="13" t="s">
        <v>30</v>
      </c>
      <c r="AX552" s="13" t="s">
        <v>73</v>
      </c>
      <c r="AY552" s="267" t="s">
        <v>166</v>
      </c>
    </row>
    <row r="553" spans="1:51" s="14" customFormat="1" ht="12">
      <c r="A553" s="14"/>
      <c r="B553" s="268"/>
      <c r="C553" s="269"/>
      <c r="D553" s="259" t="s">
        <v>174</v>
      </c>
      <c r="E553" s="270" t="s">
        <v>1</v>
      </c>
      <c r="F553" s="271" t="s">
        <v>3275</v>
      </c>
      <c r="G553" s="269"/>
      <c r="H553" s="272">
        <v>98.7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174</v>
      </c>
      <c r="AU553" s="278" t="s">
        <v>86</v>
      </c>
      <c r="AV553" s="14" t="s">
        <v>86</v>
      </c>
      <c r="AW553" s="14" t="s">
        <v>30</v>
      </c>
      <c r="AX553" s="14" t="s">
        <v>73</v>
      </c>
      <c r="AY553" s="278" t="s">
        <v>166</v>
      </c>
    </row>
    <row r="554" spans="1:51" s="14" customFormat="1" ht="12">
      <c r="A554" s="14"/>
      <c r="B554" s="268"/>
      <c r="C554" s="269"/>
      <c r="D554" s="259" t="s">
        <v>174</v>
      </c>
      <c r="E554" s="269"/>
      <c r="F554" s="271" t="s">
        <v>3282</v>
      </c>
      <c r="G554" s="269"/>
      <c r="H554" s="272">
        <v>103.635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174</v>
      </c>
      <c r="AU554" s="278" t="s">
        <v>86</v>
      </c>
      <c r="AV554" s="14" t="s">
        <v>86</v>
      </c>
      <c r="AW554" s="14" t="s">
        <v>4</v>
      </c>
      <c r="AX554" s="14" t="s">
        <v>80</v>
      </c>
      <c r="AY554" s="278" t="s">
        <v>166</v>
      </c>
    </row>
    <row r="555" spans="1:65" s="2" customFormat="1" ht="21.75" customHeight="1">
      <c r="A555" s="37"/>
      <c r="B555" s="38"/>
      <c r="C555" s="243" t="s">
        <v>653</v>
      </c>
      <c r="D555" s="243" t="s">
        <v>168</v>
      </c>
      <c r="E555" s="244" t="s">
        <v>725</v>
      </c>
      <c r="F555" s="245" t="s">
        <v>726</v>
      </c>
      <c r="G555" s="246" t="s">
        <v>171</v>
      </c>
      <c r="H555" s="247">
        <v>210.8</v>
      </c>
      <c r="I555" s="248"/>
      <c r="J555" s="249">
        <f>ROUND(I555*H555,2)</f>
        <v>0</v>
      </c>
      <c r="K555" s="250"/>
      <c r="L555" s="43"/>
      <c r="M555" s="251" t="s">
        <v>1</v>
      </c>
      <c r="N555" s="252" t="s">
        <v>39</v>
      </c>
      <c r="O555" s="90"/>
      <c r="P555" s="253">
        <f>O555*H555</f>
        <v>0</v>
      </c>
      <c r="Q555" s="253">
        <v>0.0231</v>
      </c>
      <c r="R555" s="253">
        <f>Q555*H555</f>
        <v>4.86948</v>
      </c>
      <c r="S555" s="253">
        <v>0</v>
      </c>
      <c r="T555" s="254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55" t="s">
        <v>172</v>
      </c>
      <c r="AT555" s="255" t="s">
        <v>168</v>
      </c>
      <c r="AU555" s="255" t="s">
        <v>86</v>
      </c>
      <c r="AY555" s="16" t="s">
        <v>166</v>
      </c>
      <c r="BE555" s="256">
        <f>IF(N555="základní",J555,0)</f>
        <v>0</v>
      </c>
      <c r="BF555" s="256">
        <f>IF(N555="snížená",J555,0)</f>
        <v>0</v>
      </c>
      <c r="BG555" s="256">
        <f>IF(N555="zákl. přenesená",J555,0)</f>
        <v>0</v>
      </c>
      <c r="BH555" s="256">
        <f>IF(N555="sníž. přenesená",J555,0)</f>
        <v>0</v>
      </c>
      <c r="BI555" s="256">
        <f>IF(N555="nulová",J555,0)</f>
        <v>0</v>
      </c>
      <c r="BJ555" s="16" t="s">
        <v>86</v>
      </c>
      <c r="BK555" s="256">
        <f>ROUND(I555*H555,2)</f>
        <v>0</v>
      </c>
      <c r="BL555" s="16" t="s">
        <v>172</v>
      </c>
      <c r="BM555" s="255" t="s">
        <v>3283</v>
      </c>
    </row>
    <row r="556" spans="1:51" s="14" customFormat="1" ht="12">
      <c r="A556" s="14"/>
      <c r="B556" s="268"/>
      <c r="C556" s="269"/>
      <c r="D556" s="259" t="s">
        <v>174</v>
      </c>
      <c r="E556" s="270" t="s">
        <v>1</v>
      </c>
      <c r="F556" s="271" t="s">
        <v>3284</v>
      </c>
      <c r="G556" s="269"/>
      <c r="H556" s="272">
        <v>105.4</v>
      </c>
      <c r="I556" s="273"/>
      <c r="J556" s="269"/>
      <c r="K556" s="269"/>
      <c r="L556" s="274"/>
      <c r="M556" s="275"/>
      <c r="N556" s="276"/>
      <c r="O556" s="276"/>
      <c r="P556" s="276"/>
      <c r="Q556" s="276"/>
      <c r="R556" s="276"/>
      <c r="S556" s="276"/>
      <c r="T556" s="27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8" t="s">
        <v>174</v>
      </c>
      <c r="AU556" s="278" t="s">
        <v>86</v>
      </c>
      <c r="AV556" s="14" t="s">
        <v>86</v>
      </c>
      <c r="AW556" s="14" t="s">
        <v>30</v>
      </c>
      <c r="AX556" s="14" t="s">
        <v>73</v>
      </c>
      <c r="AY556" s="278" t="s">
        <v>166</v>
      </c>
    </row>
    <row r="557" spans="1:51" s="14" customFormat="1" ht="12">
      <c r="A557" s="14"/>
      <c r="B557" s="268"/>
      <c r="C557" s="269"/>
      <c r="D557" s="259" t="s">
        <v>174</v>
      </c>
      <c r="E557" s="270" t="s">
        <v>1</v>
      </c>
      <c r="F557" s="271" t="s">
        <v>3285</v>
      </c>
      <c r="G557" s="269"/>
      <c r="H557" s="272">
        <v>105.4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174</v>
      </c>
      <c r="AU557" s="278" t="s">
        <v>86</v>
      </c>
      <c r="AV557" s="14" t="s">
        <v>86</v>
      </c>
      <c r="AW557" s="14" t="s">
        <v>30</v>
      </c>
      <c r="AX557" s="14" t="s">
        <v>73</v>
      </c>
      <c r="AY557" s="278" t="s">
        <v>166</v>
      </c>
    </row>
    <row r="558" spans="1:65" s="2" customFormat="1" ht="21.75" customHeight="1">
      <c r="A558" s="37"/>
      <c r="B558" s="38"/>
      <c r="C558" s="243" t="s">
        <v>659</v>
      </c>
      <c r="D558" s="243" t="s">
        <v>168</v>
      </c>
      <c r="E558" s="244" t="s">
        <v>731</v>
      </c>
      <c r="F558" s="245" t="s">
        <v>732</v>
      </c>
      <c r="G558" s="246" t="s">
        <v>171</v>
      </c>
      <c r="H558" s="247">
        <v>800.508</v>
      </c>
      <c r="I558" s="248"/>
      <c r="J558" s="249">
        <f>ROUND(I558*H558,2)</f>
        <v>0</v>
      </c>
      <c r="K558" s="250"/>
      <c r="L558" s="43"/>
      <c r="M558" s="251" t="s">
        <v>1</v>
      </c>
      <c r="N558" s="252" t="s">
        <v>39</v>
      </c>
      <c r="O558" s="90"/>
      <c r="P558" s="253">
        <f>O558*H558</f>
        <v>0</v>
      </c>
      <c r="Q558" s="253">
        <v>0.00382</v>
      </c>
      <c r="R558" s="253">
        <f>Q558*H558</f>
        <v>3.05794056</v>
      </c>
      <c r="S558" s="253">
        <v>0</v>
      </c>
      <c r="T558" s="25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55" t="s">
        <v>172</v>
      </c>
      <c r="AT558" s="255" t="s">
        <v>168</v>
      </c>
      <c r="AU558" s="255" t="s">
        <v>86</v>
      </c>
      <c r="AY558" s="16" t="s">
        <v>166</v>
      </c>
      <c r="BE558" s="256">
        <f>IF(N558="základní",J558,0)</f>
        <v>0</v>
      </c>
      <c r="BF558" s="256">
        <f>IF(N558="snížená",J558,0)</f>
        <v>0</v>
      </c>
      <c r="BG558" s="256">
        <f>IF(N558="zákl. přenesená",J558,0)</f>
        <v>0</v>
      </c>
      <c r="BH558" s="256">
        <f>IF(N558="sníž. přenesená",J558,0)</f>
        <v>0</v>
      </c>
      <c r="BI558" s="256">
        <f>IF(N558="nulová",J558,0)</f>
        <v>0</v>
      </c>
      <c r="BJ558" s="16" t="s">
        <v>86</v>
      </c>
      <c r="BK558" s="256">
        <f>ROUND(I558*H558,2)</f>
        <v>0</v>
      </c>
      <c r="BL558" s="16" t="s">
        <v>172</v>
      </c>
      <c r="BM558" s="255" t="s">
        <v>3286</v>
      </c>
    </row>
    <row r="559" spans="1:51" s="14" customFormat="1" ht="12">
      <c r="A559" s="14"/>
      <c r="B559" s="268"/>
      <c r="C559" s="269"/>
      <c r="D559" s="259" t="s">
        <v>174</v>
      </c>
      <c r="E559" s="270" t="s">
        <v>1</v>
      </c>
      <c r="F559" s="271" t="s">
        <v>3139</v>
      </c>
      <c r="G559" s="269"/>
      <c r="H559" s="272">
        <v>164.849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174</v>
      </c>
      <c r="AU559" s="278" t="s">
        <v>86</v>
      </c>
      <c r="AV559" s="14" t="s">
        <v>86</v>
      </c>
      <c r="AW559" s="14" t="s">
        <v>30</v>
      </c>
      <c r="AX559" s="14" t="s">
        <v>73</v>
      </c>
      <c r="AY559" s="278" t="s">
        <v>166</v>
      </c>
    </row>
    <row r="560" spans="1:51" s="14" customFormat="1" ht="12">
      <c r="A560" s="14"/>
      <c r="B560" s="268"/>
      <c r="C560" s="269"/>
      <c r="D560" s="259" t="s">
        <v>174</v>
      </c>
      <c r="E560" s="270" t="s">
        <v>1</v>
      </c>
      <c r="F560" s="271" t="s">
        <v>3141</v>
      </c>
      <c r="G560" s="269"/>
      <c r="H560" s="272">
        <v>635.659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174</v>
      </c>
      <c r="AU560" s="278" t="s">
        <v>86</v>
      </c>
      <c r="AV560" s="14" t="s">
        <v>86</v>
      </c>
      <c r="AW560" s="14" t="s">
        <v>30</v>
      </c>
      <c r="AX560" s="14" t="s">
        <v>73</v>
      </c>
      <c r="AY560" s="278" t="s">
        <v>166</v>
      </c>
    </row>
    <row r="561" spans="1:65" s="2" customFormat="1" ht="21.75" customHeight="1">
      <c r="A561" s="37"/>
      <c r="B561" s="38"/>
      <c r="C561" s="243" t="s">
        <v>665</v>
      </c>
      <c r="D561" s="243" t="s">
        <v>168</v>
      </c>
      <c r="E561" s="244" t="s">
        <v>735</v>
      </c>
      <c r="F561" s="245" t="s">
        <v>736</v>
      </c>
      <c r="G561" s="246" t="s">
        <v>171</v>
      </c>
      <c r="H561" s="247">
        <v>164.849</v>
      </c>
      <c r="I561" s="248"/>
      <c r="J561" s="249">
        <f>ROUND(I561*H561,2)</f>
        <v>0</v>
      </c>
      <c r="K561" s="250"/>
      <c r="L561" s="43"/>
      <c r="M561" s="251" t="s">
        <v>1</v>
      </c>
      <c r="N561" s="252" t="s">
        <v>39</v>
      </c>
      <c r="O561" s="90"/>
      <c r="P561" s="253">
        <f>O561*H561</f>
        <v>0</v>
      </c>
      <c r="Q561" s="253">
        <v>0.02467</v>
      </c>
      <c r="R561" s="253">
        <f>Q561*H561</f>
        <v>4.06682483</v>
      </c>
      <c r="S561" s="253">
        <v>0</v>
      </c>
      <c r="T561" s="254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55" t="s">
        <v>172</v>
      </c>
      <c r="AT561" s="255" t="s">
        <v>168</v>
      </c>
      <c r="AU561" s="255" t="s">
        <v>86</v>
      </c>
      <c r="AY561" s="16" t="s">
        <v>166</v>
      </c>
      <c r="BE561" s="256">
        <f>IF(N561="základní",J561,0)</f>
        <v>0</v>
      </c>
      <c r="BF561" s="256">
        <f>IF(N561="snížená",J561,0)</f>
        <v>0</v>
      </c>
      <c r="BG561" s="256">
        <f>IF(N561="zákl. přenesená",J561,0)</f>
        <v>0</v>
      </c>
      <c r="BH561" s="256">
        <f>IF(N561="sníž. přenesená",J561,0)</f>
        <v>0</v>
      </c>
      <c r="BI561" s="256">
        <f>IF(N561="nulová",J561,0)</f>
        <v>0</v>
      </c>
      <c r="BJ561" s="16" t="s">
        <v>86</v>
      </c>
      <c r="BK561" s="256">
        <f>ROUND(I561*H561,2)</f>
        <v>0</v>
      </c>
      <c r="BL561" s="16" t="s">
        <v>172</v>
      </c>
      <c r="BM561" s="255" t="s">
        <v>3287</v>
      </c>
    </row>
    <row r="562" spans="1:51" s="14" customFormat="1" ht="12">
      <c r="A562" s="14"/>
      <c r="B562" s="268"/>
      <c r="C562" s="269"/>
      <c r="D562" s="259" t="s">
        <v>174</v>
      </c>
      <c r="E562" s="270" t="s">
        <v>1</v>
      </c>
      <c r="F562" s="271" t="s">
        <v>3139</v>
      </c>
      <c r="G562" s="269"/>
      <c r="H562" s="272">
        <v>164.849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174</v>
      </c>
      <c r="AU562" s="278" t="s">
        <v>86</v>
      </c>
      <c r="AV562" s="14" t="s">
        <v>86</v>
      </c>
      <c r="AW562" s="14" t="s">
        <v>30</v>
      </c>
      <c r="AX562" s="14" t="s">
        <v>73</v>
      </c>
      <c r="AY562" s="278" t="s">
        <v>166</v>
      </c>
    </row>
    <row r="563" spans="1:65" s="2" customFormat="1" ht="21.75" customHeight="1">
      <c r="A563" s="37"/>
      <c r="B563" s="38"/>
      <c r="C563" s="243" t="s">
        <v>670</v>
      </c>
      <c r="D563" s="243" t="s">
        <v>168</v>
      </c>
      <c r="E563" s="244" t="s">
        <v>739</v>
      </c>
      <c r="F563" s="245" t="s">
        <v>740</v>
      </c>
      <c r="G563" s="246" t="s">
        <v>171</v>
      </c>
      <c r="H563" s="247">
        <v>167.17</v>
      </c>
      <c r="I563" s="248"/>
      <c r="J563" s="249">
        <f>ROUND(I563*H563,2)</f>
        <v>0</v>
      </c>
      <c r="K563" s="250"/>
      <c r="L563" s="43"/>
      <c r="M563" s="251" t="s">
        <v>1</v>
      </c>
      <c r="N563" s="252" t="s">
        <v>39</v>
      </c>
      <c r="O563" s="90"/>
      <c r="P563" s="253">
        <f>O563*H563</f>
        <v>0</v>
      </c>
      <c r="Q563" s="253">
        <v>0.00628</v>
      </c>
      <c r="R563" s="253">
        <f>Q563*H563</f>
        <v>1.0498276</v>
      </c>
      <c r="S563" s="253">
        <v>0</v>
      </c>
      <c r="T563" s="254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55" t="s">
        <v>172</v>
      </c>
      <c r="AT563" s="255" t="s">
        <v>168</v>
      </c>
      <c r="AU563" s="255" t="s">
        <v>86</v>
      </c>
      <c r="AY563" s="16" t="s">
        <v>166</v>
      </c>
      <c r="BE563" s="256">
        <f>IF(N563="základní",J563,0)</f>
        <v>0</v>
      </c>
      <c r="BF563" s="256">
        <f>IF(N563="snížená",J563,0)</f>
        <v>0</v>
      </c>
      <c r="BG563" s="256">
        <f>IF(N563="zákl. přenesená",J563,0)</f>
        <v>0</v>
      </c>
      <c r="BH563" s="256">
        <f>IF(N563="sníž. přenesená",J563,0)</f>
        <v>0</v>
      </c>
      <c r="BI563" s="256">
        <f>IF(N563="nulová",J563,0)</f>
        <v>0</v>
      </c>
      <c r="BJ563" s="16" t="s">
        <v>86</v>
      </c>
      <c r="BK563" s="256">
        <f>ROUND(I563*H563,2)</f>
        <v>0</v>
      </c>
      <c r="BL563" s="16" t="s">
        <v>172</v>
      </c>
      <c r="BM563" s="255" t="s">
        <v>3288</v>
      </c>
    </row>
    <row r="564" spans="1:51" s="13" customFormat="1" ht="12">
      <c r="A564" s="13"/>
      <c r="B564" s="257"/>
      <c r="C564" s="258"/>
      <c r="D564" s="259" t="s">
        <v>174</v>
      </c>
      <c r="E564" s="260" t="s">
        <v>1</v>
      </c>
      <c r="F564" s="261" t="s">
        <v>644</v>
      </c>
      <c r="G564" s="258"/>
      <c r="H564" s="260" t="s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7" t="s">
        <v>174</v>
      </c>
      <c r="AU564" s="267" t="s">
        <v>86</v>
      </c>
      <c r="AV564" s="13" t="s">
        <v>80</v>
      </c>
      <c r="AW564" s="13" t="s">
        <v>30</v>
      </c>
      <c r="AX564" s="13" t="s">
        <v>73</v>
      </c>
      <c r="AY564" s="267" t="s">
        <v>166</v>
      </c>
    </row>
    <row r="565" spans="1:51" s="14" customFormat="1" ht="12">
      <c r="A565" s="14"/>
      <c r="B565" s="268"/>
      <c r="C565" s="269"/>
      <c r="D565" s="259" t="s">
        <v>174</v>
      </c>
      <c r="E565" s="270" t="s">
        <v>1</v>
      </c>
      <c r="F565" s="271" t="s">
        <v>3227</v>
      </c>
      <c r="G565" s="269"/>
      <c r="H565" s="272">
        <v>26.19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174</v>
      </c>
      <c r="AU565" s="278" t="s">
        <v>86</v>
      </c>
      <c r="AV565" s="14" t="s">
        <v>86</v>
      </c>
      <c r="AW565" s="14" t="s">
        <v>30</v>
      </c>
      <c r="AX565" s="14" t="s">
        <v>73</v>
      </c>
      <c r="AY565" s="278" t="s">
        <v>166</v>
      </c>
    </row>
    <row r="566" spans="1:51" s="14" customFormat="1" ht="12">
      <c r="A566" s="14"/>
      <c r="B566" s="268"/>
      <c r="C566" s="269"/>
      <c r="D566" s="259" t="s">
        <v>174</v>
      </c>
      <c r="E566" s="270" t="s">
        <v>1</v>
      </c>
      <c r="F566" s="271" t="s">
        <v>3228</v>
      </c>
      <c r="G566" s="269"/>
      <c r="H566" s="272">
        <v>46.83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174</v>
      </c>
      <c r="AU566" s="278" t="s">
        <v>86</v>
      </c>
      <c r="AV566" s="14" t="s">
        <v>86</v>
      </c>
      <c r="AW566" s="14" t="s">
        <v>30</v>
      </c>
      <c r="AX566" s="14" t="s">
        <v>73</v>
      </c>
      <c r="AY566" s="278" t="s">
        <v>166</v>
      </c>
    </row>
    <row r="567" spans="1:51" s="14" customFormat="1" ht="12">
      <c r="A567" s="14"/>
      <c r="B567" s="268"/>
      <c r="C567" s="269"/>
      <c r="D567" s="259" t="s">
        <v>174</v>
      </c>
      <c r="E567" s="270" t="s">
        <v>1</v>
      </c>
      <c r="F567" s="271" t="s">
        <v>3229</v>
      </c>
      <c r="G567" s="269"/>
      <c r="H567" s="272">
        <v>29.9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8" t="s">
        <v>174</v>
      </c>
      <c r="AU567" s="278" t="s">
        <v>86</v>
      </c>
      <c r="AV567" s="14" t="s">
        <v>86</v>
      </c>
      <c r="AW567" s="14" t="s">
        <v>30</v>
      </c>
      <c r="AX567" s="14" t="s">
        <v>73</v>
      </c>
      <c r="AY567" s="278" t="s">
        <v>166</v>
      </c>
    </row>
    <row r="568" spans="1:51" s="14" customFormat="1" ht="12">
      <c r="A568" s="14"/>
      <c r="B568" s="268"/>
      <c r="C568" s="269"/>
      <c r="D568" s="259" t="s">
        <v>174</v>
      </c>
      <c r="E568" s="270" t="s">
        <v>1</v>
      </c>
      <c r="F568" s="271" t="s">
        <v>3230</v>
      </c>
      <c r="G568" s="269"/>
      <c r="H568" s="272">
        <v>67.09</v>
      </c>
      <c r="I568" s="273"/>
      <c r="J568" s="269"/>
      <c r="K568" s="269"/>
      <c r="L568" s="274"/>
      <c r="M568" s="275"/>
      <c r="N568" s="276"/>
      <c r="O568" s="276"/>
      <c r="P568" s="276"/>
      <c r="Q568" s="276"/>
      <c r="R568" s="276"/>
      <c r="S568" s="276"/>
      <c r="T568" s="27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8" t="s">
        <v>174</v>
      </c>
      <c r="AU568" s="278" t="s">
        <v>86</v>
      </c>
      <c r="AV568" s="14" t="s">
        <v>86</v>
      </c>
      <c r="AW568" s="14" t="s">
        <v>30</v>
      </c>
      <c r="AX568" s="14" t="s">
        <v>73</v>
      </c>
      <c r="AY568" s="278" t="s">
        <v>166</v>
      </c>
    </row>
    <row r="569" spans="1:51" s="13" customFormat="1" ht="12">
      <c r="A569" s="13"/>
      <c r="B569" s="257"/>
      <c r="C569" s="258"/>
      <c r="D569" s="259" t="s">
        <v>174</v>
      </c>
      <c r="E569" s="260" t="s">
        <v>1</v>
      </c>
      <c r="F569" s="261" t="s">
        <v>2368</v>
      </c>
      <c r="G569" s="258"/>
      <c r="H569" s="260" t="s">
        <v>1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7" t="s">
        <v>174</v>
      </c>
      <c r="AU569" s="267" t="s">
        <v>86</v>
      </c>
      <c r="AV569" s="13" t="s">
        <v>80</v>
      </c>
      <c r="AW569" s="13" t="s">
        <v>30</v>
      </c>
      <c r="AX569" s="13" t="s">
        <v>73</v>
      </c>
      <c r="AY569" s="267" t="s">
        <v>166</v>
      </c>
    </row>
    <row r="570" spans="1:51" s="14" customFormat="1" ht="12">
      <c r="A570" s="14"/>
      <c r="B570" s="268"/>
      <c r="C570" s="269"/>
      <c r="D570" s="259" t="s">
        <v>174</v>
      </c>
      <c r="E570" s="270" t="s">
        <v>1</v>
      </c>
      <c r="F570" s="271" t="s">
        <v>3289</v>
      </c>
      <c r="G570" s="269"/>
      <c r="H570" s="272">
        <v>-0.248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174</v>
      </c>
      <c r="AU570" s="278" t="s">
        <v>86</v>
      </c>
      <c r="AV570" s="14" t="s">
        <v>86</v>
      </c>
      <c r="AW570" s="14" t="s">
        <v>30</v>
      </c>
      <c r="AX570" s="14" t="s">
        <v>73</v>
      </c>
      <c r="AY570" s="278" t="s">
        <v>166</v>
      </c>
    </row>
    <row r="571" spans="1:51" s="14" customFormat="1" ht="12">
      <c r="A571" s="14"/>
      <c r="B571" s="268"/>
      <c r="C571" s="269"/>
      <c r="D571" s="259" t="s">
        <v>174</v>
      </c>
      <c r="E571" s="270" t="s">
        <v>1</v>
      </c>
      <c r="F571" s="271" t="s">
        <v>3290</v>
      </c>
      <c r="G571" s="269"/>
      <c r="H571" s="272">
        <v>-1.498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174</v>
      </c>
      <c r="AU571" s="278" t="s">
        <v>86</v>
      </c>
      <c r="AV571" s="14" t="s">
        <v>86</v>
      </c>
      <c r="AW571" s="14" t="s">
        <v>30</v>
      </c>
      <c r="AX571" s="14" t="s">
        <v>73</v>
      </c>
      <c r="AY571" s="278" t="s">
        <v>166</v>
      </c>
    </row>
    <row r="572" spans="1:51" s="14" customFormat="1" ht="12">
      <c r="A572" s="14"/>
      <c r="B572" s="268"/>
      <c r="C572" s="269"/>
      <c r="D572" s="259" t="s">
        <v>174</v>
      </c>
      <c r="E572" s="270" t="s">
        <v>1</v>
      </c>
      <c r="F572" s="271" t="s">
        <v>3291</v>
      </c>
      <c r="G572" s="269"/>
      <c r="H572" s="272">
        <v>-1.094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174</v>
      </c>
      <c r="AU572" s="278" t="s">
        <v>86</v>
      </c>
      <c r="AV572" s="14" t="s">
        <v>86</v>
      </c>
      <c r="AW572" s="14" t="s">
        <v>30</v>
      </c>
      <c r="AX572" s="14" t="s">
        <v>73</v>
      </c>
      <c r="AY572" s="278" t="s">
        <v>166</v>
      </c>
    </row>
    <row r="573" spans="1:65" s="2" customFormat="1" ht="21.75" customHeight="1">
      <c r="A573" s="37"/>
      <c r="B573" s="38"/>
      <c r="C573" s="243" t="s">
        <v>690</v>
      </c>
      <c r="D573" s="243" t="s">
        <v>168</v>
      </c>
      <c r="E573" s="244" t="s">
        <v>746</v>
      </c>
      <c r="F573" s="245" t="s">
        <v>747</v>
      </c>
      <c r="G573" s="246" t="s">
        <v>171</v>
      </c>
      <c r="H573" s="247">
        <v>740.85</v>
      </c>
      <c r="I573" s="248"/>
      <c r="J573" s="249">
        <f>ROUND(I573*H573,2)</f>
        <v>0</v>
      </c>
      <c r="K573" s="250"/>
      <c r="L573" s="43"/>
      <c r="M573" s="251" t="s">
        <v>1</v>
      </c>
      <c r="N573" s="252" t="s">
        <v>39</v>
      </c>
      <c r="O573" s="90"/>
      <c r="P573" s="253">
        <f>O573*H573</f>
        <v>0</v>
      </c>
      <c r="Q573" s="253">
        <v>0.00348</v>
      </c>
      <c r="R573" s="253">
        <f>Q573*H573</f>
        <v>2.578158</v>
      </c>
      <c r="S573" s="253">
        <v>0</v>
      </c>
      <c r="T573" s="254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55" t="s">
        <v>172</v>
      </c>
      <c r="AT573" s="255" t="s">
        <v>168</v>
      </c>
      <c r="AU573" s="255" t="s">
        <v>86</v>
      </c>
      <c r="AY573" s="16" t="s">
        <v>166</v>
      </c>
      <c r="BE573" s="256">
        <f>IF(N573="základní",J573,0)</f>
        <v>0</v>
      </c>
      <c r="BF573" s="256">
        <f>IF(N573="snížená",J573,0)</f>
        <v>0</v>
      </c>
      <c r="BG573" s="256">
        <f>IF(N573="zákl. přenesená",J573,0)</f>
        <v>0</v>
      </c>
      <c r="BH573" s="256">
        <f>IF(N573="sníž. přenesená",J573,0)</f>
        <v>0</v>
      </c>
      <c r="BI573" s="256">
        <f>IF(N573="nulová",J573,0)</f>
        <v>0</v>
      </c>
      <c r="BJ573" s="16" t="s">
        <v>86</v>
      </c>
      <c r="BK573" s="256">
        <f>ROUND(I573*H573,2)</f>
        <v>0</v>
      </c>
      <c r="BL573" s="16" t="s">
        <v>172</v>
      </c>
      <c r="BM573" s="255" t="s">
        <v>3292</v>
      </c>
    </row>
    <row r="574" spans="1:51" s="13" customFormat="1" ht="12">
      <c r="A574" s="13"/>
      <c r="B574" s="257"/>
      <c r="C574" s="258"/>
      <c r="D574" s="259" t="s">
        <v>174</v>
      </c>
      <c r="E574" s="260" t="s">
        <v>1</v>
      </c>
      <c r="F574" s="261" t="s">
        <v>663</v>
      </c>
      <c r="G574" s="258"/>
      <c r="H574" s="260" t="s">
        <v>1</v>
      </c>
      <c r="I574" s="262"/>
      <c r="J574" s="258"/>
      <c r="K574" s="258"/>
      <c r="L574" s="263"/>
      <c r="M574" s="264"/>
      <c r="N574" s="265"/>
      <c r="O574" s="265"/>
      <c r="P574" s="265"/>
      <c r="Q574" s="265"/>
      <c r="R574" s="265"/>
      <c r="S574" s="265"/>
      <c r="T574" s="26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7" t="s">
        <v>174</v>
      </c>
      <c r="AU574" s="267" t="s">
        <v>86</v>
      </c>
      <c r="AV574" s="13" t="s">
        <v>80</v>
      </c>
      <c r="AW574" s="13" t="s">
        <v>30</v>
      </c>
      <c r="AX574" s="13" t="s">
        <v>73</v>
      </c>
      <c r="AY574" s="267" t="s">
        <v>166</v>
      </c>
    </row>
    <row r="575" spans="1:51" s="14" customFormat="1" ht="12">
      <c r="A575" s="14"/>
      <c r="B575" s="268"/>
      <c r="C575" s="269"/>
      <c r="D575" s="259" t="s">
        <v>174</v>
      </c>
      <c r="E575" s="270" t="s">
        <v>1</v>
      </c>
      <c r="F575" s="271" t="s">
        <v>3241</v>
      </c>
      <c r="G575" s="269"/>
      <c r="H575" s="272">
        <v>26.511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174</v>
      </c>
      <c r="AU575" s="278" t="s">
        <v>86</v>
      </c>
      <c r="AV575" s="14" t="s">
        <v>86</v>
      </c>
      <c r="AW575" s="14" t="s">
        <v>30</v>
      </c>
      <c r="AX575" s="14" t="s">
        <v>73</v>
      </c>
      <c r="AY575" s="278" t="s">
        <v>166</v>
      </c>
    </row>
    <row r="576" spans="1:51" s="13" customFormat="1" ht="12">
      <c r="A576" s="13"/>
      <c r="B576" s="257"/>
      <c r="C576" s="258"/>
      <c r="D576" s="259" t="s">
        <v>174</v>
      </c>
      <c r="E576" s="260" t="s">
        <v>1</v>
      </c>
      <c r="F576" s="261" t="s">
        <v>675</v>
      </c>
      <c r="G576" s="258"/>
      <c r="H576" s="260" t="s">
        <v>1</v>
      </c>
      <c r="I576" s="262"/>
      <c r="J576" s="258"/>
      <c r="K576" s="258"/>
      <c r="L576" s="263"/>
      <c r="M576" s="264"/>
      <c r="N576" s="265"/>
      <c r="O576" s="265"/>
      <c r="P576" s="265"/>
      <c r="Q576" s="265"/>
      <c r="R576" s="265"/>
      <c r="S576" s="265"/>
      <c r="T576" s="26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7" t="s">
        <v>174</v>
      </c>
      <c r="AU576" s="267" t="s">
        <v>86</v>
      </c>
      <c r="AV576" s="13" t="s">
        <v>80</v>
      </c>
      <c r="AW576" s="13" t="s">
        <v>30</v>
      </c>
      <c r="AX576" s="13" t="s">
        <v>73</v>
      </c>
      <c r="AY576" s="267" t="s">
        <v>166</v>
      </c>
    </row>
    <row r="577" spans="1:51" s="14" customFormat="1" ht="12">
      <c r="A577" s="14"/>
      <c r="B577" s="268"/>
      <c r="C577" s="269"/>
      <c r="D577" s="259" t="s">
        <v>174</v>
      </c>
      <c r="E577" s="270" t="s">
        <v>1</v>
      </c>
      <c r="F577" s="271" t="s">
        <v>3242</v>
      </c>
      <c r="G577" s="269"/>
      <c r="H577" s="272">
        <v>728.66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174</v>
      </c>
      <c r="AU577" s="278" t="s">
        <v>86</v>
      </c>
      <c r="AV577" s="14" t="s">
        <v>86</v>
      </c>
      <c r="AW577" s="14" t="s">
        <v>30</v>
      </c>
      <c r="AX577" s="14" t="s">
        <v>73</v>
      </c>
      <c r="AY577" s="278" t="s">
        <v>166</v>
      </c>
    </row>
    <row r="578" spans="1:51" s="14" customFormat="1" ht="12">
      <c r="A578" s="14"/>
      <c r="B578" s="268"/>
      <c r="C578" s="269"/>
      <c r="D578" s="259" t="s">
        <v>174</v>
      </c>
      <c r="E578" s="270" t="s">
        <v>1</v>
      </c>
      <c r="F578" s="271" t="s">
        <v>3243</v>
      </c>
      <c r="G578" s="269"/>
      <c r="H578" s="272">
        <v>-19.47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174</v>
      </c>
      <c r="AU578" s="278" t="s">
        <v>86</v>
      </c>
      <c r="AV578" s="14" t="s">
        <v>86</v>
      </c>
      <c r="AW578" s="14" t="s">
        <v>30</v>
      </c>
      <c r="AX578" s="14" t="s">
        <v>73</v>
      </c>
      <c r="AY578" s="278" t="s">
        <v>166</v>
      </c>
    </row>
    <row r="579" spans="1:51" s="13" customFormat="1" ht="12">
      <c r="A579" s="13"/>
      <c r="B579" s="257"/>
      <c r="C579" s="258"/>
      <c r="D579" s="259" t="s">
        <v>174</v>
      </c>
      <c r="E579" s="260" t="s">
        <v>1</v>
      </c>
      <c r="F579" s="261" t="s">
        <v>678</v>
      </c>
      <c r="G579" s="258"/>
      <c r="H579" s="260" t="s">
        <v>1</v>
      </c>
      <c r="I579" s="262"/>
      <c r="J579" s="258"/>
      <c r="K579" s="258"/>
      <c r="L579" s="263"/>
      <c r="M579" s="264"/>
      <c r="N579" s="265"/>
      <c r="O579" s="265"/>
      <c r="P579" s="265"/>
      <c r="Q579" s="265"/>
      <c r="R579" s="265"/>
      <c r="S579" s="265"/>
      <c r="T579" s="26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7" t="s">
        <v>174</v>
      </c>
      <c r="AU579" s="267" t="s">
        <v>86</v>
      </c>
      <c r="AV579" s="13" t="s">
        <v>80</v>
      </c>
      <c r="AW579" s="13" t="s">
        <v>30</v>
      </c>
      <c r="AX579" s="13" t="s">
        <v>73</v>
      </c>
      <c r="AY579" s="267" t="s">
        <v>166</v>
      </c>
    </row>
    <row r="580" spans="1:51" s="13" customFormat="1" ht="12">
      <c r="A580" s="13"/>
      <c r="B580" s="257"/>
      <c r="C580" s="258"/>
      <c r="D580" s="259" t="s">
        <v>174</v>
      </c>
      <c r="E580" s="260" t="s">
        <v>1</v>
      </c>
      <c r="F580" s="261" t="s">
        <v>175</v>
      </c>
      <c r="G580" s="258"/>
      <c r="H580" s="260" t="s">
        <v>1</v>
      </c>
      <c r="I580" s="262"/>
      <c r="J580" s="258"/>
      <c r="K580" s="258"/>
      <c r="L580" s="263"/>
      <c r="M580" s="264"/>
      <c r="N580" s="265"/>
      <c r="O580" s="265"/>
      <c r="P580" s="265"/>
      <c r="Q580" s="265"/>
      <c r="R580" s="265"/>
      <c r="S580" s="265"/>
      <c r="T580" s="26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7" t="s">
        <v>174</v>
      </c>
      <c r="AU580" s="267" t="s">
        <v>86</v>
      </c>
      <c r="AV580" s="13" t="s">
        <v>80</v>
      </c>
      <c r="AW580" s="13" t="s">
        <v>30</v>
      </c>
      <c r="AX580" s="13" t="s">
        <v>73</v>
      </c>
      <c r="AY580" s="267" t="s">
        <v>166</v>
      </c>
    </row>
    <row r="581" spans="1:51" s="14" customFormat="1" ht="12">
      <c r="A581" s="14"/>
      <c r="B581" s="268"/>
      <c r="C581" s="269"/>
      <c r="D581" s="259" t="s">
        <v>174</v>
      </c>
      <c r="E581" s="270" t="s">
        <v>1</v>
      </c>
      <c r="F581" s="271" t="s">
        <v>3293</v>
      </c>
      <c r="G581" s="269"/>
      <c r="H581" s="272">
        <v>-0.713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174</v>
      </c>
      <c r="AU581" s="278" t="s">
        <v>86</v>
      </c>
      <c r="AV581" s="14" t="s">
        <v>86</v>
      </c>
      <c r="AW581" s="14" t="s">
        <v>30</v>
      </c>
      <c r="AX581" s="14" t="s">
        <v>73</v>
      </c>
      <c r="AY581" s="278" t="s">
        <v>166</v>
      </c>
    </row>
    <row r="582" spans="1:51" s="14" customFormat="1" ht="12">
      <c r="A582" s="14"/>
      <c r="B582" s="268"/>
      <c r="C582" s="269"/>
      <c r="D582" s="259" t="s">
        <v>174</v>
      </c>
      <c r="E582" s="270" t="s">
        <v>1</v>
      </c>
      <c r="F582" s="271" t="s">
        <v>3294</v>
      </c>
      <c r="G582" s="269"/>
      <c r="H582" s="272">
        <v>-2.028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174</v>
      </c>
      <c r="AU582" s="278" t="s">
        <v>86</v>
      </c>
      <c r="AV582" s="14" t="s">
        <v>86</v>
      </c>
      <c r="AW582" s="14" t="s">
        <v>30</v>
      </c>
      <c r="AX582" s="14" t="s">
        <v>73</v>
      </c>
      <c r="AY582" s="278" t="s">
        <v>166</v>
      </c>
    </row>
    <row r="583" spans="1:51" s="14" customFormat="1" ht="12">
      <c r="A583" s="14"/>
      <c r="B583" s="268"/>
      <c r="C583" s="269"/>
      <c r="D583" s="259" t="s">
        <v>174</v>
      </c>
      <c r="E583" s="270" t="s">
        <v>1</v>
      </c>
      <c r="F583" s="271" t="s">
        <v>3295</v>
      </c>
      <c r="G583" s="269"/>
      <c r="H583" s="272">
        <v>-1.068</v>
      </c>
      <c r="I583" s="273"/>
      <c r="J583" s="269"/>
      <c r="K583" s="269"/>
      <c r="L583" s="274"/>
      <c r="M583" s="275"/>
      <c r="N583" s="276"/>
      <c r="O583" s="276"/>
      <c r="P583" s="276"/>
      <c r="Q583" s="276"/>
      <c r="R583" s="276"/>
      <c r="S583" s="276"/>
      <c r="T583" s="27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8" t="s">
        <v>174</v>
      </c>
      <c r="AU583" s="278" t="s">
        <v>86</v>
      </c>
      <c r="AV583" s="14" t="s">
        <v>86</v>
      </c>
      <c r="AW583" s="14" t="s">
        <v>30</v>
      </c>
      <c r="AX583" s="14" t="s">
        <v>73</v>
      </c>
      <c r="AY583" s="278" t="s">
        <v>166</v>
      </c>
    </row>
    <row r="584" spans="1:51" s="13" customFormat="1" ht="12">
      <c r="A584" s="13"/>
      <c r="B584" s="257"/>
      <c r="C584" s="258"/>
      <c r="D584" s="259" t="s">
        <v>174</v>
      </c>
      <c r="E584" s="260" t="s">
        <v>1</v>
      </c>
      <c r="F584" s="261" t="s">
        <v>456</v>
      </c>
      <c r="G584" s="258"/>
      <c r="H584" s="260" t="s">
        <v>1</v>
      </c>
      <c r="I584" s="262"/>
      <c r="J584" s="258"/>
      <c r="K584" s="258"/>
      <c r="L584" s="263"/>
      <c r="M584" s="264"/>
      <c r="N584" s="265"/>
      <c r="O584" s="265"/>
      <c r="P584" s="265"/>
      <c r="Q584" s="265"/>
      <c r="R584" s="265"/>
      <c r="S584" s="265"/>
      <c r="T584" s="26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7" t="s">
        <v>174</v>
      </c>
      <c r="AU584" s="267" t="s">
        <v>86</v>
      </c>
      <c r="AV584" s="13" t="s">
        <v>80</v>
      </c>
      <c r="AW584" s="13" t="s">
        <v>30</v>
      </c>
      <c r="AX584" s="13" t="s">
        <v>73</v>
      </c>
      <c r="AY584" s="267" t="s">
        <v>166</v>
      </c>
    </row>
    <row r="585" spans="1:51" s="14" customFormat="1" ht="12">
      <c r="A585" s="14"/>
      <c r="B585" s="268"/>
      <c r="C585" s="269"/>
      <c r="D585" s="259" t="s">
        <v>174</v>
      </c>
      <c r="E585" s="270" t="s">
        <v>1</v>
      </c>
      <c r="F585" s="271" t="s">
        <v>3296</v>
      </c>
      <c r="G585" s="269"/>
      <c r="H585" s="272">
        <v>-1.369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174</v>
      </c>
      <c r="AU585" s="278" t="s">
        <v>86</v>
      </c>
      <c r="AV585" s="14" t="s">
        <v>86</v>
      </c>
      <c r="AW585" s="14" t="s">
        <v>30</v>
      </c>
      <c r="AX585" s="14" t="s">
        <v>73</v>
      </c>
      <c r="AY585" s="278" t="s">
        <v>166</v>
      </c>
    </row>
    <row r="586" spans="1:51" s="14" customFormat="1" ht="12">
      <c r="A586" s="14"/>
      <c r="B586" s="268"/>
      <c r="C586" s="269"/>
      <c r="D586" s="259" t="s">
        <v>174</v>
      </c>
      <c r="E586" s="270" t="s">
        <v>1</v>
      </c>
      <c r="F586" s="271" t="s">
        <v>3297</v>
      </c>
      <c r="G586" s="269"/>
      <c r="H586" s="272">
        <v>-5.179</v>
      </c>
      <c r="I586" s="273"/>
      <c r="J586" s="269"/>
      <c r="K586" s="269"/>
      <c r="L586" s="274"/>
      <c r="M586" s="275"/>
      <c r="N586" s="276"/>
      <c r="O586" s="276"/>
      <c r="P586" s="276"/>
      <c r="Q586" s="276"/>
      <c r="R586" s="276"/>
      <c r="S586" s="276"/>
      <c r="T586" s="27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8" t="s">
        <v>174</v>
      </c>
      <c r="AU586" s="278" t="s">
        <v>86</v>
      </c>
      <c r="AV586" s="14" t="s">
        <v>86</v>
      </c>
      <c r="AW586" s="14" t="s">
        <v>30</v>
      </c>
      <c r="AX586" s="14" t="s">
        <v>73</v>
      </c>
      <c r="AY586" s="278" t="s">
        <v>166</v>
      </c>
    </row>
    <row r="587" spans="1:51" s="14" customFormat="1" ht="12">
      <c r="A587" s="14"/>
      <c r="B587" s="268"/>
      <c r="C587" s="269"/>
      <c r="D587" s="259" t="s">
        <v>174</v>
      </c>
      <c r="E587" s="270" t="s">
        <v>1</v>
      </c>
      <c r="F587" s="271" t="s">
        <v>3298</v>
      </c>
      <c r="G587" s="269"/>
      <c r="H587" s="272">
        <v>-9.808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174</v>
      </c>
      <c r="AU587" s="278" t="s">
        <v>86</v>
      </c>
      <c r="AV587" s="14" t="s">
        <v>86</v>
      </c>
      <c r="AW587" s="14" t="s">
        <v>30</v>
      </c>
      <c r="AX587" s="14" t="s">
        <v>73</v>
      </c>
      <c r="AY587" s="278" t="s">
        <v>166</v>
      </c>
    </row>
    <row r="588" spans="1:51" s="14" customFormat="1" ht="12">
      <c r="A588" s="14"/>
      <c r="B588" s="268"/>
      <c r="C588" s="269"/>
      <c r="D588" s="259" t="s">
        <v>174</v>
      </c>
      <c r="E588" s="270" t="s">
        <v>1</v>
      </c>
      <c r="F588" s="271" t="s">
        <v>3299</v>
      </c>
      <c r="G588" s="269"/>
      <c r="H588" s="272">
        <v>-4.063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174</v>
      </c>
      <c r="AU588" s="278" t="s">
        <v>86</v>
      </c>
      <c r="AV588" s="14" t="s">
        <v>86</v>
      </c>
      <c r="AW588" s="14" t="s">
        <v>30</v>
      </c>
      <c r="AX588" s="14" t="s">
        <v>73</v>
      </c>
      <c r="AY588" s="278" t="s">
        <v>166</v>
      </c>
    </row>
    <row r="589" spans="1:51" s="14" customFormat="1" ht="12">
      <c r="A589" s="14"/>
      <c r="B589" s="268"/>
      <c r="C589" s="269"/>
      <c r="D589" s="259" t="s">
        <v>174</v>
      </c>
      <c r="E589" s="270" t="s">
        <v>1</v>
      </c>
      <c r="F589" s="271" t="s">
        <v>3300</v>
      </c>
      <c r="G589" s="269"/>
      <c r="H589" s="272">
        <v>-0.814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174</v>
      </c>
      <c r="AU589" s="278" t="s">
        <v>86</v>
      </c>
      <c r="AV589" s="14" t="s">
        <v>86</v>
      </c>
      <c r="AW589" s="14" t="s">
        <v>30</v>
      </c>
      <c r="AX589" s="14" t="s">
        <v>73</v>
      </c>
      <c r="AY589" s="278" t="s">
        <v>166</v>
      </c>
    </row>
    <row r="590" spans="1:51" s="13" customFormat="1" ht="12">
      <c r="A590" s="13"/>
      <c r="B590" s="257"/>
      <c r="C590" s="258"/>
      <c r="D590" s="259" t="s">
        <v>174</v>
      </c>
      <c r="E590" s="260" t="s">
        <v>1</v>
      </c>
      <c r="F590" s="261" t="s">
        <v>461</v>
      </c>
      <c r="G590" s="258"/>
      <c r="H590" s="260" t="s">
        <v>1</v>
      </c>
      <c r="I590" s="262"/>
      <c r="J590" s="258"/>
      <c r="K590" s="258"/>
      <c r="L590" s="263"/>
      <c r="M590" s="264"/>
      <c r="N590" s="265"/>
      <c r="O590" s="265"/>
      <c r="P590" s="265"/>
      <c r="Q590" s="265"/>
      <c r="R590" s="265"/>
      <c r="S590" s="265"/>
      <c r="T590" s="26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7" t="s">
        <v>174</v>
      </c>
      <c r="AU590" s="267" t="s">
        <v>86</v>
      </c>
      <c r="AV590" s="13" t="s">
        <v>80</v>
      </c>
      <c r="AW590" s="13" t="s">
        <v>30</v>
      </c>
      <c r="AX590" s="13" t="s">
        <v>73</v>
      </c>
      <c r="AY590" s="267" t="s">
        <v>166</v>
      </c>
    </row>
    <row r="591" spans="1:51" s="14" customFormat="1" ht="12">
      <c r="A591" s="14"/>
      <c r="B591" s="268"/>
      <c r="C591" s="269"/>
      <c r="D591" s="259" t="s">
        <v>174</v>
      </c>
      <c r="E591" s="270" t="s">
        <v>1</v>
      </c>
      <c r="F591" s="271" t="s">
        <v>3301</v>
      </c>
      <c r="G591" s="269"/>
      <c r="H591" s="272">
        <v>-1.333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174</v>
      </c>
      <c r="AU591" s="278" t="s">
        <v>86</v>
      </c>
      <c r="AV591" s="14" t="s">
        <v>86</v>
      </c>
      <c r="AW591" s="14" t="s">
        <v>30</v>
      </c>
      <c r="AX591" s="14" t="s">
        <v>73</v>
      </c>
      <c r="AY591" s="278" t="s">
        <v>166</v>
      </c>
    </row>
    <row r="592" spans="1:51" s="14" customFormat="1" ht="12">
      <c r="A592" s="14"/>
      <c r="B592" s="268"/>
      <c r="C592" s="269"/>
      <c r="D592" s="259" t="s">
        <v>174</v>
      </c>
      <c r="E592" s="270" t="s">
        <v>1</v>
      </c>
      <c r="F592" s="271" t="s">
        <v>3302</v>
      </c>
      <c r="G592" s="269"/>
      <c r="H592" s="272">
        <v>-0.998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174</v>
      </c>
      <c r="AU592" s="278" t="s">
        <v>86</v>
      </c>
      <c r="AV592" s="14" t="s">
        <v>86</v>
      </c>
      <c r="AW592" s="14" t="s">
        <v>30</v>
      </c>
      <c r="AX592" s="14" t="s">
        <v>73</v>
      </c>
      <c r="AY592" s="278" t="s">
        <v>166</v>
      </c>
    </row>
    <row r="593" spans="1:51" s="14" customFormat="1" ht="12">
      <c r="A593" s="14"/>
      <c r="B593" s="268"/>
      <c r="C593" s="269"/>
      <c r="D593" s="259" t="s">
        <v>174</v>
      </c>
      <c r="E593" s="270" t="s">
        <v>1</v>
      </c>
      <c r="F593" s="271" t="s">
        <v>3303</v>
      </c>
      <c r="G593" s="269"/>
      <c r="H593" s="272">
        <v>-0.913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174</v>
      </c>
      <c r="AU593" s="278" t="s">
        <v>86</v>
      </c>
      <c r="AV593" s="14" t="s">
        <v>86</v>
      </c>
      <c r="AW593" s="14" t="s">
        <v>30</v>
      </c>
      <c r="AX593" s="14" t="s">
        <v>73</v>
      </c>
      <c r="AY593" s="278" t="s">
        <v>166</v>
      </c>
    </row>
    <row r="594" spans="1:51" s="14" customFormat="1" ht="12">
      <c r="A594" s="14"/>
      <c r="B594" s="268"/>
      <c r="C594" s="269"/>
      <c r="D594" s="259" t="s">
        <v>174</v>
      </c>
      <c r="E594" s="270" t="s">
        <v>1</v>
      </c>
      <c r="F594" s="271" t="s">
        <v>3304</v>
      </c>
      <c r="G594" s="269"/>
      <c r="H594" s="272">
        <v>-0.428</v>
      </c>
      <c r="I594" s="273"/>
      <c r="J594" s="269"/>
      <c r="K594" s="269"/>
      <c r="L594" s="274"/>
      <c r="M594" s="275"/>
      <c r="N594" s="276"/>
      <c r="O594" s="276"/>
      <c r="P594" s="276"/>
      <c r="Q594" s="276"/>
      <c r="R594" s="276"/>
      <c r="S594" s="276"/>
      <c r="T594" s="27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8" t="s">
        <v>174</v>
      </c>
      <c r="AU594" s="278" t="s">
        <v>86</v>
      </c>
      <c r="AV594" s="14" t="s">
        <v>86</v>
      </c>
      <c r="AW594" s="14" t="s">
        <v>30</v>
      </c>
      <c r="AX594" s="14" t="s">
        <v>73</v>
      </c>
      <c r="AY594" s="278" t="s">
        <v>166</v>
      </c>
    </row>
    <row r="595" spans="1:51" s="14" customFormat="1" ht="12">
      <c r="A595" s="14"/>
      <c r="B595" s="268"/>
      <c r="C595" s="269"/>
      <c r="D595" s="259" t="s">
        <v>174</v>
      </c>
      <c r="E595" s="270" t="s">
        <v>1</v>
      </c>
      <c r="F595" s="271" t="s">
        <v>3305</v>
      </c>
      <c r="G595" s="269"/>
      <c r="H595" s="272">
        <v>-5.241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174</v>
      </c>
      <c r="AU595" s="278" t="s">
        <v>86</v>
      </c>
      <c r="AV595" s="14" t="s">
        <v>86</v>
      </c>
      <c r="AW595" s="14" t="s">
        <v>30</v>
      </c>
      <c r="AX595" s="14" t="s">
        <v>73</v>
      </c>
      <c r="AY595" s="278" t="s">
        <v>166</v>
      </c>
    </row>
    <row r="596" spans="1:51" s="14" customFormat="1" ht="12">
      <c r="A596" s="14"/>
      <c r="B596" s="268"/>
      <c r="C596" s="269"/>
      <c r="D596" s="259" t="s">
        <v>174</v>
      </c>
      <c r="E596" s="270" t="s">
        <v>1</v>
      </c>
      <c r="F596" s="271" t="s">
        <v>3306</v>
      </c>
      <c r="G596" s="269"/>
      <c r="H596" s="272">
        <v>-11.67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174</v>
      </c>
      <c r="AU596" s="278" t="s">
        <v>86</v>
      </c>
      <c r="AV596" s="14" t="s">
        <v>86</v>
      </c>
      <c r="AW596" s="14" t="s">
        <v>30</v>
      </c>
      <c r="AX596" s="14" t="s">
        <v>73</v>
      </c>
      <c r="AY596" s="278" t="s">
        <v>166</v>
      </c>
    </row>
    <row r="597" spans="1:51" s="14" customFormat="1" ht="12">
      <c r="A597" s="14"/>
      <c r="B597" s="268"/>
      <c r="C597" s="269"/>
      <c r="D597" s="259" t="s">
        <v>174</v>
      </c>
      <c r="E597" s="270" t="s">
        <v>1</v>
      </c>
      <c r="F597" s="271" t="s">
        <v>3307</v>
      </c>
      <c r="G597" s="269"/>
      <c r="H597" s="272">
        <v>-7.196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174</v>
      </c>
      <c r="AU597" s="278" t="s">
        <v>86</v>
      </c>
      <c r="AV597" s="14" t="s">
        <v>86</v>
      </c>
      <c r="AW597" s="14" t="s">
        <v>30</v>
      </c>
      <c r="AX597" s="14" t="s">
        <v>73</v>
      </c>
      <c r="AY597" s="278" t="s">
        <v>166</v>
      </c>
    </row>
    <row r="598" spans="1:51" s="14" customFormat="1" ht="12">
      <c r="A598" s="14"/>
      <c r="B598" s="268"/>
      <c r="C598" s="269"/>
      <c r="D598" s="259" t="s">
        <v>174</v>
      </c>
      <c r="E598" s="270" t="s">
        <v>1</v>
      </c>
      <c r="F598" s="271" t="s">
        <v>3143</v>
      </c>
      <c r="G598" s="269"/>
      <c r="H598" s="272">
        <v>57.97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174</v>
      </c>
      <c r="AU598" s="278" t="s">
        <v>86</v>
      </c>
      <c r="AV598" s="14" t="s">
        <v>86</v>
      </c>
      <c r="AW598" s="14" t="s">
        <v>30</v>
      </c>
      <c r="AX598" s="14" t="s">
        <v>73</v>
      </c>
      <c r="AY598" s="278" t="s">
        <v>166</v>
      </c>
    </row>
    <row r="599" spans="1:65" s="2" customFormat="1" ht="21.75" customHeight="1">
      <c r="A599" s="37"/>
      <c r="B599" s="38"/>
      <c r="C599" s="243" t="s">
        <v>695</v>
      </c>
      <c r="D599" s="243" t="s">
        <v>168</v>
      </c>
      <c r="E599" s="244" t="s">
        <v>761</v>
      </c>
      <c r="F599" s="245" t="s">
        <v>762</v>
      </c>
      <c r="G599" s="246" t="s">
        <v>171</v>
      </c>
      <c r="H599" s="247">
        <v>62.4</v>
      </c>
      <c r="I599" s="248"/>
      <c r="J599" s="249">
        <f>ROUND(I599*H599,2)</f>
        <v>0</v>
      </c>
      <c r="K599" s="250"/>
      <c r="L599" s="43"/>
      <c r="M599" s="251" t="s">
        <v>1</v>
      </c>
      <c r="N599" s="252" t="s">
        <v>39</v>
      </c>
      <c r="O599" s="90"/>
      <c r="P599" s="253">
        <f>O599*H599</f>
        <v>0</v>
      </c>
      <c r="Q599" s="253">
        <v>0</v>
      </c>
      <c r="R599" s="253">
        <f>Q599*H599</f>
        <v>0</v>
      </c>
      <c r="S599" s="253">
        <v>0</v>
      </c>
      <c r="T599" s="254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55" t="s">
        <v>172</v>
      </c>
      <c r="AT599" s="255" t="s">
        <v>168</v>
      </c>
      <c r="AU599" s="255" t="s">
        <v>86</v>
      </c>
      <c r="AY599" s="16" t="s">
        <v>166</v>
      </c>
      <c r="BE599" s="256">
        <f>IF(N599="základní",J599,0)</f>
        <v>0</v>
      </c>
      <c r="BF599" s="256">
        <f>IF(N599="snížená",J599,0)</f>
        <v>0</v>
      </c>
      <c r="BG599" s="256">
        <f>IF(N599="zákl. přenesená",J599,0)</f>
        <v>0</v>
      </c>
      <c r="BH599" s="256">
        <f>IF(N599="sníž. přenesená",J599,0)</f>
        <v>0</v>
      </c>
      <c r="BI599" s="256">
        <f>IF(N599="nulová",J599,0)</f>
        <v>0</v>
      </c>
      <c r="BJ599" s="16" t="s">
        <v>86</v>
      </c>
      <c r="BK599" s="256">
        <f>ROUND(I599*H599,2)</f>
        <v>0</v>
      </c>
      <c r="BL599" s="16" t="s">
        <v>172</v>
      </c>
      <c r="BM599" s="255" t="s">
        <v>3308</v>
      </c>
    </row>
    <row r="600" spans="1:51" s="13" customFormat="1" ht="12">
      <c r="A600" s="13"/>
      <c r="B600" s="257"/>
      <c r="C600" s="258"/>
      <c r="D600" s="259" t="s">
        <v>174</v>
      </c>
      <c r="E600" s="260" t="s">
        <v>1</v>
      </c>
      <c r="F600" s="261" t="s">
        <v>2441</v>
      </c>
      <c r="G600" s="258"/>
      <c r="H600" s="260" t="s">
        <v>1</v>
      </c>
      <c r="I600" s="262"/>
      <c r="J600" s="258"/>
      <c r="K600" s="258"/>
      <c r="L600" s="263"/>
      <c r="M600" s="264"/>
      <c r="N600" s="265"/>
      <c r="O600" s="265"/>
      <c r="P600" s="265"/>
      <c r="Q600" s="265"/>
      <c r="R600" s="265"/>
      <c r="S600" s="265"/>
      <c r="T600" s="26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7" t="s">
        <v>174</v>
      </c>
      <c r="AU600" s="267" t="s">
        <v>86</v>
      </c>
      <c r="AV600" s="13" t="s">
        <v>80</v>
      </c>
      <c r="AW600" s="13" t="s">
        <v>30</v>
      </c>
      <c r="AX600" s="13" t="s">
        <v>73</v>
      </c>
      <c r="AY600" s="267" t="s">
        <v>166</v>
      </c>
    </row>
    <row r="601" spans="1:51" s="14" customFormat="1" ht="12">
      <c r="A601" s="14"/>
      <c r="B601" s="268"/>
      <c r="C601" s="269"/>
      <c r="D601" s="259" t="s">
        <v>174</v>
      </c>
      <c r="E601" s="270" t="s">
        <v>1</v>
      </c>
      <c r="F601" s="271" t="s">
        <v>3309</v>
      </c>
      <c r="G601" s="269"/>
      <c r="H601" s="272">
        <v>11.58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174</v>
      </c>
      <c r="AU601" s="278" t="s">
        <v>86</v>
      </c>
      <c r="AV601" s="14" t="s">
        <v>86</v>
      </c>
      <c r="AW601" s="14" t="s">
        <v>30</v>
      </c>
      <c r="AX601" s="14" t="s">
        <v>73</v>
      </c>
      <c r="AY601" s="278" t="s">
        <v>166</v>
      </c>
    </row>
    <row r="602" spans="1:51" s="14" customFormat="1" ht="12">
      <c r="A602" s="14"/>
      <c r="B602" s="268"/>
      <c r="C602" s="269"/>
      <c r="D602" s="259" t="s">
        <v>174</v>
      </c>
      <c r="E602" s="270" t="s">
        <v>1</v>
      </c>
      <c r="F602" s="271" t="s">
        <v>3310</v>
      </c>
      <c r="G602" s="269"/>
      <c r="H602" s="272">
        <v>19.8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174</v>
      </c>
      <c r="AU602" s="278" t="s">
        <v>86</v>
      </c>
      <c r="AV602" s="14" t="s">
        <v>86</v>
      </c>
      <c r="AW602" s="14" t="s">
        <v>30</v>
      </c>
      <c r="AX602" s="14" t="s">
        <v>73</v>
      </c>
      <c r="AY602" s="278" t="s">
        <v>166</v>
      </c>
    </row>
    <row r="603" spans="1:51" s="14" customFormat="1" ht="12">
      <c r="A603" s="14"/>
      <c r="B603" s="268"/>
      <c r="C603" s="269"/>
      <c r="D603" s="259" t="s">
        <v>174</v>
      </c>
      <c r="E603" s="270" t="s">
        <v>1</v>
      </c>
      <c r="F603" s="271" t="s">
        <v>3311</v>
      </c>
      <c r="G603" s="269"/>
      <c r="H603" s="272">
        <v>11.34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174</v>
      </c>
      <c r="AU603" s="278" t="s">
        <v>86</v>
      </c>
      <c r="AV603" s="14" t="s">
        <v>86</v>
      </c>
      <c r="AW603" s="14" t="s">
        <v>30</v>
      </c>
      <c r="AX603" s="14" t="s">
        <v>73</v>
      </c>
      <c r="AY603" s="278" t="s">
        <v>166</v>
      </c>
    </row>
    <row r="604" spans="1:51" s="14" customFormat="1" ht="12">
      <c r="A604" s="14"/>
      <c r="B604" s="268"/>
      <c r="C604" s="269"/>
      <c r="D604" s="259" t="s">
        <v>174</v>
      </c>
      <c r="E604" s="270" t="s">
        <v>1</v>
      </c>
      <c r="F604" s="271" t="s">
        <v>3312</v>
      </c>
      <c r="G604" s="269"/>
      <c r="H604" s="272">
        <v>19.68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8" t="s">
        <v>174</v>
      </c>
      <c r="AU604" s="278" t="s">
        <v>86</v>
      </c>
      <c r="AV604" s="14" t="s">
        <v>86</v>
      </c>
      <c r="AW604" s="14" t="s">
        <v>30</v>
      </c>
      <c r="AX604" s="14" t="s">
        <v>73</v>
      </c>
      <c r="AY604" s="278" t="s">
        <v>166</v>
      </c>
    </row>
    <row r="605" spans="1:65" s="2" customFormat="1" ht="21.75" customHeight="1">
      <c r="A605" s="37"/>
      <c r="B605" s="38"/>
      <c r="C605" s="243" t="s">
        <v>700</v>
      </c>
      <c r="D605" s="243" t="s">
        <v>168</v>
      </c>
      <c r="E605" s="244" t="s">
        <v>770</v>
      </c>
      <c r="F605" s="245" t="s">
        <v>771</v>
      </c>
      <c r="G605" s="246" t="s">
        <v>171</v>
      </c>
      <c r="H605" s="247">
        <v>231.808</v>
      </c>
      <c r="I605" s="248"/>
      <c r="J605" s="249">
        <f>ROUND(I605*H605,2)</f>
        <v>0</v>
      </c>
      <c r="K605" s="250"/>
      <c r="L605" s="43"/>
      <c r="M605" s="251" t="s">
        <v>1</v>
      </c>
      <c r="N605" s="252" t="s">
        <v>39</v>
      </c>
      <c r="O605" s="90"/>
      <c r="P605" s="253">
        <f>O605*H605</f>
        <v>0</v>
      </c>
      <c r="Q605" s="253">
        <v>0.00012</v>
      </c>
      <c r="R605" s="253">
        <f>Q605*H605</f>
        <v>0.027816959999999998</v>
      </c>
      <c r="S605" s="253">
        <v>0</v>
      </c>
      <c r="T605" s="254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55" t="s">
        <v>172</v>
      </c>
      <c r="AT605" s="255" t="s">
        <v>168</v>
      </c>
      <c r="AU605" s="255" t="s">
        <v>86</v>
      </c>
      <c r="AY605" s="16" t="s">
        <v>166</v>
      </c>
      <c r="BE605" s="256">
        <f>IF(N605="základní",J605,0)</f>
        <v>0</v>
      </c>
      <c r="BF605" s="256">
        <f>IF(N605="snížená",J605,0)</f>
        <v>0</v>
      </c>
      <c r="BG605" s="256">
        <f>IF(N605="zákl. přenesená",J605,0)</f>
        <v>0</v>
      </c>
      <c r="BH605" s="256">
        <f>IF(N605="sníž. přenesená",J605,0)</f>
        <v>0</v>
      </c>
      <c r="BI605" s="256">
        <f>IF(N605="nulová",J605,0)</f>
        <v>0</v>
      </c>
      <c r="BJ605" s="16" t="s">
        <v>86</v>
      </c>
      <c r="BK605" s="256">
        <f>ROUND(I605*H605,2)</f>
        <v>0</v>
      </c>
      <c r="BL605" s="16" t="s">
        <v>172</v>
      </c>
      <c r="BM605" s="255" t="s">
        <v>3313</v>
      </c>
    </row>
    <row r="606" spans="1:51" s="13" customFormat="1" ht="12">
      <c r="A606" s="13"/>
      <c r="B606" s="257"/>
      <c r="C606" s="258"/>
      <c r="D606" s="259" t="s">
        <v>174</v>
      </c>
      <c r="E606" s="260" t="s">
        <v>1</v>
      </c>
      <c r="F606" s="261" t="s">
        <v>773</v>
      </c>
      <c r="G606" s="258"/>
      <c r="H606" s="260" t="s">
        <v>1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7" t="s">
        <v>174</v>
      </c>
      <c r="AU606" s="267" t="s">
        <v>86</v>
      </c>
      <c r="AV606" s="13" t="s">
        <v>80</v>
      </c>
      <c r="AW606" s="13" t="s">
        <v>30</v>
      </c>
      <c r="AX606" s="13" t="s">
        <v>73</v>
      </c>
      <c r="AY606" s="267" t="s">
        <v>166</v>
      </c>
    </row>
    <row r="607" spans="1:51" s="13" customFormat="1" ht="12">
      <c r="A607" s="13"/>
      <c r="B607" s="257"/>
      <c r="C607" s="258"/>
      <c r="D607" s="259" t="s">
        <v>174</v>
      </c>
      <c r="E607" s="260" t="s">
        <v>1</v>
      </c>
      <c r="F607" s="261" t="s">
        <v>2247</v>
      </c>
      <c r="G607" s="258"/>
      <c r="H607" s="260" t="s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7" t="s">
        <v>174</v>
      </c>
      <c r="AU607" s="267" t="s">
        <v>86</v>
      </c>
      <c r="AV607" s="13" t="s">
        <v>80</v>
      </c>
      <c r="AW607" s="13" t="s">
        <v>30</v>
      </c>
      <c r="AX607" s="13" t="s">
        <v>73</v>
      </c>
      <c r="AY607" s="267" t="s">
        <v>166</v>
      </c>
    </row>
    <row r="608" spans="1:51" s="14" customFormat="1" ht="12">
      <c r="A608" s="14"/>
      <c r="B608" s="268"/>
      <c r="C608" s="269"/>
      <c r="D608" s="259" t="s">
        <v>174</v>
      </c>
      <c r="E608" s="270" t="s">
        <v>1</v>
      </c>
      <c r="F608" s="271" t="s">
        <v>3314</v>
      </c>
      <c r="G608" s="269"/>
      <c r="H608" s="272">
        <v>0.661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174</v>
      </c>
      <c r="AU608" s="278" t="s">
        <v>86</v>
      </c>
      <c r="AV608" s="14" t="s">
        <v>86</v>
      </c>
      <c r="AW608" s="14" t="s">
        <v>30</v>
      </c>
      <c r="AX608" s="14" t="s">
        <v>73</v>
      </c>
      <c r="AY608" s="278" t="s">
        <v>166</v>
      </c>
    </row>
    <row r="609" spans="1:51" s="14" customFormat="1" ht="12">
      <c r="A609" s="14"/>
      <c r="B609" s="268"/>
      <c r="C609" s="269"/>
      <c r="D609" s="259" t="s">
        <v>174</v>
      </c>
      <c r="E609" s="270" t="s">
        <v>1</v>
      </c>
      <c r="F609" s="271" t="s">
        <v>3315</v>
      </c>
      <c r="G609" s="269"/>
      <c r="H609" s="272">
        <v>2.412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174</v>
      </c>
      <c r="AU609" s="278" t="s">
        <v>86</v>
      </c>
      <c r="AV609" s="14" t="s">
        <v>86</v>
      </c>
      <c r="AW609" s="14" t="s">
        <v>30</v>
      </c>
      <c r="AX609" s="14" t="s">
        <v>73</v>
      </c>
      <c r="AY609" s="278" t="s">
        <v>166</v>
      </c>
    </row>
    <row r="610" spans="1:51" s="14" customFormat="1" ht="12">
      <c r="A610" s="14"/>
      <c r="B610" s="268"/>
      <c r="C610" s="269"/>
      <c r="D610" s="259" t="s">
        <v>174</v>
      </c>
      <c r="E610" s="270" t="s">
        <v>1</v>
      </c>
      <c r="F610" s="271" t="s">
        <v>3316</v>
      </c>
      <c r="G610" s="269"/>
      <c r="H610" s="272">
        <v>1.503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174</v>
      </c>
      <c r="AU610" s="278" t="s">
        <v>86</v>
      </c>
      <c r="AV610" s="14" t="s">
        <v>86</v>
      </c>
      <c r="AW610" s="14" t="s">
        <v>30</v>
      </c>
      <c r="AX610" s="14" t="s">
        <v>73</v>
      </c>
      <c r="AY610" s="278" t="s">
        <v>166</v>
      </c>
    </row>
    <row r="611" spans="1:51" s="14" customFormat="1" ht="12">
      <c r="A611" s="14"/>
      <c r="B611" s="268"/>
      <c r="C611" s="269"/>
      <c r="D611" s="259" t="s">
        <v>174</v>
      </c>
      <c r="E611" s="270" t="s">
        <v>1</v>
      </c>
      <c r="F611" s="271" t="s">
        <v>3317</v>
      </c>
      <c r="G611" s="269"/>
      <c r="H611" s="272">
        <v>2.088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174</v>
      </c>
      <c r="AU611" s="278" t="s">
        <v>86</v>
      </c>
      <c r="AV611" s="14" t="s">
        <v>86</v>
      </c>
      <c r="AW611" s="14" t="s">
        <v>30</v>
      </c>
      <c r="AX611" s="14" t="s">
        <v>73</v>
      </c>
      <c r="AY611" s="278" t="s">
        <v>166</v>
      </c>
    </row>
    <row r="612" spans="1:51" s="14" customFormat="1" ht="12">
      <c r="A612" s="14"/>
      <c r="B612" s="268"/>
      <c r="C612" s="269"/>
      <c r="D612" s="259" t="s">
        <v>174</v>
      </c>
      <c r="E612" s="270" t="s">
        <v>1</v>
      </c>
      <c r="F612" s="271" t="s">
        <v>3318</v>
      </c>
      <c r="G612" s="269"/>
      <c r="H612" s="272">
        <v>3.15</v>
      </c>
      <c r="I612" s="273"/>
      <c r="J612" s="269"/>
      <c r="K612" s="269"/>
      <c r="L612" s="274"/>
      <c r="M612" s="275"/>
      <c r="N612" s="276"/>
      <c r="O612" s="276"/>
      <c r="P612" s="276"/>
      <c r="Q612" s="276"/>
      <c r="R612" s="276"/>
      <c r="S612" s="276"/>
      <c r="T612" s="27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8" t="s">
        <v>174</v>
      </c>
      <c r="AU612" s="278" t="s">
        <v>86</v>
      </c>
      <c r="AV612" s="14" t="s">
        <v>86</v>
      </c>
      <c r="AW612" s="14" t="s">
        <v>30</v>
      </c>
      <c r="AX612" s="14" t="s">
        <v>73</v>
      </c>
      <c r="AY612" s="278" t="s">
        <v>166</v>
      </c>
    </row>
    <row r="613" spans="1:51" s="14" customFormat="1" ht="12">
      <c r="A613" s="14"/>
      <c r="B613" s="268"/>
      <c r="C613" s="269"/>
      <c r="D613" s="259" t="s">
        <v>174</v>
      </c>
      <c r="E613" s="270" t="s">
        <v>1</v>
      </c>
      <c r="F613" s="271" t="s">
        <v>3319</v>
      </c>
      <c r="G613" s="269"/>
      <c r="H613" s="272">
        <v>2.025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174</v>
      </c>
      <c r="AU613" s="278" t="s">
        <v>86</v>
      </c>
      <c r="AV613" s="14" t="s">
        <v>86</v>
      </c>
      <c r="AW613" s="14" t="s">
        <v>30</v>
      </c>
      <c r="AX613" s="14" t="s">
        <v>73</v>
      </c>
      <c r="AY613" s="278" t="s">
        <v>166</v>
      </c>
    </row>
    <row r="614" spans="1:51" s="13" customFormat="1" ht="12">
      <c r="A614" s="13"/>
      <c r="B614" s="257"/>
      <c r="C614" s="258"/>
      <c r="D614" s="259" t="s">
        <v>174</v>
      </c>
      <c r="E614" s="260" t="s">
        <v>1</v>
      </c>
      <c r="F614" s="261" t="s">
        <v>2250</v>
      </c>
      <c r="G614" s="258"/>
      <c r="H614" s="260" t="s">
        <v>1</v>
      </c>
      <c r="I614" s="262"/>
      <c r="J614" s="258"/>
      <c r="K614" s="258"/>
      <c r="L614" s="263"/>
      <c r="M614" s="264"/>
      <c r="N614" s="265"/>
      <c r="O614" s="265"/>
      <c r="P614" s="265"/>
      <c r="Q614" s="265"/>
      <c r="R614" s="265"/>
      <c r="S614" s="265"/>
      <c r="T614" s="26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7" t="s">
        <v>174</v>
      </c>
      <c r="AU614" s="267" t="s">
        <v>86</v>
      </c>
      <c r="AV614" s="13" t="s">
        <v>80</v>
      </c>
      <c r="AW614" s="13" t="s">
        <v>30</v>
      </c>
      <c r="AX614" s="13" t="s">
        <v>73</v>
      </c>
      <c r="AY614" s="267" t="s">
        <v>166</v>
      </c>
    </row>
    <row r="615" spans="1:51" s="14" customFormat="1" ht="12">
      <c r="A615" s="14"/>
      <c r="B615" s="268"/>
      <c r="C615" s="269"/>
      <c r="D615" s="259" t="s">
        <v>174</v>
      </c>
      <c r="E615" s="270" t="s">
        <v>1</v>
      </c>
      <c r="F615" s="271" t="s">
        <v>3320</v>
      </c>
      <c r="G615" s="269"/>
      <c r="H615" s="272">
        <v>6.174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174</v>
      </c>
      <c r="AU615" s="278" t="s">
        <v>86</v>
      </c>
      <c r="AV615" s="14" t="s">
        <v>86</v>
      </c>
      <c r="AW615" s="14" t="s">
        <v>30</v>
      </c>
      <c r="AX615" s="14" t="s">
        <v>73</v>
      </c>
      <c r="AY615" s="278" t="s">
        <v>166</v>
      </c>
    </row>
    <row r="616" spans="1:51" s="14" customFormat="1" ht="12">
      <c r="A616" s="14"/>
      <c r="B616" s="268"/>
      <c r="C616" s="269"/>
      <c r="D616" s="259" t="s">
        <v>174</v>
      </c>
      <c r="E616" s="270" t="s">
        <v>1</v>
      </c>
      <c r="F616" s="271" t="s">
        <v>3321</v>
      </c>
      <c r="G616" s="269"/>
      <c r="H616" s="272">
        <v>10.8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174</v>
      </c>
      <c r="AU616" s="278" t="s">
        <v>86</v>
      </c>
      <c r="AV616" s="14" t="s">
        <v>86</v>
      </c>
      <c r="AW616" s="14" t="s">
        <v>30</v>
      </c>
      <c r="AX616" s="14" t="s">
        <v>73</v>
      </c>
      <c r="AY616" s="278" t="s">
        <v>166</v>
      </c>
    </row>
    <row r="617" spans="1:51" s="14" customFormat="1" ht="12">
      <c r="A617" s="14"/>
      <c r="B617" s="268"/>
      <c r="C617" s="269"/>
      <c r="D617" s="259" t="s">
        <v>174</v>
      </c>
      <c r="E617" s="270" t="s">
        <v>1</v>
      </c>
      <c r="F617" s="271" t="s">
        <v>3322</v>
      </c>
      <c r="G617" s="269"/>
      <c r="H617" s="272">
        <v>15.33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174</v>
      </c>
      <c r="AU617" s="278" t="s">
        <v>86</v>
      </c>
      <c r="AV617" s="14" t="s">
        <v>86</v>
      </c>
      <c r="AW617" s="14" t="s">
        <v>30</v>
      </c>
      <c r="AX617" s="14" t="s">
        <v>73</v>
      </c>
      <c r="AY617" s="278" t="s">
        <v>166</v>
      </c>
    </row>
    <row r="618" spans="1:51" s="14" customFormat="1" ht="12">
      <c r="A618" s="14"/>
      <c r="B618" s="268"/>
      <c r="C618" s="269"/>
      <c r="D618" s="259" t="s">
        <v>174</v>
      </c>
      <c r="E618" s="270" t="s">
        <v>1</v>
      </c>
      <c r="F618" s="271" t="s">
        <v>3323</v>
      </c>
      <c r="G618" s="269"/>
      <c r="H618" s="272">
        <v>7.82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174</v>
      </c>
      <c r="AU618" s="278" t="s">
        <v>86</v>
      </c>
      <c r="AV618" s="14" t="s">
        <v>86</v>
      </c>
      <c r="AW618" s="14" t="s">
        <v>30</v>
      </c>
      <c r="AX618" s="14" t="s">
        <v>73</v>
      </c>
      <c r="AY618" s="278" t="s">
        <v>166</v>
      </c>
    </row>
    <row r="619" spans="1:51" s="14" customFormat="1" ht="12">
      <c r="A619" s="14"/>
      <c r="B619" s="268"/>
      <c r="C619" s="269"/>
      <c r="D619" s="259" t="s">
        <v>174</v>
      </c>
      <c r="E619" s="270" t="s">
        <v>1</v>
      </c>
      <c r="F619" s="271" t="s">
        <v>3324</v>
      </c>
      <c r="G619" s="269"/>
      <c r="H619" s="272">
        <v>1.98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174</v>
      </c>
      <c r="AU619" s="278" t="s">
        <v>86</v>
      </c>
      <c r="AV619" s="14" t="s">
        <v>86</v>
      </c>
      <c r="AW619" s="14" t="s">
        <v>30</v>
      </c>
      <c r="AX619" s="14" t="s">
        <v>73</v>
      </c>
      <c r="AY619" s="278" t="s">
        <v>166</v>
      </c>
    </row>
    <row r="620" spans="1:51" s="13" customFormat="1" ht="12">
      <c r="A620" s="13"/>
      <c r="B620" s="257"/>
      <c r="C620" s="258"/>
      <c r="D620" s="259" t="s">
        <v>174</v>
      </c>
      <c r="E620" s="260" t="s">
        <v>1</v>
      </c>
      <c r="F620" s="261" t="s">
        <v>461</v>
      </c>
      <c r="G620" s="258"/>
      <c r="H620" s="260" t="s">
        <v>1</v>
      </c>
      <c r="I620" s="262"/>
      <c r="J620" s="258"/>
      <c r="K620" s="258"/>
      <c r="L620" s="263"/>
      <c r="M620" s="264"/>
      <c r="N620" s="265"/>
      <c r="O620" s="265"/>
      <c r="P620" s="265"/>
      <c r="Q620" s="265"/>
      <c r="R620" s="265"/>
      <c r="S620" s="265"/>
      <c r="T620" s="26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7" t="s">
        <v>174</v>
      </c>
      <c r="AU620" s="267" t="s">
        <v>86</v>
      </c>
      <c r="AV620" s="13" t="s">
        <v>80</v>
      </c>
      <c r="AW620" s="13" t="s">
        <v>30</v>
      </c>
      <c r="AX620" s="13" t="s">
        <v>73</v>
      </c>
      <c r="AY620" s="267" t="s">
        <v>166</v>
      </c>
    </row>
    <row r="621" spans="1:51" s="14" customFormat="1" ht="12">
      <c r="A621" s="14"/>
      <c r="B621" s="268"/>
      <c r="C621" s="269"/>
      <c r="D621" s="259" t="s">
        <v>174</v>
      </c>
      <c r="E621" s="270" t="s">
        <v>1</v>
      </c>
      <c r="F621" s="271" t="s">
        <v>3325</v>
      </c>
      <c r="G621" s="269"/>
      <c r="H621" s="272">
        <v>2.297</v>
      </c>
      <c r="I621" s="273"/>
      <c r="J621" s="269"/>
      <c r="K621" s="269"/>
      <c r="L621" s="274"/>
      <c r="M621" s="275"/>
      <c r="N621" s="276"/>
      <c r="O621" s="276"/>
      <c r="P621" s="276"/>
      <c r="Q621" s="276"/>
      <c r="R621" s="276"/>
      <c r="S621" s="276"/>
      <c r="T621" s="27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8" t="s">
        <v>174</v>
      </c>
      <c r="AU621" s="278" t="s">
        <v>86</v>
      </c>
      <c r="AV621" s="14" t="s">
        <v>86</v>
      </c>
      <c r="AW621" s="14" t="s">
        <v>30</v>
      </c>
      <c r="AX621" s="14" t="s">
        <v>73</v>
      </c>
      <c r="AY621" s="278" t="s">
        <v>166</v>
      </c>
    </row>
    <row r="622" spans="1:51" s="14" customFormat="1" ht="12">
      <c r="A622" s="14"/>
      <c r="B622" s="268"/>
      <c r="C622" s="269"/>
      <c r="D622" s="259" t="s">
        <v>174</v>
      </c>
      <c r="E622" s="270" t="s">
        <v>1</v>
      </c>
      <c r="F622" s="271" t="s">
        <v>3326</v>
      </c>
      <c r="G622" s="269"/>
      <c r="H622" s="272">
        <v>1.929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174</v>
      </c>
      <c r="AU622" s="278" t="s">
        <v>86</v>
      </c>
      <c r="AV622" s="14" t="s">
        <v>86</v>
      </c>
      <c r="AW622" s="14" t="s">
        <v>30</v>
      </c>
      <c r="AX622" s="14" t="s">
        <v>73</v>
      </c>
      <c r="AY622" s="278" t="s">
        <v>166</v>
      </c>
    </row>
    <row r="623" spans="1:51" s="14" customFormat="1" ht="12">
      <c r="A623" s="14"/>
      <c r="B623" s="268"/>
      <c r="C623" s="269"/>
      <c r="D623" s="259" t="s">
        <v>174</v>
      </c>
      <c r="E623" s="270" t="s">
        <v>1</v>
      </c>
      <c r="F623" s="271" t="s">
        <v>3327</v>
      </c>
      <c r="G623" s="269"/>
      <c r="H623" s="272">
        <v>4.116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174</v>
      </c>
      <c r="AU623" s="278" t="s">
        <v>86</v>
      </c>
      <c r="AV623" s="14" t="s">
        <v>86</v>
      </c>
      <c r="AW623" s="14" t="s">
        <v>30</v>
      </c>
      <c r="AX623" s="14" t="s">
        <v>73</v>
      </c>
      <c r="AY623" s="278" t="s">
        <v>166</v>
      </c>
    </row>
    <row r="624" spans="1:51" s="14" customFormat="1" ht="12">
      <c r="A624" s="14"/>
      <c r="B624" s="268"/>
      <c r="C624" s="269"/>
      <c r="D624" s="259" t="s">
        <v>174</v>
      </c>
      <c r="E624" s="270" t="s">
        <v>1</v>
      </c>
      <c r="F624" s="271" t="s">
        <v>3328</v>
      </c>
      <c r="G624" s="269"/>
      <c r="H624" s="272">
        <v>1.253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174</v>
      </c>
      <c r="AU624" s="278" t="s">
        <v>86</v>
      </c>
      <c r="AV624" s="14" t="s">
        <v>86</v>
      </c>
      <c r="AW624" s="14" t="s">
        <v>30</v>
      </c>
      <c r="AX624" s="14" t="s">
        <v>73</v>
      </c>
      <c r="AY624" s="278" t="s">
        <v>166</v>
      </c>
    </row>
    <row r="625" spans="1:51" s="14" customFormat="1" ht="12">
      <c r="A625" s="14"/>
      <c r="B625" s="268"/>
      <c r="C625" s="269"/>
      <c r="D625" s="259" t="s">
        <v>174</v>
      </c>
      <c r="E625" s="270" t="s">
        <v>1</v>
      </c>
      <c r="F625" s="271" t="s">
        <v>3329</v>
      </c>
      <c r="G625" s="269"/>
      <c r="H625" s="272">
        <v>10.893</v>
      </c>
      <c r="I625" s="273"/>
      <c r="J625" s="269"/>
      <c r="K625" s="269"/>
      <c r="L625" s="274"/>
      <c r="M625" s="275"/>
      <c r="N625" s="276"/>
      <c r="O625" s="276"/>
      <c r="P625" s="276"/>
      <c r="Q625" s="276"/>
      <c r="R625" s="276"/>
      <c r="S625" s="276"/>
      <c r="T625" s="27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8" t="s">
        <v>174</v>
      </c>
      <c r="AU625" s="278" t="s">
        <v>86</v>
      </c>
      <c r="AV625" s="14" t="s">
        <v>86</v>
      </c>
      <c r="AW625" s="14" t="s">
        <v>30</v>
      </c>
      <c r="AX625" s="14" t="s">
        <v>73</v>
      </c>
      <c r="AY625" s="278" t="s">
        <v>166</v>
      </c>
    </row>
    <row r="626" spans="1:51" s="14" customFormat="1" ht="12">
      <c r="A626" s="14"/>
      <c r="B626" s="268"/>
      <c r="C626" s="269"/>
      <c r="D626" s="259" t="s">
        <v>174</v>
      </c>
      <c r="E626" s="270" t="s">
        <v>1</v>
      </c>
      <c r="F626" s="271" t="s">
        <v>3330</v>
      </c>
      <c r="G626" s="269"/>
      <c r="H626" s="272">
        <v>18.27</v>
      </c>
      <c r="I626" s="273"/>
      <c r="J626" s="269"/>
      <c r="K626" s="269"/>
      <c r="L626" s="274"/>
      <c r="M626" s="275"/>
      <c r="N626" s="276"/>
      <c r="O626" s="276"/>
      <c r="P626" s="276"/>
      <c r="Q626" s="276"/>
      <c r="R626" s="276"/>
      <c r="S626" s="276"/>
      <c r="T626" s="27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8" t="s">
        <v>174</v>
      </c>
      <c r="AU626" s="278" t="s">
        <v>86</v>
      </c>
      <c r="AV626" s="14" t="s">
        <v>86</v>
      </c>
      <c r="AW626" s="14" t="s">
        <v>30</v>
      </c>
      <c r="AX626" s="14" t="s">
        <v>73</v>
      </c>
      <c r="AY626" s="278" t="s">
        <v>166</v>
      </c>
    </row>
    <row r="627" spans="1:51" s="14" customFormat="1" ht="12">
      <c r="A627" s="14"/>
      <c r="B627" s="268"/>
      <c r="C627" s="269"/>
      <c r="D627" s="259" t="s">
        <v>174</v>
      </c>
      <c r="E627" s="270" t="s">
        <v>1</v>
      </c>
      <c r="F627" s="271" t="s">
        <v>3331</v>
      </c>
      <c r="G627" s="269"/>
      <c r="H627" s="272">
        <v>12.502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174</v>
      </c>
      <c r="AU627" s="278" t="s">
        <v>86</v>
      </c>
      <c r="AV627" s="14" t="s">
        <v>86</v>
      </c>
      <c r="AW627" s="14" t="s">
        <v>30</v>
      </c>
      <c r="AX627" s="14" t="s">
        <v>73</v>
      </c>
      <c r="AY627" s="278" t="s">
        <v>166</v>
      </c>
    </row>
    <row r="628" spans="1:51" s="14" customFormat="1" ht="12">
      <c r="A628" s="14"/>
      <c r="B628" s="268"/>
      <c r="C628" s="269"/>
      <c r="D628" s="259" t="s">
        <v>174</v>
      </c>
      <c r="E628" s="270" t="s">
        <v>1</v>
      </c>
      <c r="F628" s="271" t="s">
        <v>3332</v>
      </c>
      <c r="G628" s="269"/>
      <c r="H628" s="272">
        <v>10.701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174</v>
      </c>
      <c r="AU628" s="278" t="s">
        <v>86</v>
      </c>
      <c r="AV628" s="14" t="s">
        <v>86</v>
      </c>
      <c r="AW628" s="14" t="s">
        <v>30</v>
      </c>
      <c r="AX628" s="14" t="s">
        <v>73</v>
      </c>
      <c r="AY628" s="278" t="s">
        <v>166</v>
      </c>
    </row>
    <row r="629" spans="1:51" s="14" customFormat="1" ht="12">
      <c r="A629" s="14"/>
      <c r="B629" s="268"/>
      <c r="C629" s="269"/>
      <c r="D629" s="259" t="s">
        <v>174</v>
      </c>
      <c r="E629" s="269"/>
      <c r="F629" s="271" t="s">
        <v>3333</v>
      </c>
      <c r="G629" s="269"/>
      <c r="H629" s="272">
        <v>231.808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174</v>
      </c>
      <c r="AU629" s="278" t="s">
        <v>86</v>
      </c>
      <c r="AV629" s="14" t="s">
        <v>86</v>
      </c>
      <c r="AW629" s="14" t="s">
        <v>4</v>
      </c>
      <c r="AX629" s="14" t="s">
        <v>80</v>
      </c>
      <c r="AY629" s="278" t="s">
        <v>166</v>
      </c>
    </row>
    <row r="630" spans="1:65" s="2" customFormat="1" ht="16.5" customHeight="1">
      <c r="A630" s="37"/>
      <c r="B630" s="38"/>
      <c r="C630" s="243" t="s">
        <v>708</v>
      </c>
      <c r="D630" s="243" t="s">
        <v>168</v>
      </c>
      <c r="E630" s="244" t="s">
        <v>791</v>
      </c>
      <c r="F630" s="245" t="s">
        <v>792</v>
      </c>
      <c r="G630" s="246" t="s">
        <v>171</v>
      </c>
      <c r="H630" s="247">
        <v>1049.591</v>
      </c>
      <c r="I630" s="248"/>
      <c r="J630" s="249">
        <f>ROUND(I630*H630,2)</f>
        <v>0</v>
      </c>
      <c r="K630" s="250"/>
      <c r="L630" s="43"/>
      <c r="M630" s="251" t="s">
        <v>1</v>
      </c>
      <c r="N630" s="252" t="s">
        <v>39</v>
      </c>
      <c r="O630" s="90"/>
      <c r="P630" s="253">
        <f>O630*H630</f>
        <v>0</v>
      </c>
      <c r="Q630" s="253">
        <v>0</v>
      </c>
      <c r="R630" s="253">
        <f>Q630*H630</f>
        <v>0</v>
      </c>
      <c r="S630" s="253">
        <v>0</v>
      </c>
      <c r="T630" s="254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55" t="s">
        <v>172</v>
      </c>
      <c r="AT630" s="255" t="s">
        <v>168</v>
      </c>
      <c r="AU630" s="255" t="s">
        <v>86</v>
      </c>
      <c r="AY630" s="16" t="s">
        <v>166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6" t="s">
        <v>86</v>
      </c>
      <c r="BK630" s="256">
        <f>ROUND(I630*H630,2)</f>
        <v>0</v>
      </c>
      <c r="BL630" s="16" t="s">
        <v>172</v>
      </c>
      <c r="BM630" s="255" t="s">
        <v>3334</v>
      </c>
    </row>
    <row r="631" spans="1:51" s="13" customFormat="1" ht="12">
      <c r="A631" s="13"/>
      <c r="B631" s="257"/>
      <c r="C631" s="258"/>
      <c r="D631" s="259" t="s">
        <v>174</v>
      </c>
      <c r="E631" s="260" t="s">
        <v>1</v>
      </c>
      <c r="F631" s="261" t="s">
        <v>417</v>
      </c>
      <c r="G631" s="258"/>
      <c r="H631" s="260" t="s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7" t="s">
        <v>174</v>
      </c>
      <c r="AU631" s="267" t="s">
        <v>86</v>
      </c>
      <c r="AV631" s="13" t="s">
        <v>80</v>
      </c>
      <c r="AW631" s="13" t="s">
        <v>30</v>
      </c>
      <c r="AX631" s="13" t="s">
        <v>73</v>
      </c>
      <c r="AY631" s="267" t="s">
        <v>166</v>
      </c>
    </row>
    <row r="632" spans="1:51" s="14" customFormat="1" ht="12">
      <c r="A632" s="14"/>
      <c r="B632" s="268"/>
      <c r="C632" s="269"/>
      <c r="D632" s="259" t="s">
        <v>174</v>
      </c>
      <c r="E632" s="270" t="s">
        <v>1</v>
      </c>
      <c r="F632" s="271" t="s">
        <v>3138</v>
      </c>
      <c r="G632" s="269"/>
      <c r="H632" s="272">
        <v>53.04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174</v>
      </c>
      <c r="AU632" s="278" t="s">
        <v>86</v>
      </c>
      <c r="AV632" s="14" t="s">
        <v>86</v>
      </c>
      <c r="AW632" s="14" t="s">
        <v>30</v>
      </c>
      <c r="AX632" s="14" t="s">
        <v>73</v>
      </c>
      <c r="AY632" s="278" t="s">
        <v>166</v>
      </c>
    </row>
    <row r="633" spans="1:51" s="14" customFormat="1" ht="12">
      <c r="A633" s="14"/>
      <c r="B633" s="268"/>
      <c r="C633" s="269"/>
      <c r="D633" s="259" t="s">
        <v>174</v>
      </c>
      <c r="E633" s="270" t="s">
        <v>1</v>
      </c>
      <c r="F633" s="271" t="s">
        <v>3139</v>
      </c>
      <c r="G633" s="269"/>
      <c r="H633" s="272">
        <v>164.849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174</v>
      </c>
      <c r="AU633" s="278" t="s">
        <v>86</v>
      </c>
      <c r="AV633" s="14" t="s">
        <v>86</v>
      </c>
      <c r="AW633" s="14" t="s">
        <v>30</v>
      </c>
      <c r="AX633" s="14" t="s">
        <v>73</v>
      </c>
      <c r="AY633" s="278" t="s">
        <v>166</v>
      </c>
    </row>
    <row r="634" spans="1:51" s="14" customFormat="1" ht="12">
      <c r="A634" s="14"/>
      <c r="B634" s="268"/>
      <c r="C634" s="269"/>
      <c r="D634" s="259" t="s">
        <v>174</v>
      </c>
      <c r="E634" s="270" t="s">
        <v>1</v>
      </c>
      <c r="F634" s="271" t="s">
        <v>3140</v>
      </c>
      <c r="G634" s="269"/>
      <c r="H634" s="272">
        <v>82.998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174</v>
      </c>
      <c r="AU634" s="278" t="s">
        <v>86</v>
      </c>
      <c r="AV634" s="14" t="s">
        <v>86</v>
      </c>
      <c r="AW634" s="14" t="s">
        <v>30</v>
      </c>
      <c r="AX634" s="14" t="s">
        <v>73</v>
      </c>
      <c r="AY634" s="278" t="s">
        <v>166</v>
      </c>
    </row>
    <row r="635" spans="1:51" s="14" customFormat="1" ht="12">
      <c r="A635" s="14"/>
      <c r="B635" s="268"/>
      <c r="C635" s="269"/>
      <c r="D635" s="259" t="s">
        <v>174</v>
      </c>
      <c r="E635" s="270" t="s">
        <v>1</v>
      </c>
      <c r="F635" s="271" t="s">
        <v>3141</v>
      </c>
      <c r="G635" s="269"/>
      <c r="H635" s="272">
        <v>635.659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174</v>
      </c>
      <c r="AU635" s="278" t="s">
        <v>86</v>
      </c>
      <c r="AV635" s="14" t="s">
        <v>86</v>
      </c>
      <c r="AW635" s="14" t="s">
        <v>30</v>
      </c>
      <c r="AX635" s="14" t="s">
        <v>73</v>
      </c>
      <c r="AY635" s="278" t="s">
        <v>166</v>
      </c>
    </row>
    <row r="636" spans="1:51" s="14" customFormat="1" ht="12">
      <c r="A636" s="14"/>
      <c r="B636" s="268"/>
      <c r="C636" s="269"/>
      <c r="D636" s="259" t="s">
        <v>174</v>
      </c>
      <c r="E636" s="270" t="s">
        <v>1</v>
      </c>
      <c r="F636" s="271" t="s">
        <v>3142</v>
      </c>
      <c r="G636" s="269"/>
      <c r="H636" s="272">
        <v>55.075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174</v>
      </c>
      <c r="AU636" s="278" t="s">
        <v>86</v>
      </c>
      <c r="AV636" s="14" t="s">
        <v>86</v>
      </c>
      <c r="AW636" s="14" t="s">
        <v>30</v>
      </c>
      <c r="AX636" s="14" t="s">
        <v>73</v>
      </c>
      <c r="AY636" s="278" t="s">
        <v>166</v>
      </c>
    </row>
    <row r="637" spans="1:51" s="14" customFormat="1" ht="12">
      <c r="A637" s="14"/>
      <c r="B637" s="268"/>
      <c r="C637" s="269"/>
      <c r="D637" s="259" t="s">
        <v>174</v>
      </c>
      <c r="E637" s="270" t="s">
        <v>1</v>
      </c>
      <c r="F637" s="271" t="s">
        <v>3143</v>
      </c>
      <c r="G637" s="269"/>
      <c r="H637" s="272">
        <v>57.97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174</v>
      </c>
      <c r="AU637" s="278" t="s">
        <v>86</v>
      </c>
      <c r="AV637" s="14" t="s">
        <v>86</v>
      </c>
      <c r="AW637" s="14" t="s">
        <v>30</v>
      </c>
      <c r="AX637" s="14" t="s">
        <v>73</v>
      </c>
      <c r="AY637" s="278" t="s">
        <v>166</v>
      </c>
    </row>
    <row r="638" spans="1:65" s="2" customFormat="1" ht="21.75" customHeight="1">
      <c r="A638" s="37"/>
      <c r="B638" s="38"/>
      <c r="C638" s="243" t="s">
        <v>715</v>
      </c>
      <c r="D638" s="243" t="s">
        <v>168</v>
      </c>
      <c r="E638" s="244" t="s">
        <v>795</v>
      </c>
      <c r="F638" s="245" t="s">
        <v>796</v>
      </c>
      <c r="G638" s="246" t="s">
        <v>290</v>
      </c>
      <c r="H638" s="247">
        <v>406.3</v>
      </c>
      <c r="I638" s="248"/>
      <c r="J638" s="249">
        <f>ROUND(I638*H638,2)</f>
        <v>0</v>
      </c>
      <c r="K638" s="250"/>
      <c r="L638" s="43"/>
      <c r="M638" s="251" t="s">
        <v>1</v>
      </c>
      <c r="N638" s="252" t="s">
        <v>39</v>
      </c>
      <c r="O638" s="90"/>
      <c r="P638" s="253">
        <f>O638*H638</f>
        <v>0</v>
      </c>
      <c r="Q638" s="253">
        <v>0</v>
      </c>
      <c r="R638" s="253">
        <f>Q638*H638</f>
        <v>0</v>
      </c>
      <c r="S638" s="253">
        <v>0</v>
      </c>
      <c r="T638" s="254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255" t="s">
        <v>172</v>
      </c>
      <c r="AT638" s="255" t="s">
        <v>168</v>
      </c>
      <c r="AU638" s="255" t="s">
        <v>86</v>
      </c>
      <c r="AY638" s="16" t="s">
        <v>166</v>
      </c>
      <c r="BE638" s="256">
        <f>IF(N638="základní",J638,0)</f>
        <v>0</v>
      </c>
      <c r="BF638" s="256">
        <f>IF(N638="snížená",J638,0)</f>
        <v>0</v>
      </c>
      <c r="BG638" s="256">
        <f>IF(N638="zákl. přenesená",J638,0)</f>
        <v>0</v>
      </c>
      <c r="BH638" s="256">
        <f>IF(N638="sníž. přenesená",J638,0)</f>
        <v>0</v>
      </c>
      <c r="BI638" s="256">
        <f>IF(N638="nulová",J638,0)</f>
        <v>0</v>
      </c>
      <c r="BJ638" s="16" t="s">
        <v>86</v>
      </c>
      <c r="BK638" s="256">
        <f>ROUND(I638*H638,2)</f>
        <v>0</v>
      </c>
      <c r="BL638" s="16" t="s">
        <v>172</v>
      </c>
      <c r="BM638" s="255" t="s">
        <v>3335</v>
      </c>
    </row>
    <row r="639" spans="1:51" s="14" customFormat="1" ht="12">
      <c r="A639" s="14"/>
      <c r="B639" s="268"/>
      <c r="C639" s="269"/>
      <c r="D639" s="259" t="s">
        <v>174</v>
      </c>
      <c r="E639" s="270" t="s">
        <v>1</v>
      </c>
      <c r="F639" s="271" t="s">
        <v>3170</v>
      </c>
      <c r="G639" s="269"/>
      <c r="H639" s="272">
        <v>105.4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174</v>
      </c>
      <c r="AU639" s="278" t="s">
        <v>86</v>
      </c>
      <c r="AV639" s="14" t="s">
        <v>86</v>
      </c>
      <c r="AW639" s="14" t="s">
        <v>30</v>
      </c>
      <c r="AX639" s="14" t="s">
        <v>73</v>
      </c>
      <c r="AY639" s="278" t="s">
        <v>166</v>
      </c>
    </row>
    <row r="640" spans="1:51" s="14" customFormat="1" ht="12">
      <c r="A640" s="14"/>
      <c r="B640" s="268"/>
      <c r="C640" s="269"/>
      <c r="D640" s="259" t="s">
        <v>174</v>
      </c>
      <c r="E640" s="270" t="s">
        <v>1</v>
      </c>
      <c r="F640" s="271" t="s">
        <v>3336</v>
      </c>
      <c r="G640" s="269"/>
      <c r="H640" s="272">
        <v>42.8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174</v>
      </c>
      <c r="AU640" s="278" t="s">
        <v>86</v>
      </c>
      <c r="AV640" s="14" t="s">
        <v>86</v>
      </c>
      <c r="AW640" s="14" t="s">
        <v>30</v>
      </c>
      <c r="AX640" s="14" t="s">
        <v>73</v>
      </c>
      <c r="AY640" s="278" t="s">
        <v>166</v>
      </c>
    </row>
    <row r="641" spans="1:51" s="14" customFormat="1" ht="12">
      <c r="A641" s="14"/>
      <c r="B641" s="268"/>
      <c r="C641" s="269"/>
      <c r="D641" s="259" t="s">
        <v>174</v>
      </c>
      <c r="E641" s="270" t="s">
        <v>1</v>
      </c>
      <c r="F641" s="271" t="s">
        <v>3337</v>
      </c>
      <c r="G641" s="269"/>
      <c r="H641" s="272">
        <v>77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174</v>
      </c>
      <c r="AU641" s="278" t="s">
        <v>86</v>
      </c>
      <c r="AV641" s="14" t="s">
        <v>86</v>
      </c>
      <c r="AW641" s="14" t="s">
        <v>30</v>
      </c>
      <c r="AX641" s="14" t="s">
        <v>73</v>
      </c>
      <c r="AY641" s="278" t="s">
        <v>166</v>
      </c>
    </row>
    <row r="642" spans="1:51" s="14" customFormat="1" ht="12">
      <c r="A642" s="14"/>
      <c r="B642" s="268"/>
      <c r="C642" s="269"/>
      <c r="D642" s="259" t="s">
        <v>174</v>
      </c>
      <c r="E642" s="270" t="s">
        <v>1</v>
      </c>
      <c r="F642" s="271" t="s">
        <v>3338</v>
      </c>
      <c r="G642" s="269"/>
      <c r="H642" s="272">
        <v>50.4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174</v>
      </c>
      <c r="AU642" s="278" t="s">
        <v>86</v>
      </c>
      <c r="AV642" s="14" t="s">
        <v>86</v>
      </c>
      <c r="AW642" s="14" t="s">
        <v>30</v>
      </c>
      <c r="AX642" s="14" t="s">
        <v>73</v>
      </c>
      <c r="AY642" s="278" t="s">
        <v>166</v>
      </c>
    </row>
    <row r="643" spans="1:51" s="14" customFormat="1" ht="12">
      <c r="A643" s="14"/>
      <c r="B643" s="268"/>
      <c r="C643" s="269"/>
      <c r="D643" s="259" t="s">
        <v>174</v>
      </c>
      <c r="E643" s="270" t="s">
        <v>1</v>
      </c>
      <c r="F643" s="271" t="s">
        <v>3339</v>
      </c>
      <c r="G643" s="269"/>
      <c r="H643" s="272">
        <v>130.7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174</v>
      </c>
      <c r="AU643" s="278" t="s">
        <v>86</v>
      </c>
      <c r="AV643" s="14" t="s">
        <v>86</v>
      </c>
      <c r="AW643" s="14" t="s">
        <v>30</v>
      </c>
      <c r="AX643" s="14" t="s">
        <v>73</v>
      </c>
      <c r="AY643" s="278" t="s">
        <v>166</v>
      </c>
    </row>
    <row r="644" spans="1:63" s="12" customFormat="1" ht="22.8" customHeight="1">
      <c r="A644" s="12"/>
      <c r="B644" s="227"/>
      <c r="C644" s="228"/>
      <c r="D644" s="229" t="s">
        <v>72</v>
      </c>
      <c r="E644" s="241" t="s">
        <v>609</v>
      </c>
      <c r="F644" s="241" t="s">
        <v>802</v>
      </c>
      <c r="G644" s="228"/>
      <c r="H644" s="228"/>
      <c r="I644" s="231"/>
      <c r="J644" s="242">
        <f>BK644</f>
        <v>0</v>
      </c>
      <c r="K644" s="228"/>
      <c r="L644" s="233"/>
      <c r="M644" s="234"/>
      <c r="N644" s="235"/>
      <c r="O644" s="235"/>
      <c r="P644" s="236">
        <f>SUM(P645:P675)</f>
        <v>0</v>
      </c>
      <c r="Q644" s="235"/>
      <c r="R644" s="236">
        <f>SUM(R645:R675)</f>
        <v>50.6040191</v>
      </c>
      <c r="S644" s="235"/>
      <c r="T644" s="237">
        <f>SUM(T645:T675)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38" t="s">
        <v>80</v>
      </c>
      <c r="AT644" s="239" t="s">
        <v>72</v>
      </c>
      <c r="AU644" s="239" t="s">
        <v>80</v>
      </c>
      <c r="AY644" s="238" t="s">
        <v>166</v>
      </c>
      <c r="BK644" s="240">
        <f>SUM(BK645:BK675)</f>
        <v>0</v>
      </c>
    </row>
    <row r="645" spans="1:65" s="2" customFormat="1" ht="16.5" customHeight="1">
      <c r="A645" s="37"/>
      <c r="B645" s="38"/>
      <c r="C645" s="243" t="s">
        <v>720</v>
      </c>
      <c r="D645" s="243" t="s">
        <v>168</v>
      </c>
      <c r="E645" s="244" t="s">
        <v>804</v>
      </c>
      <c r="F645" s="245" t="s">
        <v>805</v>
      </c>
      <c r="G645" s="246" t="s">
        <v>179</v>
      </c>
      <c r="H645" s="247">
        <v>18.432</v>
      </c>
      <c r="I645" s="248"/>
      <c r="J645" s="249">
        <f>ROUND(I645*H645,2)</f>
        <v>0</v>
      </c>
      <c r="K645" s="250"/>
      <c r="L645" s="43"/>
      <c r="M645" s="251" t="s">
        <v>1</v>
      </c>
      <c r="N645" s="252" t="s">
        <v>39</v>
      </c>
      <c r="O645" s="90"/>
      <c r="P645" s="253">
        <f>O645*H645</f>
        <v>0</v>
      </c>
      <c r="Q645" s="253">
        <v>2.25634</v>
      </c>
      <c r="R645" s="253">
        <f>Q645*H645</f>
        <v>41.58885888</v>
      </c>
      <c r="S645" s="253">
        <v>0</v>
      </c>
      <c r="T645" s="254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255" t="s">
        <v>172</v>
      </c>
      <c r="AT645" s="255" t="s">
        <v>168</v>
      </c>
      <c r="AU645" s="255" t="s">
        <v>86</v>
      </c>
      <c r="AY645" s="16" t="s">
        <v>166</v>
      </c>
      <c r="BE645" s="256">
        <f>IF(N645="základní",J645,0)</f>
        <v>0</v>
      </c>
      <c r="BF645" s="256">
        <f>IF(N645="snížená",J645,0)</f>
        <v>0</v>
      </c>
      <c r="BG645" s="256">
        <f>IF(N645="zákl. přenesená",J645,0)</f>
        <v>0</v>
      </c>
      <c r="BH645" s="256">
        <f>IF(N645="sníž. přenesená",J645,0)</f>
        <v>0</v>
      </c>
      <c r="BI645" s="256">
        <f>IF(N645="nulová",J645,0)</f>
        <v>0</v>
      </c>
      <c r="BJ645" s="16" t="s">
        <v>86</v>
      </c>
      <c r="BK645" s="256">
        <f>ROUND(I645*H645,2)</f>
        <v>0</v>
      </c>
      <c r="BL645" s="16" t="s">
        <v>172</v>
      </c>
      <c r="BM645" s="255" t="s">
        <v>3340</v>
      </c>
    </row>
    <row r="646" spans="1:51" s="14" customFormat="1" ht="12">
      <c r="A646" s="14"/>
      <c r="B646" s="268"/>
      <c r="C646" s="269"/>
      <c r="D646" s="259" t="s">
        <v>174</v>
      </c>
      <c r="E646" s="270" t="s">
        <v>1</v>
      </c>
      <c r="F646" s="271" t="s">
        <v>3341</v>
      </c>
      <c r="G646" s="269"/>
      <c r="H646" s="272">
        <v>18.432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174</v>
      </c>
      <c r="AU646" s="278" t="s">
        <v>86</v>
      </c>
      <c r="AV646" s="14" t="s">
        <v>86</v>
      </c>
      <c r="AW646" s="14" t="s">
        <v>30</v>
      </c>
      <c r="AX646" s="14" t="s">
        <v>73</v>
      </c>
      <c r="AY646" s="278" t="s">
        <v>166</v>
      </c>
    </row>
    <row r="647" spans="1:65" s="2" customFormat="1" ht="21.75" customHeight="1">
      <c r="A647" s="37"/>
      <c r="B647" s="38"/>
      <c r="C647" s="243" t="s">
        <v>724</v>
      </c>
      <c r="D647" s="243" t="s">
        <v>168</v>
      </c>
      <c r="E647" s="244" t="s">
        <v>809</v>
      </c>
      <c r="F647" s="245" t="s">
        <v>810</v>
      </c>
      <c r="G647" s="246" t="s">
        <v>179</v>
      </c>
      <c r="H647" s="247">
        <v>2.604</v>
      </c>
      <c r="I647" s="248"/>
      <c r="J647" s="249">
        <f>ROUND(I647*H647,2)</f>
        <v>0</v>
      </c>
      <c r="K647" s="250"/>
      <c r="L647" s="43"/>
      <c r="M647" s="251" t="s">
        <v>1</v>
      </c>
      <c r="N647" s="252" t="s">
        <v>39</v>
      </c>
      <c r="O647" s="90"/>
      <c r="P647" s="253">
        <f>O647*H647</f>
        <v>0</v>
      </c>
      <c r="Q647" s="253">
        <v>2.25634</v>
      </c>
      <c r="R647" s="253">
        <f>Q647*H647</f>
        <v>5.87550936</v>
      </c>
      <c r="S647" s="253">
        <v>0</v>
      </c>
      <c r="T647" s="254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55" t="s">
        <v>172</v>
      </c>
      <c r="AT647" s="255" t="s">
        <v>168</v>
      </c>
      <c r="AU647" s="255" t="s">
        <v>86</v>
      </c>
      <c r="AY647" s="16" t="s">
        <v>166</v>
      </c>
      <c r="BE647" s="256">
        <f>IF(N647="základní",J647,0)</f>
        <v>0</v>
      </c>
      <c r="BF647" s="256">
        <f>IF(N647="snížená",J647,0)</f>
        <v>0</v>
      </c>
      <c r="BG647" s="256">
        <f>IF(N647="zákl. přenesená",J647,0)</f>
        <v>0</v>
      </c>
      <c r="BH647" s="256">
        <f>IF(N647="sníž. přenesená",J647,0)</f>
        <v>0</v>
      </c>
      <c r="BI647" s="256">
        <f>IF(N647="nulová",J647,0)</f>
        <v>0</v>
      </c>
      <c r="BJ647" s="16" t="s">
        <v>86</v>
      </c>
      <c r="BK647" s="256">
        <f>ROUND(I647*H647,2)</f>
        <v>0</v>
      </c>
      <c r="BL647" s="16" t="s">
        <v>172</v>
      </c>
      <c r="BM647" s="255" t="s">
        <v>3342</v>
      </c>
    </row>
    <row r="648" spans="1:51" s="14" customFormat="1" ht="12">
      <c r="A648" s="14"/>
      <c r="B648" s="268"/>
      <c r="C648" s="269"/>
      <c r="D648" s="259" t="s">
        <v>174</v>
      </c>
      <c r="E648" s="270" t="s">
        <v>1</v>
      </c>
      <c r="F648" s="271" t="s">
        <v>3343</v>
      </c>
      <c r="G648" s="269"/>
      <c r="H648" s="272">
        <v>2.304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174</v>
      </c>
      <c r="AU648" s="278" t="s">
        <v>86</v>
      </c>
      <c r="AV648" s="14" t="s">
        <v>86</v>
      </c>
      <c r="AW648" s="14" t="s">
        <v>30</v>
      </c>
      <c r="AX648" s="14" t="s">
        <v>73</v>
      </c>
      <c r="AY648" s="278" t="s">
        <v>166</v>
      </c>
    </row>
    <row r="649" spans="1:51" s="14" customFormat="1" ht="12">
      <c r="A649" s="14"/>
      <c r="B649" s="268"/>
      <c r="C649" s="269"/>
      <c r="D649" s="259" t="s">
        <v>174</v>
      </c>
      <c r="E649" s="270" t="s">
        <v>1</v>
      </c>
      <c r="F649" s="271" t="s">
        <v>813</v>
      </c>
      <c r="G649" s="269"/>
      <c r="H649" s="272">
        <v>0.3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174</v>
      </c>
      <c r="AU649" s="278" t="s">
        <v>86</v>
      </c>
      <c r="AV649" s="14" t="s">
        <v>86</v>
      </c>
      <c r="AW649" s="14" t="s">
        <v>30</v>
      </c>
      <c r="AX649" s="14" t="s">
        <v>73</v>
      </c>
      <c r="AY649" s="278" t="s">
        <v>166</v>
      </c>
    </row>
    <row r="650" spans="1:65" s="2" customFormat="1" ht="21.75" customHeight="1">
      <c r="A650" s="37"/>
      <c r="B650" s="38"/>
      <c r="C650" s="243" t="s">
        <v>730</v>
      </c>
      <c r="D650" s="243" t="s">
        <v>168</v>
      </c>
      <c r="E650" s="244" t="s">
        <v>815</v>
      </c>
      <c r="F650" s="245" t="s">
        <v>816</v>
      </c>
      <c r="G650" s="246" t="s">
        <v>179</v>
      </c>
      <c r="H650" s="247">
        <v>18.432</v>
      </c>
      <c r="I650" s="248"/>
      <c r="J650" s="249">
        <f>ROUND(I650*H650,2)</f>
        <v>0</v>
      </c>
      <c r="K650" s="250"/>
      <c r="L650" s="43"/>
      <c r="M650" s="251" t="s">
        <v>1</v>
      </c>
      <c r="N650" s="252" t="s">
        <v>39</v>
      </c>
      <c r="O650" s="90"/>
      <c r="P650" s="253">
        <f>O650*H650</f>
        <v>0</v>
      </c>
      <c r="Q650" s="253">
        <v>0</v>
      </c>
      <c r="R650" s="253">
        <f>Q650*H650</f>
        <v>0</v>
      </c>
      <c r="S650" s="253">
        <v>0</v>
      </c>
      <c r="T650" s="254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55" t="s">
        <v>172</v>
      </c>
      <c r="AT650" s="255" t="s">
        <v>168</v>
      </c>
      <c r="AU650" s="255" t="s">
        <v>86</v>
      </c>
      <c r="AY650" s="16" t="s">
        <v>166</v>
      </c>
      <c r="BE650" s="256">
        <f>IF(N650="základní",J650,0)</f>
        <v>0</v>
      </c>
      <c r="BF650" s="256">
        <f>IF(N650="snížená",J650,0)</f>
        <v>0</v>
      </c>
      <c r="BG650" s="256">
        <f>IF(N650="zákl. přenesená",J650,0)</f>
        <v>0</v>
      </c>
      <c r="BH650" s="256">
        <f>IF(N650="sníž. přenesená",J650,0)</f>
        <v>0</v>
      </c>
      <c r="BI650" s="256">
        <f>IF(N650="nulová",J650,0)</f>
        <v>0</v>
      </c>
      <c r="BJ650" s="16" t="s">
        <v>86</v>
      </c>
      <c r="BK650" s="256">
        <f>ROUND(I650*H650,2)</f>
        <v>0</v>
      </c>
      <c r="BL650" s="16" t="s">
        <v>172</v>
      </c>
      <c r="BM650" s="255" t="s">
        <v>3344</v>
      </c>
    </row>
    <row r="651" spans="1:51" s="14" customFormat="1" ht="12">
      <c r="A651" s="14"/>
      <c r="B651" s="268"/>
      <c r="C651" s="269"/>
      <c r="D651" s="259" t="s">
        <v>174</v>
      </c>
      <c r="E651" s="270" t="s">
        <v>1</v>
      </c>
      <c r="F651" s="271" t="s">
        <v>3341</v>
      </c>
      <c r="G651" s="269"/>
      <c r="H651" s="272">
        <v>18.432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174</v>
      </c>
      <c r="AU651" s="278" t="s">
        <v>86</v>
      </c>
      <c r="AV651" s="14" t="s">
        <v>86</v>
      </c>
      <c r="AW651" s="14" t="s">
        <v>30</v>
      </c>
      <c r="AX651" s="14" t="s">
        <v>73</v>
      </c>
      <c r="AY651" s="278" t="s">
        <v>166</v>
      </c>
    </row>
    <row r="652" spans="1:65" s="2" customFormat="1" ht="21.75" customHeight="1">
      <c r="A652" s="37"/>
      <c r="B652" s="38"/>
      <c r="C652" s="243" t="s">
        <v>734</v>
      </c>
      <c r="D652" s="243" t="s">
        <v>168</v>
      </c>
      <c r="E652" s="244" t="s">
        <v>819</v>
      </c>
      <c r="F652" s="245" t="s">
        <v>820</v>
      </c>
      <c r="G652" s="246" t="s">
        <v>179</v>
      </c>
      <c r="H652" s="247">
        <v>18.432</v>
      </c>
      <c r="I652" s="248"/>
      <c r="J652" s="249">
        <f>ROUND(I652*H652,2)</f>
        <v>0</v>
      </c>
      <c r="K652" s="250"/>
      <c r="L652" s="43"/>
      <c r="M652" s="251" t="s">
        <v>1</v>
      </c>
      <c r="N652" s="252" t="s">
        <v>39</v>
      </c>
      <c r="O652" s="90"/>
      <c r="P652" s="253">
        <f>O652*H652</f>
        <v>0</v>
      </c>
      <c r="Q652" s="253">
        <v>0</v>
      </c>
      <c r="R652" s="253">
        <f>Q652*H652</f>
        <v>0</v>
      </c>
      <c r="S652" s="253">
        <v>0</v>
      </c>
      <c r="T652" s="254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255" t="s">
        <v>172</v>
      </c>
      <c r="AT652" s="255" t="s">
        <v>168</v>
      </c>
      <c r="AU652" s="255" t="s">
        <v>86</v>
      </c>
      <c r="AY652" s="16" t="s">
        <v>166</v>
      </c>
      <c r="BE652" s="256">
        <f>IF(N652="základní",J652,0)</f>
        <v>0</v>
      </c>
      <c r="BF652" s="256">
        <f>IF(N652="snížená",J652,0)</f>
        <v>0</v>
      </c>
      <c r="BG652" s="256">
        <f>IF(N652="zákl. přenesená",J652,0)</f>
        <v>0</v>
      </c>
      <c r="BH652" s="256">
        <f>IF(N652="sníž. přenesená",J652,0)</f>
        <v>0</v>
      </c>
      <c r="BI652" s="256">
        <f>IF(N652="nulová",J652,0)</f>
        <v>0</v>
      </c>
      <c r="BJ652" s="16" t="s">
        <v>86</v>
      </c>
      <c r="BK652" s="256">
        <f>ROUND(I652*H652,2)</f>
        <v>0</v>
      </c>
      <c r="BL652" s="16" t="s">
        <v>172</v>
      </c>
      <c r="BM652" s="255" t="s">
        <v>3345</v>
      </c>
    </row>
    <row r="653" spans="1:51" s="14" customFormat="1" ht="12">
      <c r="A653" s="14"/>
      <c r="B653" s="268"/>
      <c r="C653" s="269"/>
      <c r="D653" s="259" t="s">
        <v>174</v>
      </c>
      <c r="E653" s="270" t="s">
        <v>1</v>
      </c>
      <c r="F653" s="271" t="s">
        <v>3341</v>
      </c>
      <c r="G653" s="269"/>
      <c r="H653" s="272">
        <v>18.432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174</v>
      </c>
      <c r="AU653" s="278" t="s">
        <v>86</v>
      </c>
      <c r="AV653" s="14" t="s">
        <v>86</v>
      </c>
      <c r="AW653" s="14" t="s">
        <v>30</v>
      </c>
      <c r="AX653" s="14" t="s">
        <v>73</v>
      </c>
      <c r="AY653" s="278" t="s">
        <v>166</v>
      </c>
    </row>
    <row r="654" spans="1:65" s="2" customFormat="1" ht="16.5" customHeight="1">
      <c r="A654" s="37"/>
      <c r="B654" s="38"/>
      <c r="C654" s="243" t="s">
        <v>738</v>
      </c>
      <c r="D654" s="243" t="s">
        <v>168</v>
      </c>
      <c r="E654" s="244" t="s">
        <v>823</v>
      </c>
      <c r="F654" s="245" t="s">
        <v>824</v>
      </c>
      <c r="G654" s="246" t="s">
        <v>223</v>
      </c>
      <c r="H654" s="247">
        <v>0.363</v>
      </c>
      <c r="I654" s="248"/>
      <c r="J654" s="249">
        <f>ROUND(I654*H654,2)</f>
        <v>0</v>
      </c>
      <c r="K654" s="250"/>
      <c r="L654" s="43"/>
      <c r="M654" s="251" t="s">
        <v>1</v>
      </c>
      <c r="N654" s="252" t="s">
        <v>39</v>
      </c>
      <c r="O654" s="90"/>
      <c r="P654" s="253">
        <f>O654*H654</f>
        <v>0</v>
      </c>
      <c r="Q654" s="253">
        <v>1.05306</v>
      </c>
      <c r="R654" s="253">
        <f>Q654*H654</f>
        <v>0.38226078</v>
      </c>
      <c r="S654" s="253">
        <v>0</v>
      </c>
      <c r="T654" s="254">
        <f>S654*H654</f>
        <v>0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R654" s="255" t="s">
        <v>172</v>
      </c>
      <c r="AT654" s="255" t="s">
        <v>168</v>
      </c>
      <c r="AU654" s="255" t="s">
        <v>86</v>
      </c>
      <c r="AY654" s="16" t="s">
        <v>166</v>
      </c>
      <c r="BE654" s="256">
        <f>IF(N654="základní",J654,0)</f>
        <v>0</v>
      </c>
      <c r="BF654" s="256">
        <f>IF(N654="snížená",J654,0)</f>
        <v>0</v>
      </c>
      <c r="BG654" s="256">
        <f>IF(N654="zákl. přenesená",J654,0)</f>
        <v>0</v>
      </c>
      <c r="BH654" s="256">
        <f>IF(N654="sníž. přenesená",J654,0)</f>
        <v>0</v>
      </c>
      <c r="BI654" s="256">
        <f>IF(N654="nulová",J654,0)</f>
        <v>0</v>
      </c>
      <c r="BJ654" s="16" t="s">
        <v>86</v>
      </c>
      <c r="BK654" s="256">
        <f>ROUND(I654*H654,2)</f>
        <v>0</v>
      </c>
      <c r="BL654" s="16" t="s">
        <v>172</v>
      </c>
      <c r="BM654" s="255" t="s">
        <v>3346</v>
      </c>
    </row>
    <row r="655" spans="1:51" s="14" customFormat="1" ht="12">
      <c r="A655" s="14"/>
      <c r="B655" s="268"/>
      <c r="C655" s="269"/>
      <c r="D655" s="259" t="s">
        <v>174</v>
      </c>
      <c r="E655" s="270" t="s">
        <v>1</v>
      </c>
      <c r="F655" s="271" t="s">
        <v>3347</v>
      </c>
      <c r="G655" s="269"/>
      <c r="H655" s="272">
        <v>0.363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174</v>
      </c>
      <c r="AU655" s="278" t="s">
        <v>86</v>
      </c>
      <c r="AV655" s="14" t="s">
        <v>86</v>
      </c>
      <c r="AW655" s="14" t="s">
        <v>30</v>
      </c>
      <c r="AX655" s="14" t="s">
        <v>73</v>
      </c>
      <c r="AY655" s="278" t="s">
        <v>166</v>
      </c>
    </row>
    <row r="656" spans="1:65" s="2" customFormat="1" ht="21.75" customHeight="1">
      <c r="A656" s="37"/>
      <c r="B656" s="38"/>
      <c r="C656" s="243" t="s">
        <v>745</v>
      </c>
      <c r="D656" s="243" t="s">
        <v>168</v>
      </c>
      <c r="E656" s="244" t="s">
        <v>828</v>
      </c>
      <c r="F656" s="245" t="s">
        <v>829</v>
      </c>
      <c r="G656" s="246" t="s">
        <v>171</v>
      </c>
      <c r="H656" s="247">
        <v>27.831</v>
      </c>
      <c r="I656" s="248"/>
      <c r="J656" s="249">
        <f>ROUND(I656*H656,2)</f>
        <v>0</v>
      </c>
      <c r="K656" s="250"/>
      <c r="L656" s="43"/>
      <c r="M656" s="251" t="s">
        <v>1</v>
      </c>
      <c r="N656" s="252" t="s">
        <v>39</v>
      </c>
      <c r="O656" s="90"/>
      <c r="P656" s="253">
        <f>O656*H656</f>
        <v>0</v>
      </c>
      <c r="Q656" s="253">
        <v>0.09868</v>
      </c>
      <c r="R656" s="253">
        <f>Q656*H656</f>
        <v>2.74636308</v>
      </c>
      <c r="S656" s="253">
        <v>0</v>
      </c>
      <c r="T656" s="254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55" t="s">
        <v>172</v>
      </c>
      <c r="AT656" s="255" t="s">
        <v>168</v>
      </c>
      <c r="AU656" s="255" t="s">
        <v>86</v>
      </c>
      <c r="AY656" s="16" t="s">
        <v>166</v>
      </c>
      <c r="BE656" s="256">
        <f>IF(N656="základní",J656,0)</f>
        <v>0</v>
      </c>
      <c r="BF656" s="256">
        <f>IF(N656="snížená",J656,0)</f>
        <v>0</v>
      </c>
      <c r="BG656" s="256">
        <f>IF(N656="zákl. přenesená",J656,0)</f>
        <v>0</v>
      </c>
      <c r="BH656" s="256">
        <f>IF(N656="sníž. přenesená",J656,0)</f>
        <v>0</v>
      </c>
      <c r="BI656" s="256">
        <f>IF(N656="nulová",J656,0)</f>
        <v>0</v>
      </c>
      <c r="BJ656" s="16" t="s">
        <v>86</v>
      </c>
      <c r="BK656" s="256">
        <f>ROUND(I656*H656,2)</f>
        <v>0</v>
      </c>
      <c r="BL656" s="16" t="s">
        <v>172</v>
      </c>
      <c r="BM656" s="255" t="s">
        <v>3348</v>
      </c>
    </row>
    <row r="657" spans="1:51" s="13" customFormat="1" ht="12">
      <c r="A657" s="13"/>
      <c r="B657" s="257"/>
      <c r="C657" s="258"/>
      <c r="D657" s="259" t="s">
        <v>174</v>
      </c>
      <c r="E657" s="260" t="s">
        <v>1</v>
      </c>
      <c r="F657" s="261" t="s">
        <v>831</v>
      </c>
      <c r="G657" s="258"/>
      <c r="H657" s="260" t="s">
        <v>1</v>
      </c>
      <c r="I657" s="262"/>
      <c r="J657" s="258"/>
      <c r="K657" s="258"/>
      <c r="L657" s="263"/>
      <c r="M657" s="264"/>
      <c r="N657" s="265"/>
      <c r="O657" s="265"/>
      <c r="P657" s="265"/>
      <c r="Q657" s="265"/>
      <c r="R657" s="265"/>
      <c r="S657" s="265"/>
      <c r="T657" s="26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7" t="s">
        <v>174</v>
      </c>
      <c r="AU657" s="267" t="s">
        <v>86</v>
      </c>
      <c r="AV657" s="13" t="s">
        <v>80</v>
      </c>
      <c r="AW657" s="13" t="s">
        <v>30</v>
      </c>
      <c r="AX657" s="13" t="s">
        <v>73</v>
      </c>
      <c r="AY657" s="267" t="s">
        <v>166</v>
      </c>
    </row>
    <row r="658" spans="1:51" s="13" customFormat="1" ht="12">
      <c r="A658" s="13"/>
      <c r="B658" s="257"/>
      <c r="C658" s="258"/>
      <c r="D658" s="259" t="s">
        <v>174</v>
      </c>
      <c r="E658" s="260" t="s">
        <v>1</v>
      </c>
      <c r="F658" s="261" t="s">
        <v>456</v>
      </c>
      <c r="G658" s="258"/>
      <c r="H658" s="260" t="s">
        <v>1</v>
      </c>
      <c r="I658" s="262"/>
      <c r="J658" s="258"/>
      <c r="K658" s="258"/>
      <c r="L658" s="263"/>
      <c r="M658" s="264"/>
      <c r="N658" s="265"/>
      <c r="O658" s="265"/>
      <c r="P658" s="265"/>
      <c r="Q658" s="265"/>
      <c r="R658" s="265"/>
      <c r="S658" s="265"/>
      <c r="T658" s="26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7" t="s">
        <v>174</v>
      </c>
      <c r="AU658" s="267" t="s">
        <v>86</v>
      </c>
      <c r="AV658" s="13" t="s">
        <v>80</v>
      </c>
      <c r="AW658" s="13" t="s">
        <v>30</v>
      </c>
      <c r="AX658" s="13" t="s">
        <v>73</v>
      </c>
      <c r="AY658" s="267" t="s">
        <v>166</v>
      </c>
    </row>
    <row r="659" spans="1:51" s="14" customFormat="1" ht="12">
      <c r="A659" s="14"/>
      <c r="B659" s="268"/>
      <c r="C659" s="269"/>
      <c r="D659" s="259" t="s">
        <v>174</v>
      </c>
      <c r="E659" s="270" t="s">
        <v>1</v>
      </c>
      <c r="F659" s="271" t="s">
        <v>3349</v>
      </c>
      <c r="G659" s="269"/>
      <c r="H659" s="272">
        <v>2.016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174</v>
      </c>
      <c r="AU659" s="278" t="s">
        <v>86</v>
      </c>
      <c r="AV659" s="14" t="s">
        <v>86</v>
      </c>
      <c r="AW659" s="14" t="s">
        <v>30</v>
      </c>
      <c r="AX659" s="14" t="s">
        <v>73</v>
      </c>
      <c r="AY659" s="278" t="s">
        <v>166</v>
      </c>
    </row>
    <row r="660" spans="1:51" s="14" customFormat="1" ht="12">
      <c r="A660" s="14"/>
      <c r="B660" s="268"/>
      <c r="C660" s="269"/>
      <c r="D660" s="259" t="s">
        <v>174</v>
      </c>
      <c r="E660" s="270" t="s">
        <v>1</v>
      </c>
      <c r="F660" s="271" t="s">
        <v>3350</v>
      </c>
      <c r="G660" s="269"/>
      <c r="H660" s="272">
        <v>4.469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174</v>
      </c>
      <c r="AU660" s="278" t="s">
        <v>86</v>
      </c>
      <c r="AV660" s="14" t="s">
        <v>86</v>
      </c>
      <c r="AW660" s="14" t="s">
        <v>30</v>
      </c>
      <c r="AX660" s="14" t="s">
        <v>73</v>
      </c>
      <c r="AY660" s="278" t="s">
        <v>166</v>
      </c>
    </row>
    <row r="661" spans="1:51" s="14" customFormat="1" ht="12">
      <c r="A661" s="14"/>
      <c r="B661" s="268"/>
      <c r="C661" s="269"/>
      <c r="D661" s="259" t="s">
        <v>174</v>
      </c>
      <c r="E661" s="270" t="s">
        <v>1</v>
      </c>
      <c r="F661" s="271" t="s">
        <v>3351</v>
      </c>
      <c r="G661" s="269"/>
      <c r="H661" s="272">
        <v>5.04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174</v>
      </c>
      <c r="AU661" s="278" t="s">
        <v>86</v>
      </c>
      <c r="AV661" s="14" t="s">
        <v>86</v>
      </c>
      <c r="AW661" s="14" t="s">
        <v>30</v>
      </c>
      <c r="AX661" s="14" t="s">
        <v>73</v>
      </c>
      <c r="AY661" s="278" t="s">
        <v>166</v>
      </c>
    </row>
    <row r="662" spans="1:51" s="14" customFormat="1" ht="12">
      <c r="A662" s="14"/>
      <c r="B662" s="268"/>
      <c r="C662" s="269"/>
      <c r="D662" s="259" t="s">
        <v>174</v>
      </c>
      <c r="E662" s="270" t="s">
        <v>1</v>
      </c>
      <c r="F662" s="271" t="s">
        <v>3352</v>
      </c>
      <c r="G662" s="269"/>
      <c r="H662" s="272">
        <v>2.554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174</v>
      </c>
      <c r="AU662" s="278" t="s">
        <v>86</v>
      </c>
      <c r="AV662" s="14" t="s">
        <v>86</v>
      </c>
      <c r="AW662" s="14" t="s">
        <v>30</v>
      </c>
      <c r="AX662" s="14" t="s">
        <v>73</v>
      </c>
      <c r="AY662" s="278" t="s">
        <v>166</v>
      </c>
    </row>
    <row r="663" spans="1:51" s="13" customFormat="1" ht="12">
      <c r="A663" s="13"/>
      <c r="B663" s="257"/>
      <c r="C663" s="258"/>
      <c r="D663" s="259" t="s">
        <v>174</v>
      </c>
      <c r="E663" s="260" t="s">
        <v>1</v>
      </c>
      <c r="F663" s="261" t="s">
        <v>461</v>
      </c>
      <c r="G663" s="258"/>
      <c r="H663" s="260" t="s">
        <v>1</v>
      </c>
      <c r="I663" s="262"/>
      <c r="J663" s="258"/>
      <c r="K663" s="258"/>
      <c r="L663" s="263"/>
      <c r="M663" s="264"/>
      <c r="N663" s="265"/>
      <c r="O663" s="265"/>
      <c r="P663" s="265"/>
      <c r="Q663" s="265"/>
      <c r="R663" s="265"/>
      <c r="S663" s="265"/>
      <c r="T663" s="26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7" t="s">
        <v>174</v>
      </c>
      <c r="AU663" s="267" t="s">
        <v>86</v>
      </c>
      <c r="AV663" s="13" t="s">
        <v>80</v>
      </c>
      <c r="AW663" s="13" t="s">
        <v>30</v>
      </c>
      <c r="AX663" s="13" t="s">
        <v>73</v>
      </c>
      <c r="AY663" s="267" t="s">
        <v>166</v>
      </c>
    </row>
    <row r="664" spans="1:51" s="14" customFormat="1" ht="12">
      <c r="A664" s="14"/>
      <c r="B664" s="268"/>
      <c r="C664" s="269"/>
      <c r="D664" s="259" t="s">
        <v>174</v>
      </c>
      <c r="E664" s="270" t="s">
        <v>1</v>
      </c>
      <c r="F664" s="271" t="s">
        <v>3353</v>
      </c>
      <c r="G664" s="269"/>
      <c r="H664" s="272">
        <v>0.835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174</v>
      </c>
      <c r="AU664" s="278" t="s">
        <v>86</v>
      </c>
      <c r="AV664" s="14" t="s">
        <v>86</v>
      </c>
      <c r="AW664" s="14" t="s">
        <v>30</v>
      </c>
      <c r="AX664" s="14" t="s">
        <v>73</v>
      </c>
      <c r="AY664" s="278" t="s">
        <v>166</v>
      </c>
    </row>
    <row r="665" spans="1:51" s="14" customFormat="1" ht="12">
      <c r="A665" s="14"/>
      <c r="B665" s="268"/>
      <c r="C665" s="269"/>
      <c r="D665" s="259" t="s">
        <v>174</v>
      </c>
      <c r="E665" s="270" t="s">
        <v>1</v>
      </c>
      <c r="F665" s="271" t="s">
        <v>3354</v>
      </c>
      <c r="G665" s="269"/>
      <c r="H665" s="272">
        <v>0.638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174</v>
      </c>
      <c r="AU665" s="278" t="s">
        <v>86</v>
      </c>
      <c r="AV665" s="14" t="s">
        <v>86</v>
      </c>
      <c r="AW665" s="14" t="s">
        <v>30</v>
      </c>
      <c r="AX665" s="14" t="s">
        <v>73</v>
      </c>
      <c r="AY665" s="278" t="s">
        <v>166</v>
      </c>
    </row>
    <row r="666" spans="1:51" s="14" customFormat="1" ht="12">
      <c r="A666" s="14"/>
      <c r="B666" s="268"/>
      <c r="C666" s="269"/>
      <c r="D666" s="259" t="s">
        <v>174</v>
      </c>
      <c r="E666" s="270" t="s">
        <v>1</v>
      </c>
      <c r="F666" s="271" t="s">
        <v>3355</v>
      </c>
      <c r="G666" s="269"/>
      <c r="H666" s="272">
        <v>1.344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174</v>
      </c>
      <c r="AU666" s="278" t="s">
        <v>86</v>
      </c>
      <c r="AV666" s="14" t="s">
        <v>86</v>
      </c>
      <c r="AW666" s="14" t="s">
        <v>30</v>
      </c>
      <c r="AX666" s="14" t="s">
        <v>73</v>
      </c>
      <c r="AY666" s="278" t="s">
        <v>166</v>
      </c>
    </row>
    <row r="667" spans="1:51" s="14" customFormat="1" ht="12">
      <c r="A667" s="14"/>
      <c r="B667" s="268"/>
      <c r="C667" s="269"/>
      <c r="D667" s="259" t="s">
        <v>174</v>
      </c>
      <c r="E667" s="270" t="s">
        <v>1</v>
      </c>
      <c r="F667" s="271" t="s">
        <v>3356</v>
      </c>
      <c r="G667" s="269"/>
      <c r="H667" s="272">
        <v>0.418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174</v>
      </c>
      <c r="AU667" s="278" t="s">
        <v>86</v>
      </c>
      <c r="AV667" s="14" t="s">
        <v>86</v>
      </c>
      <c r="AW667" s="14" t="s">
        <v>30</v>
      </c>
      <c r="AX667" s="14" t="s">
        <v>73</v>
      </c>
      <c r="AY667" s="278" t="s">
        <v>166</v>
      </c>
    </row>
    <row r="668" spans="1:51" s="14" customFormat="1" ht="12">
      <c r="A668" s="14"/>
      <c r="B668" s="268"/>
      <c r="C668" s="269"/>
      <c r="D668" s="259" t="s">
        <v>174</v>
      </c>
      <c r="E668" s="270" t="s">
        <v>1</v>
      </c>
      <c r="F668" s="271" t="s">
        <v>3350</v>
      </c>
      <c r="G668" s="269"/>
      <c r="H668" s="272">
        <v>4.469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174</v>
      </c>
      <c r="AU668" s="278" t="s">
        <v>86</v>
      </c>
      <c r="AV668" s="14" t="s">
        <v>86</v>
      </c>
      <c r="AW668" s="14" t="s">
        <v>30</v>
      </c>
      <c r="AX668" s="14" t="s">
        <v>73</v>
      </c>
      <c r="AY668" s="278" t="s">
        <v>166</v>
      </c>
    </row>
    <row r="669" spans="1:51" s="14" customFormat="1" ht="12">
      <c r="A669" s="14"/>
      <c r="B669" s="268"/>
      <c r="C669" s="269"/>
      <c r="D669" s="259" t="s">
        <v>174</v>
      </c>
      <c r="E669" s="270" t="s">
        <v>1</v>
      </c>
      <c r="F669" s="271" t="s">
        <v>3357</v>
      </c>
      <c r="G669" s="269"/>
      <c r="H669" s="272">
        <v>6.048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174</v>
      </c>
      <c r="AU669" s="278" t="s">
        <v>86</v>
      </c>
      <c r="AV669" s="14" t="s">
        <v>86</v>
      </c>
      <c r="AW669" s="14" t="s">
        <v>30</v>
      </c>
      <c r="AX669" s="14" t="s">
        <v>73</v>
      </c>
      <c r="AY669" s="278" t="s">
        <v>166</v>
      </c>
    </row>
    <row r="670" spans="1:65" s="2" customFormat="1" ht="21.75" customHeight="1">
      <c r="A670" s="37"/>
      <c r="B670" s="38"/>
      <c r="C670" s="243" t="s">
        <v>760</v>
      </c>
      <c r="D670" s="243" t="s">
        <v>168</v>
      </c>
      <c r="E670" s="244" t="s">
        <v>842</v>
      </c>
      <c r="F670" s="245" t="s">
        <v>843</v>
      </c>
      <c r="G670" s="246" t="s">
        <v>290</v>
      </c>
      <c r="H670" s="247">
        <v>146.7</v>
      </c>
      <c r="I670" s="248"/>
      <c r="J670" s="249">
        <f>ROUND(I670*H670,2)</f>
        <v>0</v>
      </c>
      <c r="K670" s="250"/>
      <c r="L670" s="43"/>
      <c r="M670" s="251" t="s">
        <v>1</v>
      </c>
      <c r="N670" s="252" t="s">
        <v>39</v>
      </c>
      <c r="O670" s="90"/>
      <c r="P670" s="253">
        <f>O670*H670</f>
        <v>0</v>
      </c>
      <c r="Q670" s="253">
        <v>6E-05</v>
      </c>
      <c r="R670" s="253">
        <f>Q670*H670</f>
        <v>0.008801999999999999</v>
      </c>
      <c r="S670" s="253">
        <v>0</v>
      </c>
      <c r="T670" s="254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55" t="s">
        <v>172</v>
      </c>
      <c r="AT670" s="255" t="s">
        <v>168</v>
      </c>
      <c r="AU670" s="255" t="s">
        <v>86</v>
      </c>
      <c r="AY670" s="16" t="s">
        <v>166</v>
      </c>
      <c r="BE670" s="256">
        <f>IF(N670="základní",J670,0)</f>
        <v>0</v>
      </c>
      <c r="BF670" s="256">
        <f>IF(N670="snížená",J670,0)</f>
        <v>0</v>
      </c>
      <c r="BG670" s="256">
        <f>IF(N670="zákl. přenesená",J670,0)</f>
        <v>0</v>
      </c>
      <c r="BH670" s="256">
        <f>IF(N670="sníž. přenesená",J670,0)</f>
        <v>0</v>
      </c>
      <c r="BI670" s="256">
        <f>IF(N670="nulová",J670,0)</f>
        <v>0</v>
      </c>
      <c r="BJ670" s="16" t="s">
        <v>86</v>
      </c>
      <c r="BK670" s="256">
        <f>ROUND(I670*H670,2)</f>
        <v>0</v>
      </c>
      <c r="BL670" s="16" t="s">
        <v>172</v>
      </c>
      <c r="BM670" s="255" t="s">
        <v>3358</v>
      </c>
    </row>
    <row r="671" spans="1:51" s="13" customFormat="1" ht="12">
      <c r="A671" s="13"/>
      <c r="B671" s="257"/>
      <c r="C671" s="258"/>
      <c r="D671" s="259" t="s">
        <v>174</v>
      </c>
      <c r="E671" s="260" t="s">
        <v>1</v>
      </c>
      <c r="F671" s="261" t="s">
        <v>663</v>
      </c>
      <c r="G671" s="258"/>
      <c r="H671" s="260" t="s">
        <v>1</v>
      </c>
      <c r="I671" s="262"/>
      <c r="J671" s="258"/>
      <c r="K671" s="258"/>
      <c r="L671" s="263"/>
      <c r="M671" s="264"/>
      <c r="N671" s="265"/>
      <c r="O671" s="265"/>
      <c r="P671" s="265"/>
      <c r="Q671" s="265"/>
      <c r="R671" s="265"/>
      <c r="S671" s="265"/>
      <c r="T671" s="266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7" t="s">
        <v>174</v>
      </c>
      <c r="AU671" s="267" t="s">
        <v>86</v>
      </c>
      <c r="AV671" s="13" t="s">
        <v>80</v>
      </c>
      <c r="AW671" s="13" t="s">
        <v>30</v>
      </c>
      <c r="AX671" s="13" t="s">
        <v>73</v>
      </c>
      <c r="AY671" s="267" t="s">
        <v>166</v>
      </c>
    </row>
    <row r="672" spans="1:51" s="14" customFormat="1" ht="12">
      <c r="A672" s="14"/>
      <c r="B672" s="268"/>
      <c r="C672" s="269"/>
      <c r="D672" s="259" t="s">
        <v>174</v>
      </c>
      <c r="E672" s="270" t="s">
        <v>1</v>
      </c>
      <c r="F672" s="271" t="s">
        <v>3359</v>
      </c>
      <c r="G672" s="269"/>
      <c r="H672" s="272">
        <v>95.4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174</v>
      </c>
      <c r="AU672" s="278" t="s">
        <v>86</v>
      </c>
      <c r="AV672" s="14" t="s">
        <v>86</v>
      </c>
      <c r="AW672" s="14" t="s">
        <v>30</v>
      </c>
      <c r="AX672" s="14" t="s">
        <v>73</v>
      </c>
      <c r="AY672" s="278" t="s">
        <v>166</v>
      </c>
    </row>
    <row r="673" spans="1:51" s="14" customFormat="1" ht="12">
      <c r="A673" s="14"/>
      <c r="B673" s="268"/>
      <c r="C673" s="269"/>
      <c r="D673" s="259" t="s">
        <v>174</v>
      </c>
      <c r="E673" s="270" t="s">
        <v>1</v>
      </c>
      <c r="F673" s="271" t="s">
        <v>3360</v>
      </c>
      <c r="G673" s="269"/>
      <c r="H673" s="272">
        <v>51.3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174</v>
      </c>
      <c r="AU673" s="278" t="s">
        <v>86</v>
      </c>
      <c r="AV673" s="14" t="s">
        <v>86</v>
      </c>
      <c r="AW673" s="14" t="s">
        <v>30</v>
      </c>
      <c r="AX673" s="14" t="s">
        <v>73</v>
      </c>
      <c r="AY673" s="278" t="s">
        <v>166</v>
      </c>
    </row>
    <row r="674" spans="1:65" s="2" customFormat="1" ht="21.75" customHeight="1">
      <c r="A674" s="37"/>
      <c r="B674" s="38"/>
      <c r="C674" s="243" t="s">
        <v>769</v>
      </c>
      <c r="D674" s="243" t="s">
        <v>168</v>
      </c>
      <c r="E674" s="244" t="s">
        <v>848</v>
      </c>
      <c r="F674" s="245" t="s">
        <v>849</v>
      </c>
      <c r="G674" s="246" t="s">
        <v>290</v>
      </c>
      <c r="H674" s="247">
        <v>44.5</v>
      </c>
      <c r="I674" s="248"/>
      <c r="J674" s="249">
        <f>ROUND(I674*H674,2)</f>
        <v>0</v>
      </c>
      <c r="K674" s="250"/>
      <c r="L674" s="43"/>
      <c r="M674" s="251" t="s">
        <v>1</v>
      </c>
      <c r="N674" s="252" t="s">
        <v>39</v>
      </c>
      <c r="O674" s="90"/>
      <c r="P674" s="253">
        <f>O674*H674</f>
        <v>0</v>
      </c>
      <c r="Q674" s="253">
        <v>5E-05</v>
      </c>
      <c r="R674" s="253">
        <f>Q674*H674</f>
        <v>0.002225</v>
      </c>
      <c r="S674" s="253">
        <v>0</v>
      </c>
      <c r="T674" s="254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55" t="s">
        <v>172</v>
      </c>
      <c r="AT674" s="255" t="s">
        <v>168</v>
      </c>
      <c r="AU674" s="255" t="s">
        <v>86</v>
      </c>
      <c r="AY674" s="16" t="s">
        <v>166</v>
      </c>
      <c r="BE674" s="256">
        <f>IF(N674="základní",J674,0)</f>
        <v>0</v>
      </c>
      <c r="BF674" s="256">
        <f>IF(N674="snížená",J674,0)</f>
        <v>0</v>
      </c>
      <c r="BG674" s="256">
        <f>IF(N674="zákl. přenesená",J674,0)</f>
        <v>0</v>
      </c>
      <c r="BH674" s="256">
        <f>IF(N674="sníž. přenesená",J674,0)</f>
        <v>0</v>
      </c>
      <c r="BI674" s="256">
        <f>IF(N674="nulová",J674,0)</f>
        <v>0</v>
      </c>
      <c r="BJ674" s="16" t="s">
        <v>86</v>
      </c>
      <c r="BK674" s="256">
        <f>ROUND(I674*H674,2)</f>
        <v>0</v>
      </c>
      <c r="BL674" s="16" t="s">
        <v>172</v>
      </c>
      <c r="BM674" s="255" t="s">
        <v>3361</v>
      </c>
    </row>
    <row r="675" spans="1:51" s="14" customFormat="1" ht="12">
      <c r="A675" s="14"/>
      <c r="B675" s="268"/>
      <c r="C675" s="269"/>
      <c r="D675" s="259" t="s">
        <v>174</v>
      </c>
      <c r="E675" s="270" t="s">
        <v>1</v>
      </c>
      <c r="F675" s="271" t="s">
        <v>3362</v>
      </c>
      <c r="G675" s="269"/>
      <c r="H675" s="272">
        <v>44.5</v>
      </c>
      <c r="I675" s="273"/>
      <c r="J675" s="269"/>
      <c r="K675" s="269"/>
      <c r="L675" s="274"/>
      <c r="M675" s="275"/>
      <c r="N675" s="276"/>
      <c r="O675" s="276"/>
      <c r="P675" s="276"/>
      <c r="Q675" s="276"/>
      <c r="R675" s="276"/>
      <c r="S675" s="276"/>
      <c r="T675" s="27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8" t="s">
        <v>174</v>
      </c>
      <c r="AU675" s="278" t="s">
        <v>86</v>
      </c>
      <c r="AV675" s="14" t="s">
        <v>86</v>
      </c>
      <c r="AW675" s="14" t="s">
        <v>30</v>
      </c>
      <c r="AX675" s="14" t="s">
        <v>73</v>
      </c>
      <c r="AY675" s="278" t="s">
        <v>166</v>
      </c>
    </row>
    <row r="676" spans="1:63" s="12" customFormat="1" ht="22.8" customHeight="1">
      <c r="A676" s="12"/>
      <c r="B676" s="227"/>
      <c r="C676" s="228"/>
      <c r="D676" s="229" t="s">
        <v>72</v>
      </c>
      <c r="E676" s="241" t="s">
        <v>615</v>
      </c>
      <c r="F676" s="241" t="s">
        <v>852</v>
      </c>
      <c r="G676" s="228"/>
      <c r="H676" s="228"/>
      <c r="I676" s="231"/>
      <c r="J676" s="242">
        <f>BK676</f>
        <v>0</v>
      </c>
      <c r="K676" s="228"/>
      <c r="L676" s="233"/>
      <c r="M676" s="234"/>
      <c r="N676" s="235"/>
      <c r="O676" s="235"/>
      <c r="P676" s="236">
        <f>SUM(P677:P685)</f>
        <v>0</v>
      </c>
      <c r="Q676" s="235"/>
      <c r="R676" s="236">
        <f>SUM(R677:R685)</f>
        <v>2.7593</v>
      </c>
      <c r="S676" s="235"/>
      <c r="T676" s="237">
        <f>SUM(T677:T685)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38" t="s">
        <v>80</v>
      </c>
      <c r="AT676" s="239" t="s">
        <v>72</v>
      </c>
      <c r="AU676" s="239" t="s">
        <v>80</v>
      </c>
      <c r="AY676" s="238" t="s">
        <v>166</v>
      </c>
      <c r="BK676" s="240">
        <f>SUM(BK677:BK685)</f>
        <v>0</v>
      </c>
    </row>
    <row r="677" spans="1:65" s="2" customFormat="1" ht="21.75" customHeight="1">
      <c r="A677" s="37"/>
      <c r="B677" s="38"/>
      <c r="C677" s="243" t="s">
        <v>790</v>
      </c>
      <c r="D677" s="243" t="s">
        <v>168</v>
      </c>
      <c r="E677" s="244" t="s">
        <v>854</v>
      </c>
      <c r="F677" s="245" t="s">
        <v>855</v>
      </c>
      <c r="G677" s="246" t="s">
        <v>346</v>
      </c>
      <c r="H677" s="247">
        <v>6</v>
      </c>
      <c r="I677" s="248"/>
      <c r="J677" s="249">
        <f>ROUND(I677*H677,2)</f>
        <v>0</v>
      </c>
      <c r="K677" s="250"/>
      <c r="L677" s="43"/>
      <c r="M677" s="251" t="s">
        <v>1</v>
      </c>
      <c r="N677" s="252" t="s">
        <v>39</v>
      </c>
      <c r="O677" s="90"/>
      <c r="P677" s="253">
        <f>O677*H677</f>
        <v>0</v>
      </c>
      <c r="Q677" s="253">
        <v>0.4417</v>
      </c>
      <c r="R677" s="253">
        <f>Q677*H677</f>
        <v>2.6502</v>
      </c>
      <c r="S677" s="253">
        <v>0</v>
      </c>
      <c r="T677" s="254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55" t="s">
        <v>172</v>
      </c>
      <c r="AT677" s="255" t="s">
        <v>168</v>
      </c>
      <c r="AU677" s="255" t="s">
        <v>86</v>
      </c>
      <c r="AY677" s="16" t="s">
        <v>166</v>
      </c>
      <c r="BE677" s="256">
        <f>IF(N677="základní",J677,0)</f>
        <v>0</v>
      </c>
      <c r="BF677" s="256">
        <f>IF(N677="snížená",J677,0)</f>
        <v>0</v>
      </c>
      <c r="BG677" s="256">
        <f>IF(N677="zákl. přenesená",J677,0)</f>
        <v>0</v>
      </c>
      <c r="BH677" s="256">
        <f>IF(N677="sníž. přenesená",J677,0)</f>
        <v>0</v>
      </c>
      <c r="BI677" s="256">
        <f>IF(N677="nulová",J677,0)</f>
        <v>0</v>
      </c>
      <c r="BJ677" s="16" t="s">
        <v>86</v>
      </c>
      <c r="BK677" s="256">
        <f>ROUND(I677*H677,2)</f>
        <v>0</v>
      </c>
      <c r="BL677" s="16" t="s">
        <v>172</v>
      </c>
      <c r="BM677" s="255" t="s">
        <v>3363</v>
      </c>
    </row>
    <row r="678" spans="1:51" s="14" customFormat="1" ht="12">
      <c r="A678" s="14"/>
      <c r="B678" s="268"/>
      <c r="C678" s="269"/>
      <c r="D678" s="259" t="s">
        <v>174</v>
      </c>
      <c r="E678" s="270" t="s">
        <v>1</v>
      </c>
      <c r="F678" s="271" t="s">
        <v>2124</v>
      </c>
      <c r="G678" s="269"/>
      <c r="H678" s="272">
        <v>2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174</v>
      </c>
      <c r="AU678" s="278" t="s">
        <v>86</v>
      </c>
      <c r="AV678" s="14" t="s">
        <v>86</v>
      </c>
      <c r="AW678" s="14" t="s">
        <v>30</v>
      </c>
      <c r="AX678" s="14" t="s">
        <v>73</v>
      </c>
      <c r="AY678" s="278" t="s">
        <v>166</v>
      </c>
    </row>
    <row r="679" spans="1:51" s="14" customFormat="1" ht="12">
      <c r="A679" s="14"/>
      <c r="B679" s="268"/>
      <c r="C679" s="269"/>
      <c r="D679" s="259" t="s">
        <v>174</v>
      </c>
      <c r="E679" s="270" t="s">
        <v>1</v>
      </c>
      <c r="F679" s="271" t="s">
        <v>857</v>
      </c>
      <c r="G679" s="269"/>
      <c r="H679" s="272">
        <v>4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174</v>
      </c>
      <c r="AU679" s="278" t="s">
        <v>86</v>
      </c>
      <c r="AV679" s="14" t="s">
        <v>86</v>
      </c>
      <c r="AW679" s="14" t="s">
        <v>30</v>
      </c>
      <c r="AX679" s="14" t="s">
        <v>73</v>
      </c>
      <c r="AY679" s="278" t="s">
        <v>166</v>
      </c>
    </row>
    <row r="680" spans="1:65" s="2" customFormat="1" ht="16.5" customHeight="1">
      <c r="A680" s="37"/>
      <c r="B680" s="38"/>
      <c r="C680" s="279" t="s">
        <v>794</v>
      </c>
      <c r="D680" s="279" t="s">
        <v>243</v>
      </c>
      <c r="E680" s="280" t="s">
        <v>3364</v>
      </c>
      <c r="F680" s="281" t="s">
        <v>2499</v>
      </c>
      <c r="G680" s="282" t="s">
        <v>346</v>
      </c>
      <c r="H680" s="283">
        <v>1</v>
      </c>
      <c r="I680" s="284"/>
      <c r="J680" s="285">
        <f>ROUND(I680*H680,2)</f>
        <v>0</v>
      </c>
      <c r="K680" s="286"/>
      <c r="L680" s="287"/>
      <c r="M680" s="288" t="s">
        <v>1</v>
      </c>
      <c r="N680" s="289" t="s">
        <v>39</v>
      </c>
      <c r="O680" s="90"/>
      <c r="P680" s="253">
        <f>O680*H680</f>
        <v>0</v>
      </c>
      <c r="Q680" s="253">
        <v>0.01765</v>
      </c>
      <c r="R680" s="253">
        <f>Q680*H680</f>
        <v>0.01765</v>
      </c>
      <c r="S680" s="253">
        <v>0</v>
      </c>
      <c r="T680" s="254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255" t="s">
        <v>212</v>
      </c>
      <c r="AT680" s="255" t="s">
        <v>243</v>
      </c>
      <c r="AU680" s="255" t="s">
        <v>86</v>
      </c>
      <c r="AY680" s="16" t="s">
        <v>166</v>
      </c>
      <c r="BE680" s="256">
        <f>IF(N680="základní",J680,0)</f>
        <v>0</v>
      </c>
      <c r="BF680" s="256">
        <f>IF(N680="snížená",J680,0)</f>
        <v>0</v>
      </c>
      <c r="BG680" s="256">
        <f>IF(N680="zákl. přenesená",J680,0)</f>
        <v>0</v>
      </c>
      <c r="BH680" s="256">
        <f>IF(N680="sníž. přenesená",J680,0)</f>
        <v>0</v>
      </c>
      <c r="BI680" s="256">
        <f>IF(N680="nulová",J680,0)</f>
        <v>0</v>
      </c>
      <c r="BJ680" s="16" t="s">
        <v>86</v>
      </c>
      <c r="BK680" s="256">
        <f>ROUND(I680*H680,2)</f>
        <v>0</v>
      </c>
      <c r="BL680" s="16" t="s">
        <v>172</v>
      </c>
      <c r="BM680" s="255" t="s">
        <v>3365</v>
      </c>
    </row>
    <row r="681" spans="1:51" s="14" customFormat="1" ht="12">
      <c r="A681" s="14"/>
      <c r="B681" s="268"/>
      <c r="C681" s="269"/>
      <c r="D681" s="259" t="s">
        <v>174</v>
      </c>
      <c r="E681" s="270" t="s">
        <v>1</v>
      </c>
      <c r="F681" s="271" t="s">
        <v>355</v>
      </c>
      <c r="G681" s="269"/>
      <c r="H681" s="272">
        <v>1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174</v>
      </c>
      <c r="AU681" s="278" t="s">
        <v>86</v>
      </c>
      <c r="AV681" s="14" t="s">
        <v>86</v>
      </c>
      <c r="AW681" s="14" t="s">
        <v>30</v>
      </c>
      <c r="AX681" s="14" t="s">
        <v>80</v>
      </c>
      <c r="AY681" s="278" t="s">
        <v>166</v>
      </c>
    </row>
    <row r="682" spans="1:65" s="2" customFormat="1" ht="16.5" customHeight="1">
      <c r="A682" s="37"/>
      <c r="B682" s="38"/>
      <c r="C682" s="279" t="s">
        <v>803</v>
      </c>
      <c r="D682" s="279" t="s">
        <v>243</v>
      </c>
      <c r="E682" s="280" t="s">
        <v>2501</v>
      </c>
      <c r="F682" s="281" t="s">
        <v>860</v>
      </c>
      <c r="G682" s="282" t="s">
        <v>346</v>
      </c>
      <c r="H682" s="283">
        <v>2</v>
      </c>
      <c r="I682" s="284"/>
      <c r="J682" s="285">
        <f>ROUND(I682*H682,2)</f>
        <v>0</v>
      </c>
      <c r="K682" s="286"/>
      <c r="L682" s="287"/>
      <c r="M682" s="288" t="s">
        <v>1</v>
      </c>
      <c r="N682" s="289" t="s">
        <v>39</v>
      </c>
      <c r="O682" s="90"/>
      <c r="P682" s="253">
        <f>O682*H682</f>
        <v>0</v>
      </c>
      <c r="Q682" s="253">
        <v>0.01802</v>
      </c>
      <c r="R682" s="253">
        <f>Q682*H682</f>
        <v>0.03604</v>
      </c>
      <c r="S682" s="253">
        <v>0</v>
      </c>
      <c r="T682" s="254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255" t="s">
        <v>212</v>
      </c>
      <c r="AT682" s="255" t="s">
        <v>243</v>
      </c>
      <c r="AU682" s="255" t="s">
        <v>86</v>
      </c>
      <c r="AY682" s="16" t="s">
        <v>166</v>
      </c>
      <c r="BE682" s="256">
        <f>IF(N682="základní",J682,0)</f>
        <v>0</v>
      </c>
      <c r="BF682" s="256">
        <f>IF(N682="snížená",J682,0)</f>
        <v>0</v>
      </c>
      <c r="BG682" s="256">
        <f>IF(N682="zákl. přenesená",J682,0)</f>
        <v>0</v>
      </c>
      <c r="BH682" s="256">
        <f>IF(N682="sníž. přenesená",J682,0)</f>
        <v>0</v>
      </c>
      <c r="BI682" s="256">
        <f>IF(N682="nulová",J682,0)</f>
        <v>0</v>
      </c>
      <c r="BJ682" s="16" t="s">
        <v>86</v>
      </c>
      <c r="BK682" s="256">
        <f>ROUND(I682*H682,2)</f>
        <v>0</v>
      </c>
      <c r="BL682" s="16" t="s">
        <v>172</v>
      </c>
      <c r="BM682" s="255" t="s">
        <v>3366</v>
      </c>
    </row>
    <row r="683" spans="1:51" s="14" customFormat="1" ht="12">
      <c r="A683" s="14"/>
      <c r="B683" s="268"/>
      <c r="C683" s="269"/>
      <c r="D683" s="259" t="s">
        <v>174</v>
      </c>
      <c r="E683" s="270" t="s">
        <v>1</v>
      </c>
      <c r="F683" s="271" t="s">
        <v>2124</v>
      </c>
      <c r="G683" s="269"/>
      <c r="H683" s="272">
        <v>2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174</v>
      </c>
      <c r="AU683" s="278" t="s">
        <v>86</v>
      </c>
      <c r="AV683" s="14" t="s">
        <v>86</v>
      </c>
      <c r="AW683" s="14" t="s">
        <v>30</v>
      </c>
      <c r="AX683" s="14" t="s">
        <v>73</v>
      </c>
      <c r="AY683" s="278" t="s">
        <v>166</v>
      </c>
    </row>
    <row r="684" spans="1:65" s="2" customFormat="1" ht="16.5" customHeight="1">
      <c r="A684" s="37"/>
      <c r="B684" s="38"/>
      <c r="C684" s="279" t="s">
        <v>808</v>
      </c>
      <c r="D684" s="279" t="s">
        <v>243</v>
      </c>
      <c r="E684" s="280" t="s">
        <v>2503</v>
      </c>
      <c r="F684" s="281" t="s">
        <v>864</v>
      </c>
      <c r="G684" s="282" t="s">
        <v>346</v>
      </c>
      <c r="H684" s="283">
        <v>3</v>
      </c>
      <c r="I684" s="284"/>
      <c r="J684" s="285">
        <f>ROUND(I684*H684,2)</f>
        <v>0</v>
      </c>
      <c r="K684" s="286"/>
      <c r="L684" s="287"/>
      <c r="M684" s="288" t="s">
        <v>1</v>
      </c>
      <c r="N684" s="289" t="s">
        <v>39</v>
      </c>
      <c r="O684" s="90"/>
      <c r="P684" s="253">
        <f>O684*H684</f>
        <v>0</v>
      </c>
      <c r="Q684" s="253">
        <v>0.01847</v>
      </c>
      <c r="R684" s="253">
        <f>Q684*H684</f>
        <v>0.05541</v>
      </c>
      <c r="S684" s="253">
        <v>0</v>
      </c>
      <c r="T684" s="254">
        <f>S684*H684</f>
        <v>0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R684" s="255" t="s">
        <v>212</v>
      </c>
      <c r="AT684" s="255" t="s">
        <v>243</v>
      </c>
      <c r="AU684" s="255" t="s">
        <v>86</v>
      </c>
      <c r="AY684" s="16" t="s">
        <v>166</v>
      </c>
      <c r="BE684" s="256">
        <f>IF(N684="základní",J684,0)</f>
        <v>0</v>
      </c>
      <c r="BF684" s="256">
        <f>IF(N684="snížená",J684,0)</f>
        <v>0</v>
      </c>
      <c r="BG684" s="256">
        <f>IF(N684="zákl. přenesená",J684,0)</f>
        <v>0</v>
      </c>
      <c r="BH684" s="256">
        <f>IF(N684="sníž. přenesená",J684,0)</f>
        <v>0</v>
      </c>
      <c r="BI684" s="256">
        <f>IF(N684="nulová",J684,0)</f>
        <v>0</v>
      </c>
      <c r="BJ684" s="16" t="s">
        <v>86</v>
      </c>
      <c r="BK684" s="256">
        <f>ROUND(I684*H684,2)</f>
        <v>0</v>
      </c>
      <c r="BL684" s="16" t="s">
        <v>172</v>
      </c>
      <c r="BM684" s="255" t="s">
        <v>3367</v>
      </c>
    </row>
    <row r="685" spans="1:51" s="14" customFormat="1" ht="12">
      <c r="A685" s="14"/>
      <c r="B685" s="268"/>
      <c r="C685" s="269"/>
      <c r="D685" s="259" t="s">
        <v>174</v>
      </c>
      <c r="E685" s="270" t="s">
        <v>1</v>
      </c>
      <c r="F685" s="271" t="s">
        <v>1833</v>
      </c>
      <c r="G685" s="269"/>
      <c r="H685" s="272">
        <v>3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174</v>
      </c>
      <c r="AU685" s="278" t="s">
        <v>86</v>
      </c>
      <c r="AV685" s="14" t="s">
        <v>86</v>
      </c>
      <c r="AW685" s="14" t="s">
        <v>30</v>
      </c>
      <c r="AX685" s="14" t="s">
        <v>73</v>
      </c>
      <c r="AY685" s="278" t="s">
        <v>166</v>
      </c>
    </row>
    <row r="686" spans="1:63" s="12" customFormat="1" ht="22.8" customHeight="1">
      <c r="A686" s="12"/>
      <c r="B686" s="227"/>
      <c r="C686" s="228"/>
      <c r="D686" s="229" t="s">
        <v>72</v>
      </c>
      <c r="E686" s="241" t="s">
        <v>216</v>
      </c>
      <c r="F686" s="241" t="s">
        <v>871</v>
      </c>
      <c r="G686" s="228"/>
      <c r="H686" s="228"/>
      <c r="I686" s="231"/>
      <c r="J686" s="242">
        <f>BK686</f>
        <v>0</v>
      </c>
      <c r="K686" s="228"/>
      <c r="L686" s="233"/>
      <c r="M686" s="234"/>
      <c r="N686" s="235"/>
      <c r="O686" s="235"/>
      <c r="P686" s="236">
        <f>SUM(P687:P690)</f>
        <v>0</v>
      </c>
      <c r="Q686" s="235"/>
      <c r="R686" s="236">
        <f>SUM(R687:R690)</f>
        <v>0.20303800000000002</v>
      </c>
      <c r="S686" s="235"/>
      <c r="T686" s="237">
        <f>SUM(T687:T690)</f>
        <v>6.534800000000001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38" t="s">
        <v>80</v>
      </c>
      <c r="AT686" s="239" t="s">
        <v>72</v>
      </c>
      <c r="AU686" s="239" t="s">
        <v>80</v>
      </c>
      <c r="AY686" s="238" t="s">
        <v>166</v>
      </c>
      <c r="BK686" s="240">
        <f>SUM(BK687:BK690)</f>
        <v>0</v>
      </c>
    </row>
    <row r="687" spans="1:65" s="2" customFormat="1" ht="21.75" customHeight="1">
      <c r="A687" s="37"/>
      <c r="B687" s="38"/>
      <c r="C687" s="243" t="s">
        <v>814</v>
      </c>
      <c r="D687" s="243" t="s">
        <v>168</v>
      </c>
      <c r="E687" s="244" t="s">
        <v>873</v>
      </c>
      <c r="F687" s="245" t="s">
        <v>874</v>
      </c>
      <c r="G687" s="246" t="s">
        <v>346</v>
      </c>
      <c r="H687" s="247">
        <v>67</v>
      </c>
      <c r="I687" s="248"/>
      <c r="J687" s="249">
        <f>ROUND(I687*H687,2)</f>
        <v>0</v>
      </c>
      <c r="K687" s="250"/>
      <c r="L687" s="43"/>
      <c r="M687" s="251" t="s">
        <v>1</v>
      </c>
      <c r="N687" s="252" t="s">
        <v>39</v>
      </c>
      <c r="O687" s="90"/>
      <c r="P687" s="253">
        <f>O687*H687</f>
        <v>0</v>
      </c>
      <c r="Q687" s="253">
        <v>1E-05</v>
      </c>
      <c r="R687" s="253">
        <f>Q687*H687</f>
        <v>0.00067</v>
      </c>
      <c r="S687" s="253">
        <v>0</v>
      </c>
      <c r="T687" s="254">
        <f>S687*H687</f>
        <v>0</v>
      </c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R687" s="255" t="s">
        <v>172</v>
      </c>
      <c r="AT687" s="255" t="s">
        <v>168</v>
      </c>
      <c r="AU687" s="255" t="s">
        <v>86</v>
      </c>
      <c r="AY687" s="16" t="s">
        <v>166</v>
      </c>
      <c r="BE687" s="256">
        <f>IF(N687="základní",J687,0)</f>
        <v>0</v>
      </c>
      <c r="BF687" s="256">
        <f>IF(N687="snížená",J687,0)</f>
        <v>0</v>
      </c>
      <c r="BG687" s="256">
        <f>IF(N687="zákl. přenesená",J687,0)</f>
        <v>0</v>
      </c>
      <c r="BH687" s="256">
        <f>IF(N687="sníž. přenesená",J687,0)</f>
        <v>0</v>
      </c>
      <c r="BI687" s="256">
        <f>IF(N687="nulová",J687,0)</f>
        <v>0</v>
      </c>
      <c r="BJ687" s="16" t="s">
        <v>86</v>
      </c>
      <c r="BK687" s="256">
        <f>ROUND(I687*H687,2)</f>
        <v>0</v>
      </c>
      <c r="BL687" s="16" t="s">
        <v>172</v>
      </c>
      <c r="BM687" s="255" t="s">
        <v>3368</v>
      </c>
    </row>
    <row r="688" spans="1:51" s="14" customFormat="1" ht="12">
      <c r="A688" s="14"/>
      <c r="B688" s="268"/>
      <c r="C688" s="269"/>
      <c r="D688" s="259" t="s">
        <v>174</v>
      </c>
      <c r="E688" s="270" t="s">
        <v>1</v>
      </c>
      <c r="F688" s="271" t="s">
        <v>3369</v>
      </c>
      <c r="G688" s="269"/>
      <c r="H688" s="272">
        <v>67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174</v>
      </c>
      <c r="AU688" s="278" t="s">
        <v>86</v>
      </c>
      <c r="AV688" s="14" t="s">
        <v>86</v>
      </c>
      <c r="AW688" s="14" t="s">
        <v>30</v>
      </c>
      <c r="AX688" s="14" t="s">
        <v>73</v>
      </c>
      <c r="AY688" s="278" t="s">
        <v>166</v>
      </c>
    </row>
    <row r="689" spans="1:65" s="2" customFormat="1" ht="21.75" customHeight="1">
      <c r="A689" s="37"/>
      <c r="B689" s="38"/>
      <c r="C689" s="243" t="s">
        <v>818</v>
      </c>
      <c r="D689" s="243" t="s">
        <v>168</v>
      </c>
      <c r="E689" s="244" t="s">
        <v>878</v>
      </c>
      <c r="F689" s="245" t="s">
        <v>879</v>
      </c>
      <c r="G689" s="246" t="s">
        <v>290</v>
      </c>
      <c r="H689" s="247">
        <v>210.8</v>
      </c>
      <c r="I689" s="248"/>
      <c r="J689" s="249">
        <f>ROUND(I689*H689,2)</f>
        <v>0</v>
      </c>
      <c r="K689" s="250"/>
      <c r="L689" s="43"/>
      <c r="M689" s="251" t="s">
        <v>1</v>
      </c>
      <c r="N689" s="252" t="s">
        <v>39</v>
      </c>
      <c r="O689" s="90"/>
      <c r="P689" s="253">
        <f>O689*H689</f>
        <v>0</v>
      </c>
      <c r="Q689" s="253">
        <v>0.00096</v>
      </c>
      <c r="R689" s="253">
        <f>Q689*H689</f>
        <v>0.20236800000000002</v>
      </c>
      <c r="S689" s="253">
        <v>0.031</v>
      </c>
      <c r="T689" s="254">
        <f>S689*H689</f>
        <v>6.534800000000001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55" t="s">
        <v>172</v>
      </c>
      <c r="AT689" s="255" t="s">
        <v>168</v>
      </c>
      <c r="AU689" s="255" t="s">
        <v>86</v>
      </c>
      <c r="AY689" s="16" t="s">
        <v>166</v>
      </c>
      <c r="BE689" s="256">
        <f>IF(N689="základní",J689,0)</f>
        <v>0</v>
      </c>
      <c r="BF689" s="256">
        <f>IF(N689="snížená",J689,0)</f>
        <v>0</v>
      </c>
      <c r="BG689" s="256">
        <f>IF(N689="zákl. přenesená",J689,0)</f>
        <v>0</v>
      </c>
      <c r="BH689" s="256">
        <f>IF(N689="sníž. přenesená",J689,0)</f>
        <v>0</v>
      </c>
      <c r="BI689" s="256">
        <f>IF(N689="nulová",J689,0)</f>
        <v>0</v>
      </c>
      <c r="BJ689" s="16" t="s">
        <v>86</v>
      </c>
      <c r="BK689" s="256">
        <f>ROUND(I689*H689,2)</f>
        <v>0</v>
      </c>
      <c r="BL689" s="16" t="s">
        <v>172</v>
      </c>
      <c r="BM689" s="255" t="s">
        <v>3370</v>
      </c>
    </row>
    <row r="690" spans="1:51" s="14" customFormat="1" ht="12">
      <c r="A690" s="14"/>
      <c r="B690" s="268"/>
      <c r="C690" s="269"/>
      <c r="D690" s="259" t="s">
        <v>174</v>
      </c>
      <c r="E690" s="270" t="s">
        <v>1</v>
      </c>
      <c r="F690" s="271" t="s">
        <v>3371</v>
      </c>
      <c r="G690" s="269"/>
      <c r="H690" s="272">
        <v>210.8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174</v>
      </c>
      <c r="AU690" s="278" t="s">
        <v>86</v>
      </c>
      <c r="AV690" s="14" t="s">
        <v>86</v>
      </c>
      <c r="AW690" s="14" t="s">
        <v>30</v>
      </c>
      <c r="AX690" s="14" t="s">
        <v>73</v>
      </c>
      <c r="AY690" s="278" t="s">
        <v>166</v>
      </c>
    </row>
    <row r="691" spans="1:63" s="12" customFormat="1" ht="22.8" customHeight="1">
      <c r="A691" s="12"/>
      <c r="B691" s="227"/>
      <c r="C691" s="228"/>
      <c r="D691" s="229" t="s">
        <v>72</v>
      </c>
      <c r="E691" s="241" t="s">
        <v>853</v>
      </c>
      <c r="F691" s="241" t="s">
        <v>882</v>
      </c>
      <c r="G691" s="228"/>
      <c r="H691" s="228"/>
      <c r="I691" s="231"/>
      <c r="J691" s="242">
        <f>BK691</f>
        <v>0</v>
      </c>
      <c r="K691" s="228"/>
      <c r="L691" s="233"/>
      <c r="M691" s="234"/>
      <c r="N691" s="235"/>
      <c r="O691" s="235"/>
      <c r="P691" s="236">
        <f>SUM(P692:P719)</f>
        <v>0</v>
      </c>
      <c r="Q691" s="235"/>
      <c r="R691" s="236">
        <f>SUM(R692:R719)</f>
        <v>0.03232304</v>
      </c>
      <c r="S691" s="235"/>
      <c r="T691" s="237">
        <f>SUM(T692:T719)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38" t="s">
        <v>80</v>
      </c>
      <c r="AT691" s="239" t="s">
        <v>72</v>
      </c>
      <c r="AU691" s="239" t="s">
        <v>80</v>
      </c>
      <c r="AY691" s="238" t="s">
        <v>166</v>
      </c>
      <c r="BK691" s="240">
        <f>SUM(BK692:BK719)</f>
        <v>0</v>
      </c>
    </row>
    <row r="692" spans="1:65" s="2" customFormat="1" ht="21.75" customHeight="1">
      <c r="A692" s="37"/>
      <c r="B692" s="38"/>
      <c r="C692" s="243" t="s">
        <v>822</v>
      </c>
      <c r="D692" s="243" t="s">
        <v>168</v>
      </c>
      <c r="E692" s="244" t="s">
        <v>884</v>
      </c>
      <c r="F692" s="245" t="s">
        <v>885</v>
      </c>
      <c r="G692" s="246" t="s">
        <v>171</v>
      </c>
      <c r="H692" s="247">
        <v>825.24</v>
      </c>
      <c r="I692" s="248"/>
      <c r="J692" s="249">
        <f>ROUND(I692*H692,2)</f>
        <v>0</v>
      </c>
      <c r="K692" s="250"/>
      <c r="L692" s="43"/>
      <c r="M692" s="251" t="s">
        <v>1</v>
      </c>
      <c r="N692" s="252" t="s">
        <v>39</v>
      </c>
      <c r="O692" s="90"/>
      <c r="P692" s="253">
        <f>O692*H692</f>
        <v>0</v>
      </c>
      <c r="Q692" s="253">
        <v>0</v>
      </c>
      <c r="R692" s="253">
        <f>Q692*H692</f>
        <v>0</v>
      </c>
      <c r="S692" s="253">
        <v>0</v>
      </c>
      <c r="T692" s="254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55" t="s">
        <v>172</v>
      </c>
      <c r="AT692" s="255" t="s">
        <v>168</v>
      </c>
      <c r="AU692" s="255" t="s">
        <v>86</v>
      </c>
      <c r="AY692" s="16" t="s">
        <v>166</v>
      </c>
      <c r="BE692" s="256">
        <f>IF(N692="základní",J692,0)</f>
        <v>0</v>
      </c>
      <c r="BF692" s="256">
        <f>IF(N692="snížená",J692,0)</f>
        <v>0</v>
      </c>
      <c r="BG692" s="256">
        <f>IF(N692="zákl. přenesená",J692,0)</f>
        <v>0</v>
      </c>
      <c r="BH692" s="256">
        <f>IF(N692="sníž. přenesená",J692,0)</f>
        <v>0</v>
      </c>
      <c r="BI692" s="256">
        <f>IF(N692="nulová",J692,0)</f>
        <v>0</v>
      </c>
      <c r="BJ692" s="16" t="s">
        <v>86</v>
      </c>
      <c r="BK692" s="256">
        <f>ROUND(I692*H692,2)</f>
        <v>0</v>
      </c>
      <c r="BL692" s="16" t="s">
        <v>172</v>
      </c>
      <c r="BM692" s="255" t="s">
        <v>3372</v>
      </c>
    </row>
    <row r="693" spans="1:51" s="14" customFormat="1" ht="12">
      <c r="A693" s="14"/>
      <c r="B693" s="268"/>
      <c r="C693" s="269"/>
      <c r="D693" s="259" t="s">
        <v>174</v>
      </c>
      <c r="E693" s="270" t="s">
        <v>1</v>
      </c>
      <c r="F693" s="271" t="s">
        <v>3373</v>
      </c>
      <c r="G693" s="269"/>
      <c r="H693" s="272">
        <v>147.6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174</v>
      </c>
      <c r="AU693" s="278" t="s">
        <v>86</v>
      </c>
      <c r="AV693" s="14" t="s">
        <v>86</v>
      </c>
      <c r="AW693" s="14" t="s">
        <v>30</v>
      </c>
      <c r="AX693" s="14" t="s">
        <v>73</v>
      </c>
      <c r="AY693" s="278" t="s">
        <v>166</v>
      </c>
    </row>
    <row r="694" spans="1:51" s="14" customFormat="1" ht="12">
      <c r="A694" s="14"/>
      <c r="B694" s="268"/>
      <c r="C694" s="269"/>
      <c r="D694" s="259" t="s">
        <v>174</v>
      </c>
      <c r="E694" s="270" t="s">
        <v>1</v>
      </c>
      <c r="F694" s="271" t="s">
        <v>3374</v>
      </c>
      <c r="G694" s="269"/>
      <c r="H694" s="272">
        <v>248.4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174</v>
      </c>
      <c r="AU694" s="278" t="s">
        <v>86</v>
      </c>
      <c r="AV694" s="14" t="s">
        <v>86</v>
      </c>
      <c r="AW694" s="14" t="s">
        <v>30</v>
      </c>
      <c r="AX694" s="14" t="s">
        <v>73</v>
      </c>
      <c r="AY694" s="278" t="s">
        <v>166</v>
      </c>
    </row>
    <row r="695" spans="1:51" s="14" customFormat="1" ht="12">
      <c r="A695" s="14"/>
      <c r="B695" s="268"/>
      <c r="C695" s="269"/>
      <c r="D695" s="259" t="s">
        <v>174</v>
      </c>
      <c r="E695" s="270" t="s">
        <v>1</v>
      </c>
      <c r="F695" s="271" t="s">
        <v>3375</v>
      </c>
      <c r="G695" s="269"/>
      <c r="H695" s="272">
        <v>166.64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174</v>
      </c>
      <c r="AU695" s="278" t="s">
        <v>86</v>
      </c>
      <c r="AV695" s="14" t="s">
        <v>86</v>
      </c>
      <c r="AW695" s="14" t="s">
        <v>30</v>
      </c>
      <c r="AX695" s="14" t="s">
        <v>73</v>
      </c>
      <c r="AY695" s="278" t="s">
        <v>166</v>
      </c>
    </row>
    <row r="696" spans="1:51" s="14" customFormat="1" ht="12">
      <c r="A696" s="14"/>
      <c r="B696" s="268"/>
      <c r="C696" s="269"/>
      <c r="D696" s="259" t="s">
        <v>174</v>
      </c>
      <c r="E696" s="270" t="s">
        <v>1</v>
      </c>
      <c r="F696" s="271" t="s">
        <v>3376</v>
      </c>
      <c r="G696" s="269"/>
      <c r="H696" s="272">
        <v>262.6</v>
      </c>
      <c r="I696" s="273"/>
      <c r="J696" s="269"/>
      <c r="K696" s="269"/>
      <c r="L696" s="274"/>
      <c r="M696" s="275"/>
      <c r="N696" s="276"/>
      <c r="O696" s="276"/>
      <c r="P696" s="276"/>
      <c r="Q696" s="276"/>
      <c r="R696" s="276"/>
      <c r="S696" s="276"/>
      <c r="T696" s="27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8" t="s">
        <v>174</v>
      </c>
      <c r="AU696" s="278" t="s">
        <v>86</v>
      </c>
      <c r="AV696" s="14" t="s">
        <v>86</v>
      </c>
      <c r="AW696" s="14" t="s">
        <v>30</v>
      </c>
      <c r="AX696" s="14" t="s">
        <v>73</v>
      </c>
      <c r="AY696" s="278" t="s">
        <v>166</v>
      </c>
    </row>
    <row r="697" spans="1:65" s="2" customFormat="1" ht="21.75" customHeight="1">
      <c r="A697" s="37"/>
      <c r="B697" s="38"/>
      <c r="C697" s="243" t="s">
        <v>827</v>
      </c>
      <c r="D697" s="243" t="s">
        <v>168</v>
      </c>
      <c r="E697" s="244" t="s">
        <v>892</v>
      </c>
      <c r="F697" s="245" t="s">
        <v>893</v>
      </c>
      <c r="G697" s="246" t="s">
        <v>171</v>
      </c>
      <c r="H697" s="247">
        <v>123786</v>
      </c>
      <c r="I697" s="248"/>
      <c r="J697" s="249">
        <f>ROUND(I697*H697,2)</f>
        <v>0</v>
      </c>
      <c r="K697" s="250"/>
      <c r="L697" s="43"/>
      <c r="M697" s="251" t="s">
        <v>1</v>
      </c>
      <c r="N697" s="252" t="s">
        <v>39</v>
      </c>
      <c r="O697" s="90"/>
      <c r="P697" s="253">
        <f>O697*H697</f>
        <v>0</v>
      </c>
      <c r="Q697" s="253">
        <v>0</v>
      </c>
      <c r="R697" s="253">
        <f>Q697*H697</f>
        <v>0</v>
      </c>
      <c r="S697" s="253">
        <v>0</v>
      </c>
      <c r="T697" s="254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255" t="s">
        <v>172</v>
      </c>
      <c r="AT697" s="255" t="s">
        <v>168</v>
      </c>
      <c r="AU697" s="255" t="s">
        <v>86</v>
      </c>
      <c r="AY697" s="16" t="s">
        <v>166</v>
      </c>
      <c r="BE697" s="256">
        <f>IF(N697="základní",J697,0)</f>
        <v>0</v>
      </c>
      <c r="BF697" s="256">
        <f>IF(N697="snížená",J697,0)</f>
        <v>0</v>
      </c>
      <c r="BG697" s="256">
        <f>IF(N697="zákl. přenesená",J697,0)</f>
        <v>0</v>
      </c>
      <c r="BH697" s="256">
        <f>IF(N697="sníž. přenesená",J697,0)</f>
        <v>0</v>
      </c>
      <c r="BI697" s="256">
        <f>IF(N697="nulová",J697,0)</f>
        <v>0</v>
      </c>
      <c r="BJ697" s="16" t="s">
        <v>86</v>
      </c>
      <c r="BK697" s="256">
        <f>ROUND(I697*H697,2)</f>
        <v>0</v>
      </c>
      <c r="BL697" s="16" t="s">
        <v>172</v>
      </c>
      <c r="BM697" s="255" t="s">
        <v>3377</v>
      </c>
    </row>
    <row r="698" spans="1:51" s="14" customFormat="1" ht="12">
      <c r="A698" s="14"/>
      <c r="B698" s="268"/>
      <c r="C698" s="269"/>
      <c r="D698" s="259" t="s">
        <v>174</v>
      </c>
      <c r="E698" s="270" t="s">
        <v>1</v>
      </c>
      <c r="F698" s="271" t="s">
        <v>3378</v>
      </c>
      <c r="G698" s="269"/>
      <c r="H698" s="272">
        <v>123786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174</v>
      </c>
      <c r="AU698" s="278" t="s">
        <v>86</v>
      </c>
      <c r="AV698" s="14" t="s">
        <v>86</v>
      </c>
      <c r="AW698" s="14" t="s">
        <v>30</v>
      </c>
      <c r="AX698" s="14" t="s">
        <v>73</v>
      </c>
      <c r="AY698" s="278" t="s">
        <v>166</v>
      </c>
    </row>
    <row r="699" spans="1:65" s="2" customFormat="1" ht="21.75" customHeight="1">
      <c r="A699" s="37"/>
      <c r="B699" s="38"/>
      <c r="C699" s="243" t="s">
        <v>841</v>
      </c>
      <c r="D699" s="243" t="s">
        <v>168</v>
      </c>
      <c r="E699" s="244" t="s">
        <v>897</v>
      </c>
      <c r="F699" s="245" t="s">
        <v>898</v>
      </c>
      <c r="G699" s="246" t="s">
        <v>171</v>
      </c>
      <c r="H699" s="247">
        <v>825.24</v>
      </c>
      <c r="I699" s="248"/>
      <c r="J699" s="249">
        <f>ROUND(I699*H699,2)</f>
        <v>0</v>
      </c>
      <c r="K699" s="250"/>
      <c r="L699" s="43"/>
      <c r="M699" s="251" t="s">
        <v>1</v>
      </c>
      <c r="N699" s="252" t="s">
        <v>39</v>
      </c>
      <c r="O699" s="90"/>
      <c r="P699" s="253">
        <f>O699*H699</f>
        <v>0</v>
      </c>
      <c r="Q699" s="253">
        <v>0</v>
      </c>
      <c r="R699" s="253">
        <f>Q699*H699</f>
        <v>0</v>
      </c>
      <c r="S699" s="253">
        <v>0</v>
      </c>
      <c r="T699" s="254">
        <f>S699*H699</f>
        <v>0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255" t="s">
        <v>172</v>
      </c>
      <c r="AT699" s="255" t="s">
        <v>168</v>
      </c>
      <c r="AU699" s="255" t="s">
        <v>86</v>
      </c>
      <c r="AY699" s="16" t="s">
        <v>166</v>
      </c>
      <c r="BE699" s="256">
        <f>IF(N699="základní",J699,0)</f>
        <v>0</v>
      </c>
      <c r="BF699" s="256">
        <f>IF(N699="snížená",J699,0)</f>
        <v>0</v>
      </c>
      <c r="BG699" s="256">
        <f>IF(N699="zákl. přenesená",J699,0)</f>
        <v>0</v>
      </c>
      <c r="BH699" s="256">
        <f>IF(N699="sníž. přenesená",J699,0)</f>
        <v>0</v>
      </c>
      <c r="BI699" s="256">
        <f>IF(N699="nulová",J699,0)</f>
        <v>0</v>
      </c>
      <c r="BJ699" s="16" t="s">
        <v>86</v>
      </c>
      <c r="BK699" s="256">
        <f>ROUND(I699*H699,2)</f>
        <v>0</v>
      </c>
      <c r="BL699" s="16" t="s">
        <v>172</v>
      </c>
      <c r="BM699" s="255" t="s">
        <v>3379</v>
      </c>
    </row>
    <row r="700" spans="1:51" s="14" customFormat="1" ht="12">
      <c r="A700" s="14"/>
      <c r="B700" s="268"/>
      <c r="C700" s="269"/>
      <c r="D700" s="259" t="s">
        <v>174</v>
      </c>
      <c r="E700" s="270" t="s">
        <v>1</v>
      </c>
      <c r="F700" s="271" t="s">
        <v>3380</v>
      </c>
      <c r="G700" s="269"/>
      <c r="H700" s="272">
        <v>825.24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174</v>
      </c>
      <c r="AU700" s="278" t="s">
        <v>86</v>
      </c>
      <c r="AV700" s="14" t="s">
        <v>86</v>
      </c>
      <c r="AW700" s="14" t="s">
        <v>30</v>
      </c>
      <c r="AX700" s="14" t="s">
        <v>73</v>
      </c>
      <c r="AY700" s="278" t="s">
        <v>166</v>
      </c>
    </row>
    <row r="701" spans="1:65" s="2" customFormat="1" ht="21.75" customHeight="1">
      <c r="A701" s="37"/>
      <c r="B701" s="38"/>
      <c r="C701" s="243" t="s">
        <v>847</v>
      </c>
      <c r="D701" s="243" t="s">
        <v>168</v>
      </c>
      <c r="E701" s="244" t="s">
        <v>902</v>
      </c>
      <c r="F701" s="245" t="s">
        <v>903</v>
      </c>
      <c r="G701" s="246" t="s">
        <v>171</v>
      </c>
      <c r="H701" s="247">
        <v>81.15</v>
      </c>
      <c r="I701" s="248"/>
      <c r="J701" s="249">
        <f>ROUND(I701*H701,2)</f>
        <v>0</v>
      </c>
      <c r="K701" s="250"/>
      <c r="L701" s="43"/>
      <c r="M701" s="251" t="s">
        <v>1</v>
      </c>
      <c r="N701" s="252" t="s">
        <v>39</v>
      </c>
      <c r="O701" s="90"/>
      <c r="P701" s="253">
        <f>O701*H701</f>
        <v>0</v>
      </c>
      <c r="Q701" s="253">
        <v>0</v>
      </c>
      <c r="R701" s="253">
        <f>Q701*H701</f>
        <v>0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172</v>
      </c>
      <c r="AT701" s="255" t="s">
        <v>168</v>
      </c>
      <c r="AU701" s="255" t="s">
        <v>86</v>
      </c>
      <c r="AY701" s="16" t="s">
        <v>166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86</v>
      </c>
      <c r="BK701" s="256">
        <f>ROUND(I701*H701,2)</f>
        <v>0</v>
      </c>
      <c r="BL701" s="16" t="s">
        <v>172</v>
      </c>
      <c r="BM701" s="255" t="s">
        <v>3381</v>
      </c>
    </row>
    <row r="702" spans="1:51" s="14" customFormat="1" ht="12">
      <c r="A702" s="14"/>
      <c r="B702" s="268"/>
      <c r="C702" s="269"/>
      <c r="D702" s="259" t="s">
        <v>174</v>
      </c>
      <c r="E702" s="270" t="s">
        <v>1</v>
      </c>
      <c r="F702" s="271" t="s">
        <v>3382</v>
      </c>
      <c r="G702" s="269"/>
      <c r="H702" s="272">
        <v>15.375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174</v>
      </c>
      <c r="AU702" s="278" t="s">
        <v>86</v>
      </c>
      <c r="AV702" s="14" t="s">
        <v>86</v>
      </c>
      <c r="AW702" s="14" t="s">
        <v>30</v>
      </c>
      <c r="AX702" s="14" t="s">
        <v>73</v>
      </c>
      <c r="AY702" s="278" t="s">
        <v>166</v>
      </c>
    </row>
    <row r="703" spans="1:51" s="14" customFormat="1" ht="12">
      <c r="A703" s="14"/>
      <c r="B703" s="268"/>
      <c r="C703" s="269"/>
      <c r="D703" s="259" t="s">
        <v>174</v>
      </c>
      <c r="E703" s="270" t="s">
        <v>1</v>
      </c>
      <c r="F703" s="271" t="s">
        <v>3383</v>
      </c>
      <c r="G703" s="269"/>
      <c r="H703" s="272">
        <v>25.875</v>
      </c>
      <c r="I703" s="273"/>
      <c r="J703" s="269"/>
      <c r="K703" s="269"/>
      <c r="L703" s="274"/>
      <c r="M703" s="275"/>
      <c r="N703" s="276"/>
      <c r="O703" s="276"/>
      <c r="P703" s="276"/>
      <c r="Q703" s="276"/>
      <c r="R703" s="276"/>
      <c r="S703" s="276"/>
      <c r="T703" s="27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8" t="s">
        <v>174</v>
      </c>
      <c r="AU703" s="278" t="s">
        <v>86</v>
      </c>
      <c r="AV703" s="14" t="s">
        <v>86</v>
      </c>
      <c r="AW703" s="14" t="s">
        <v>30</v>
      </c>
      <c r="AX703" s="14" t="s">
        <v>73</v>
      </c>
      <c r="AY703" s="278" t="s">
        <v>166</v>
      </c>
    </row>
    <row r="704" spans="1:51" s="14" customFormat="1" ht="12">
      <c r="A704" s="14"/>
      <c r="B704" s="268"/>
      <c r="C704" s="269"/>
      <c r="D704" s="259" t="s">
        <v>174</v>
      </c>
      <c r="E704" s="270" t="s">
        <v>1</v>
      </c>
      <c r="F704" s="271" t="s">
        <v>3384</v>
      </c>
      <c r="G704" s="269"/>
      <c r="H704" s="272">
        <v>15.15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174</v>
      </c>
      <c r="AU704" s="278" t="s">
        <v>86</v>
      </c>
      <c r="AV704" s="14" t="s">
        <v>86</v>
      </c>
      <c r="AW704" s="14" t="s">
        <v>30</v>
      </c>
      <c r="AX704" s="14" t="s">
        <v>73</v>
      </c>
      <c r="AY704" s="278" t="s">
        <v>166</v>
      </c>
    </row>
    <row r="705" spans="1:51" s="14" customFormat="1" ht="12">
      <c r="A705" s="14"/>
      <c r="B705" s="268"/>
      <c r="C705" s="269"/>
      <c r="D705" s="259" t="s">
        <v>174</v>
      </c>
      <c r="E705" s="270" t="s">
        <v>1</v>
      </c>
      <c r="F705" s="271" t="s">
        <v>3385</v>
      </c>
      <c r="G705" s="269"/>
      <c r="H705" s="272">
        <v>24.75</v>
      </c>
      <c r="I705" s="273"/>
      <c r="J705" s="269"/>
      <c r="K705" s="269"/>
      <c r="L705" s="274"/>
      <c r="M705" s="275"/>
      <c r="N705" s="276"/>
      <c r="O705" s="276"/>
      <c r="P705" s="276"/>
      <c r="Q705" s="276"/>
      <c r="R705" s="276"/>
      <c r="S705" s="276"/>
      <c r="T705" s="27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8" t="s">
        <v>174</v>
      </c>
      <c r="AU705" s="278" t="s">
        <v>86</v>
      </c>
      <c r="AV705" s="14" t="s">
        <v>86</v>
      </c>
      <c r="AW705" s="14" t="s">
        <v>30</v>
      </c>
      <c r="AX705" s="14" t="s">
        <v>73</v>
      </c>
      <c r="AY705" s="278" t="s">
        <v>166</v>
      </c>
    </row>
    <row r="706" spans="1:65" s="2" customFormat="1" ht="21.75" customHeight="1">
      <c r="A706" s="37"/>
      <c r="B706" s="38"/>
      <c r="C706" s="243" t="s">
        <v>853</v>
      </c>
      <c r="D706" s="243" t="s">
        <v>168</v>
      </c>
      <c r="E706" s="244" t="s">
        <v>910</v>
      </c>
      <c r="F706" s="245" t="s">
        <v>911</v>
      </c>
      <c r="G706" s="246" t="s">
        <v>171</v>
      </c>
      <c r="H706" s="247">
        <v>4869</v>
      </c>
      <c r="I706" s="248"/>
      <c r="J706" s="249">
        <f>ROUND(I706*H706,2)</f>
        <v>0</v>
      </c>
      <c r="K706" s="250"/>
      <c r="L706" s="43"/>
      <c r="M706" s="251" t="s">
        <v>1</v>
      </c>
      <c r="N706" s="252" t="s">
        <v>39</v>
      </c>
      <c r="O706" s="90"/>
      <c r="P706" s="253">
        <f>O706*H706</f>
        <v>0</v>
      </c>
      <c r="Q706" s="253">
        <v>0</v>
      </c>
      <c r="R706" s="253">
        <f>Q706*H706</f>
        <v>0</v>
      </c>
      <c r="S706" s="253">
        <v>0</v>
      </c>
      <c r="T706" s="254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55" t="s">
        <v>172</v>
      </c>
      <c r="AT706" s="255" t="s">
        <v>168</v>
      </c>
      <c r="AU706" s="255" t="s">
        <v>86</v>
      </c>
      <c r="AY706" s="16" t="s">
        <v>166</v>
      </c>
      <c r="BE706" s="256">
        <f>IF(N706="základní",J706,0)</f>
        <v>0</v>
      </c>
      <c r="BF706" s="256">
        <f>IF(N706="snížená",J706,0)</f>
        <v>0</v>
      </c>
      <c r="BG706" s="256">
        <f>IF(N706="zákl. přenesená",J706,0)</f>
        <v>0</v>
      </c>
      <c r="BH706" s="256">
        <f>IF(N706="sníž. přenesená",J706,0)</f>
        <v>0</v>
      </c>
      <c r="BI706" s="256">
        <f>IF(N706="nulová",J706,0)</f>
        <v>0</v>
      </c>
      <c r="BJ706" s="16" t="s">
        <v>86</v>
      </c>
      <c r="BK706" s="256">
        <f>ROUND(I706*H706,2)</f>
        <v>0</v>
      </c>
      <c r="BL706" s="16" t="s">
        <v>172</v>
      </c>
      <c r="BM706" s="255" t="s">
        <v>3386</v>
      </c>
    </row>
    <row r="707" spans="1:51" s="14" customFormat="1" ht="12">
      <c r="A707" s="14"/>
      <c r="B707" s="268"/>
      <c r="C707" s="269"/>
      <c r="D707" s="259" t="s">
        <v>174</v>
      </c>
      <c r="E707" s="269"/>
      <c r="F707" s="271" t="s">
        <v>3387</v>
      </c>
      <c r="G707" s="269"/>
      <c r="H707" s="272">
        <v>4869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174</v>
      </c>
      <c r="AU707" s="278" t="s">
        <v>86</v>
      </c>
      <c r="AV707" s="14" t="s">
        <v>86</v>
      </c>
      <c r="AW707" s="14" t="s">
        <v>4</v>
      </c>
      <c r="AX707" s="14" t="s">
        <v>80</v>
      </c>
      <c r="AY707" s="278" t="s">
        <v>166</v>
      </c>
    </row>
    <row r="708" spans="1:65" s="2" customFormat="1" ht="21.75" customHeight="1">
      <c r="A708" s="37"/>
      <c r="B708" s="38"/>
      <c r="C708" s="243" t="s">
        <v>858</v>
      </c>
      <c r="D708" s="243" t="s">
        <v>168</v>
      </c>
      <c r="E708" s="244" t="s">
        <v>915</v>
      </c>
      <c r="F708" s="245" t="s">
        <v>916</v>
      </c>
      <c r="G708" s="246" t="s">
        <v>171</v>
      </c>
      <c r="H708" s="247">
        <v>81.15</v>
      </c>
      <c r="I708" s="248"/>
      <c r="J708" s="249">
        <f>ROUND(I708*H708,2)</f>
        <v>0</v>
      </c>
      <c r="K708" s="250"/>
      <c r="L708" s="43"/>
      <c r="M708" s="251" t="s">
        <v>1</v>
      </c>
      <c r="N708" s="252" t="s">
        <v>39</v>
      </c>
      <c r="O708" s="90"/>
      <c r="P708" s="253">
        <f>O708*H708</f>
        <v>0</v>
      </c>
      <c r="Q708" s="253">
        <v>0</v>
      </c>
      <c r="R708" s="253">
        <f>Q708*H708</f>
        <v>0</v>
      </c>
      <c r="S708" s="253">
        <v>0</v>
      </c>
      <c r="T708" s="254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55" t="s">
        <v>172</v>
      </c>
      <c r="AT708" s="255" t="s">
        <v>168</v>
      </c>
      <c r="AU708" s="255" t="s">
        <v>86</v>
      </c>
      <c r="AY708" s="16" t="s">
        <v>166</v>
      </c>
      <c r="BE708" s="256">
        <f>IF(N708="základní",J708,0)</f>
        <v>0</v>
      </c>
      <c r="BF708" s="256">
        <f>IF(N708="snížená",J708,0)</f>
        <v>0</v>
      </c>
      <c r="BG708" s="256">
        <f>IF(N708="zákl. přenesená",J708,0)</f>
        <v>0</v>
      </c>
      <c r="BH708" s="256">
        <f>IF(N708="sníž. přenesená",J708,0)</f>
        <v>0</v>
      </c>
      <c r="BI708" s="256">
        <f>IF(N708="nulová",J708,0)</f>
        <v>0</v>
      </c>
      <c r="BJ708" s="16" t="s">
        <v>86</v>
      </c>
      <c r="BK708" s="256">
        <f>ROUND(I708*H708,2)</f>
        <v>0</v>
      </c>
      <c r="BL708" s="16" t="s">
        <v>172</v>
      </c>
      <c r="BM708" s="255" t="s">
        <v>3388</v>
      </c>
    </row>
    <row r="709" spans="1:65" s="2" customFormat="1" ht="16.5" customHeight="1">
      <c r="A709" s="37"/>
      <c r="B709" s="38"/>
      <c r="C709" s="243" t="s">
        <v>862</v>
      </c>
      <c r="D709" s="243" t="s">
        <v>168</v>
      </c>
      <c r="E709" s="244" t="s">
        <v>919</v>
      </c>
      <c r="F709" s="245" t="s">
        <v>920</v>
      </c>
      <c r="G709" s="246" t="s">
        <v>171</v>
      </c>
      <c r="H709" s="247">
        <v>825.24</v>
      </c>
      <c r="I709" s="248"/>
      <c r="J709" s="249">
        <f>ROUND(I709*H709,2)</f>
        <v>0</v>
      </c>
      <c r="K709" s="250"/>
      <c r="L709" s="43"/>
      <c r="M709" s="251" t="s">
        <v>1</v>
      </c>
      <c r="N709" s="252" t="s">
        <v>39</v>
      </c>
      <c r="O709" s="90"/>
      <c r="P709" s="253">
        <f>O709*H709</f>
        <v>0</v>
      </c>
      <c r="Q709" s="253">
        <v>0</v>
      </c>
      <c r="R709" s="253">
        <f>Q709*H709</f>
        <v>0</v>
      </c>
      <c r="S709" s="253">
        <v>0</v>
      </c>
      <c r="T709" s="254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55" t="s">
        <v>172</v>
      </c>
      <c r="AT709" s="255" t="s">
        <v>168</v>
      </c>
      <c r="AU709" s="255" t="s">
        <v>86</v>
      </c>
      <c r="AY709" s="16" t="s">
        <v>166</v>
      </c>
      <c r="BE709" s="256">
        <f>IF(N709="základní",J709,0)</f>
        <v>0</v>
      </c>
      <c r="BF709" s="256">
        <f>IF(N709="snížená",J709,0)</f>
        <v>0</v>
      </c>
      <c r="BG709" s="256">
        <f>IF(N709="zákl. přenesená",J709,0)</f>
        <v>0</v>
      </c>
      <c r="BH709" s="256">
        <f>IF(N709="sníž. přenesená",J709,0)</f>
        <v>0</v>
      </c>
      <c r="BI709" s="256">
        <f>IF(N709="nulová",J709,0)</f>
        <v>0</v>
      </c>
      <c r="BJ709" s="16" t="s">
        <v>86</v>
      </c>
      <c r="BK709" s="256">
        <f>ROUND(I709*H709,2)</f>
        <v>0</v>
      </c>
      <c r="BL709" s="16" t="s">
        <v>172</v>
      </c>
      <c r="BM709" s="255" t="s">
        <v>3389</v>
      </c>
    </row>
    <row r="710" spans="1:51" s="14" customFormat="1" ht="12">
      <c r="A710" s="14"/>
      <c r="B710" s="268"/>
      <c r="C710" s="269"/>
      <c r="D710" s="259" t="s">
        <v>174</v>
      </c>
      <c r="E710" s="270" t="s">
        <v>1</v>
      </c>
      <c r="F710" s="271" t="s">
        <v>3380</v>
      </c>
      <c r="G710" s="269"/>
      <c r="H710" s="272">
        <v>825.24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174</v>
      </c>
      <c r="AU710" s="278" t="s">
        <v>86</v>
      </c>
      <c r="AV710" s="14" t="s">
        <v>86</v>
      </c>
      <c r="AW710" s="14" t="s">
        <v>30</v>
      </c>
      <c r="AX710" s="14" t="s">
        <v>73</v>
      </c>
      <c r="AY710" s="278" t="s">
        <v>166</v>
      </c>
    </row>
    <row r="711" spans="1:65" s="2" customFormat="1" ht="16.5" customHeight="1">
      <c r="A711" s="37"/>
      <c r="B711" s="38"/>
      <c r="C711" s="243" t="s">
        <v>867</v>
      </c>
      <c r="D711" s="243" t="s">
        <v>168</v>
      </c>
      <c r="E711" s="244" t="s">
        <v>923</v>
      </c>
      <c r="F711" s="245" t="s">
        <v>924</v>
      </c>
      <c r="G711" s="246" t="s">
        <v>171</v>
      </c>
      <c r="H711" s="247">
        <v>123786</v>
      </c>
      <c r="I711" s="248"/>
      <c r="J711" s="249">
        <f>ROUND(I711*H711,2)</f>
        <v>0</v>
      </c>
      <c r="K711" s="250"/>
      <c r="L711" s="43"/>
      <c r="M711" s="251" t="s">
        <v>1</v>
      </c>
      <c r="N711" s="252" t="s">
        <v>39</v>
      </c>
      <c r="O711" s="90"/>
      <c r="P711" s="253">
        <f>O711*H711</f>
        <v>0</v>
      </c>
      <c r="Q711" s="253">
        <v>0</v>
      </c>
      <c r="R711" s="253">
        <f>Q711*H711</f>
        <v>0</v>
      </c>
      <c r="S711" s="253">
        <v>0</v>
      </c>
      <c r="T711" s="254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55" t="s">
        <v>172</v>
      </c>
      <c r="AT711" s="255" t="s">
        <v>168</v>
      </c>
      <c r="AU711" s="255" t="s">
        <v>86</v>
      </c>
      <c r="AY711" s="16" t="s">
        <v>166</v>
      </c>
      <c r="BE711" s="256">
        <f>IF(N711="základní",J711,0)</f>
        <v>0</v>
      </c>
      <c r="BF711" s="256">
        <f>IF(N711="snížená",J711,0)</f>
        <v>0</v>
      </c>
      <c r="BG711" s="256">
        <f>IF(N711="zákl. přenesená",J711,0)</f>
        <v>0</v>
      </c>
      <c r="BH711" s="256">
        <f>IF(N711="sníž. přenesená",J711,0)</f>
        <v>0</v>
      </c>
      <c r="BI711" s="256">
        <f>IF(N711="nulová",J711,0)</f>
        <v>0</v>
      </c>
      <c r="BJ711" s="16" t="s">
        <v>86</v>
      </c>
      <c r="BK711" s="256">
        <f>ROUND(I711*H711,2)</f>
        <v>0</v>
      </c>
      <c r="BL711" s="16" t="s">
        <v>172</v>
      </c>
      <c r="BM711" s="255" t="s">
        <v>3390</v>
      </c>
    </row>
    <row r="712" spans="1:51" s="14" customFormat="1" ht="12">
      <c r="A712" s="14"/>
      <c r="B712" s="268"/>
      <c r="C712" s="269"/>
      <c r="D712" s="259" t="s">
        <v>174</v>
      </c>
      <c r="E712" s="270" t="s">
        <v>1</v>
      </c>
      <c r="F712" s="271" t="s">
        <v>3378</v>
      </c>
      <c r="G712" s="269"/>
      <c r="H712" s="272">
        <v>123786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174</v>
      </c>
      <c r="AU712" s="278" t="s">
        <v>86</v>
      </c>
      <c r="AV712" s="14" t="s">
        <v>86</v>
      </c>
      <c r="AW712" s="14" t="s">
        <v>30</v>
      </c>
      <c r="AX712" s="14" t="s">
        <v>73</v>
      </c>
      <c r="AY712" s="278" t="s">
        <v>166</v>
      </c>
    </row>
    <row r="713" spans="1:65" s="2" customFormat="1" ht="16.5" customHeight="1">
      <c r="A713" s="37"/>
      <c r="B713" s="38"/>
      <c r="C713" s="243" t="s">
        <v>872</v>
      </c>
      <c r="D713" s="243" t="s">
        <v>168</v>
      </c>
      <c r="E713" s="244" t="s">
        <v>927</v>
      </c>
      <c r="F713" s="245" t="s">
        <v>928</v>
      </c>
      <c r="G713" s="246" t="s">
        <v>171</v>
      </c>
      <c r="H713" s="247">
        <v>825.24</v>
      </c>
      <c r="I713" s="248"/>
      <c r="J713" s="249">
        <f>ROUND(I713*H713,2)</f>
        <v>0</v>
      </c>
      <c r="K713" s="250"/>
      <c r="L713" s="43"/>
      <c r="M713" s="251" t="s">
        <v>1</v>
      </c>
      <c r="N713" s="252" t="s">
        <v>39</v>
      </c>
      <c r="O713" s="90"/>
      <c r="P713" s="253">
        <f>O713*H713</f>
        <v>0</v>
      </c>
      <c r="Q713" s="253">
        <v>0</v>
      </c>
      <c r="R713" s="253">
        <f>Q713*H713</f>
        <v>0</v>
      </c>
      <c r="S713" s="253">
        <v>0</v>
      </c>
      <c r="T713" s="254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55" t="s">
        <v>172</v>
      </c>
      <c r="AT713" s="255" t="s">
        <v>168</v>
      </c>
      <c r="AU713" s="255" t="s">
        <v>86</v>
      </c>
      <c r="AY713" s="16" t="s">
        <v>166</v>
      </c>
      <c r="BE713" s="256">
        <f>IF(N713="základní",J713,0)</f>
        <v>0</v>
      </c>
      <c r="BF713" s="256">
        <f>IF(N713="snížená",J713,0)</f>
        <v>0</v>
      </c>
      <c r="BG713" s="256">
        <f>IF(N713="zákl. přenesená",J713,0)</f>
        <v>0</v>
      </c>
      <c r="BH713" s="256">
        <f>IF(N713="sníž. přenesená",J713,0)</f>
        <v>0</v>
      </c>
      <c r="BI713" s="256">
        <f>IF(N713="nulová",J713,0)</f>
        <v>0</v>
      </c>
      <c r="BJ713" s="16" t="s">
        <v>86</v>
      </c>
      <c r="BK713" s="256">
        <f>ROUND(I713*H713,2)</f>
        <v>0</v>
      </c>
      <c r="BL713" s="16" t="s">
        <v>172</v>
      </c>
      <c r="BM713" s="255" t="s">
        <v>3391</v>
      </c>
    </row>
    <row r="714" spans="1:51" s="14" customFormat="1" ht="12">
      <c r="A714" s="14"/>
      <c r="B714" s="268"/>
      <c r="C714" s="269"/>
      <c r="D714" s="259" t="s">
        <v>174</v>
      </c>
      <c r="E714" s="270" t="s">
        <v>1</v>
      </c>
      <c r="F714" s="271" t="s">
        <v>3380</v>
      </c>
      <c r="G714" s="269"/>
      <c r="H714" s="272">
        <v>825.24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174</v>
      </c>
      <c r="AU714" s="278" t="s">
        <v>86</v>
      </c>
      <c r="AV714" s="14" t="s">
        <v>86</v>
      </c>
      <c r="AW714" s="14" t="s">
        <v>30</v>
      </c>
      <c r="AX714" s="14" t="s">
        <v>73</v>
      </c>
      <c r="AY714" s="278" t="s">
        <v>166</v>
      </c>
    </row>
    <row r="715" spans="1:65" s="2" customFormat="1" ht="21.75" customHeight="1">
      <c r="A715" s="37"/>
      <c r="B715" s="38"/>
      <c r="C715" s="243" t="s">
        <v>877</v>
      </c>
      <c r="D715" s="243" t="s">
        <v>168</v>
      </c>
      <c r="E715" s="244" t="s">
        <v>931</v>
      </c>
      <c r="F715" s="245" t="s">
        <v>932</v>
      </c>
      <c r="G715" s="246" t="s">
        <v>171</v>
      </c>
      <c r="H715" s="247">
        <v>231.968</v>
      </c>
      <c r="I715" s="248"/>
      <c r="J715" s="249">
        <f>ROUND(I715*H715,2)</f>
        <v>0</v>
      </c>
      <c r="K715" s="250"/>
      <c r="L715" s="43"/>
      <c r="M715" s="251" t="s">
        <v>1</v>
      </c>
      <c r="N715" s="252" t="s">
        <v>39</v>
      </c>
      <c r="O715" s="90"/>
      <c r="P715" s="253">
        <f>O715*H715</f>
        <v>0</v>
      </c>
      <c r="Q715" s="253">
        <v>0.00013</v>
      </c>
      <c r="R715" s="253">
        <f>Q715*H715</f>
        <v>0.030155839999999996</v>
      </c>
      <c r="S715" s="253">
        <v>0</v>
      </c>
      <c r="T715" s="254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255" t="s">
        <v>172</v>
      </c>
      <c r="AT715" s="255" t="s">
        <v>168</v>
      </c>
      <c r="AU715" s="255" t="s">
        <v>86</v>
      </c>
      <c r="AY715" s="16" t="s">
        <v>166</v>
      </c>
      <c r="BE715" s="256">
        <f>IF(N715="základní",J715,0)</f>
        <v>0</v>
      </c>
      <c r="BF715" s="256">
        <f>IF(N715="snížená",J715,0)</f>
        <v>0</v>
      </c>
      <c r="BG715" s="256">
        <f>IF(N715="zákl. přenesená",J715,0)</f>
        <v>0</v>
      </c>
      <c r="BH715" s="256">
        <f>IF(N715="sníž. přenesená",J715,0)</f>
        <v>0</v>
      </c>
      <c r="BI715" s="256">
        <f>IF(N715="nulová",J715,0)</f>
        <v>0</v>
      </c>
      <c r="BJ715" s="16" t="s">
        <v>86</v>
      </c>
      <c r="BK715" s="256">
        <f>ROUND(I715*H715,2)</f>
        <v>0</v>
      </c>
      <c r="BL715" s="16" t="s">
        <v>172</v>
      </c>
      <c r="BM715" s="255" t="s">
        <v>3392</v>
      </c>
    </row>
    <row r="716" spans="1:51" s="14" customFormat="1" ht="12">
      <c r="A716" s="14"/>
      <c r="B716" s="268"/>
      <c r="C716" s="269"/>
      <c r="D716" s="259" t="s">
        <v>174</v>
      </c>
      <c r="E716" s="270" t="s">
        <v>1</v>
      </c>
      <c r="F716" s="271" t="s">
        <v>3393</v>
      </c>
      <c r="G716" s="269"/>
      <c r="H716" s="272">
        <v>108.748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174</v>
      </c>
      <c r="AU716" s="278" t="s">
        <v>86</v>
      </c>
      <c r="AV716" s="14" t="s">
        <v>86</v>
      </c>
      <c r="AW716" s="14" t="s">
        <v>30</v>
      </c>
      <c r="AX716" s="14" t="s">
        <v>73</v>
      </c>
      <c r="AY716" s="278" t="s">
        <v>166</v>
      </c>
    </row>
    <row r="717" spans="1:51" s="14" customFormat="1" ht="12">
      <c r="A717" s="14"/>
      <c r="B717" s="268"/>
      <c r="C717" s="269"/>
      <c r="D717" s="259" t="s">
        <v>174</v>
      </c>
      <c r="E717" s="270" t="s">
        <v>1</v>
      </c>
      <c r="F717" s="271" t="s">
        <v>3394</v>
      </c>
      <c r="G717" s="269"/>
      <c r="H717" s="272">
        <v>123.22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174</v>
      </c>
      <c r="AU717" s="278" t="s">
        <v>86</v>
      </c>
      <c r="AV717" s="14" t="s">
        <v>86</v>
      </c>
      <c r="AW717" s="14" t="s">
        <v>30</v>
      </c>
      <c r="AX717" s="14" t="s">
        <v>73</v>
      </c>
      <c r="AY717" s="278" t="s">
        <v>166</v>
      </c>
    </row>
    <row r="718" spans="1:65" s="2" customFormat="1" ht="21.75" customHeight="1">
      <c r="A718" s="37"/>
      <c r="B718" s="38"/>
      <c r="C718" s="243" t="s">
        <v>883</v>
      </c>
      <c r="D718" s="243" t="s">
        <v>168</v>
      </c>
      <c r="E718" s="244" t="s">
        <v>936</v>
      </c>
      <c r="F718" s="245" t="s">
        <v>937</v>
      </c>
      <c r="G718" s="246" t="s">
        <v>171</v>
      </c>
      <c r="H718" s="247">
        <v>10.32</v>
      </c>
      <c r="I718" s="248"/>
      <c r="J718" s="249">
        <f>ROUND(I718*H718,2)</f>
        <v>0</v>
      </c>
      <c r="K718" s="250"/>
      <c r="L718" s="43"/>
      <c r="M718" s="251" t="s">
        <v>1</v>
      </c>
      <c r="N718" s="252" t="s">
        <v>39</v>
      </c>
      <c r="O718" s="90"/>
      <c r="P718" s="253">
        <f>O718*H718</f>
        <v>0</v>
      </c>
      <c r="Q718" s="253">
        <v>0.00021</v>
      </c>
      <c r="R718" s="253">
        <f>Q718*H718</f>
        <v>0.0021672</v>
      </c>
      <c r="S718" s="253">
        <v>0</v>
      </c>
      <c r="T718" s="254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255" t="s">
        <v>172</v>
      </c>
      <c r="AT718" s="255" t="s">
        <v>168</v>
      </c>
      <c r="AU718" s="255" t="s">
        <v>86</v>
      </c>
      <c r="AY718" s="16" t="s">
        <v>166</v>
      </c>
      <c r="BE718" s="256">
        <f>IF(N718="základní",J718,0)</f>
        <v>0</v>
      </c>
      <c r="BF718" s="256">
        <f>IF(N718="snížená",J718,0)</f>
        <v>0</v>
      </c>
      <c r="BG718" s="256">
        <f>IF(N718="zákl. přenesená",J718,0)</f>
        <v>0</v>
      </c>
      <c r="BH718" s="256">
        <f>IF(N718="sníž. přenesená",J718,0)</f>
        <v>0</v>
      </c>
      <c r="BI718" s="256">
        <f>IF(N718="nulová",J718,0)</f>
        <v>0</v>
      </c>
      <c r="BJ718" s="16" t="s">
        <v>86</v>
      </c>
      <c r="BK718" s="256">
        <f>ROUND(I718*H718,2)</f>
        <v>0</v>
      </c>
      <c r="BL718" s="16" t="s">
        <v>172</v>
      </c>
      <c r="BM718" s="255" t="s">
        <v>3395</v>
      </c>
    </row>
    <row r="719" spans="1:51" s="14" customFormat="1" ht="12">
      <c r="A719" s="14"/>
      <c r="B719" s="268"/>
      <c r="C719" s="269"/>
      <c r="D719" s="259" t="s">
        <v>174</v>
      </c>
      <c r="E719" s="270" t="s">
        <v>1</v>
      </c>
      <c r="F719" s="271" t="s">
        <v>939</v>
      </c>
      <c r="G719" s="269"/>
      <c r="H719" s="272">
        <v>10.32</v>
      </c>
      <c r="I719" s="273"/>
      <c r="J719" s="269"/>
      <c r="K719" s="269"/>
      <c r="L719" s="274"/>
      <c r="M719" s="275"/>
      <c r="N719" s="276"/>
      <c r="O719" s="276"/>
      <c r="P719" s="276"/>
      <c r="Q719" s="276"/>
      <c r="R719" s="276"/>
      <c r="S719" s="276"/>
      <c r="T719" s="27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8" t="s">
        <v>174</v>
      </c>
      <c r="AU719" s="278" t="s">
        <v>86</v>
      </c>
      <c r="AV719" s="14" t="s">
        <v>86</v>
      </c>
      <c r="AW719" s="14" t="s">
        <v>30</v>
      </c>
      <c r="AX719" s="14" t="s">
        <v>73</v>
      </c>
      <c r="AY719" s="278" t="s">
        <v>166</v>
      </c>
    </row>
    <row r="720" spans="1:63" s="12" customFormat="1" ht="22.8" customHeight="1">
      <c r="A720" s="12"/>
      <c r="B720" s="227"/>
      <c r="C720" s="228"/>
      <c r="D720" s="229" t="s">
        <v>72</v>
      </c>
      <c r="E720" s="241" t="s">
        <v>862</v>
      </c>
      <c r="F720" s="241" t="s">
        <v>940</v>
      </c>
      <c r="G720" s="228"/>
      <c r="H720" s="228"/>
      <c r="I720" s="231"/>
      <c r="J720" s="242">
        <f>BK720</f>
        <v>0</v>
      </c>
      <c r="K720" s="228"/>
      <c r="L720" s="233"/>
      <c r="M720" s="234"/>
      <c r="N720" s="235"/>
      <c r="O720" s="235"/>
      <c r="P720" s="236">
        <f>SUM(P721:P764)</f>
        <v>0</v>
      </c>
      <c r="Q720" s="235"/>
      <c r="R720" s="236">
        <f>SUM(R721:R764)</f>
        <v>0</v>
      </c>
      <c r="S720" s="235"/>
      <c r="T720" s="237">
        <f>SUM(T721:T764)</f>
        <v>108.22439800000001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38" t="s">
        <v>80</v>
      </c>
      <c r="AT720" s="239" t="s">
        <v>72</v>
      </c>
      <c r="AU720" s="239" t="s">
        <v>80</v>
      </c>
      <c r="AY720" s="238" t="s">
        <v>166</v>
      </c>
      <c r="BK720" s="240">
        <f>SUM(BK721:BK764)</f>
        <v>0</v>
      </c>
    </row>
    <row r="721" spans="1:65" s="2" customFormat="1" ht="21.75" customHeight="1">
      <c r="A721" s="37"/>
      <c r="B721" s="38"/>
      <c r="C721" s="243" t="s">
        <v>891</v>
      </c>
      <c r="D721" s="243" t="s">
        <v>168</v>
      </c>
      <c r="E721" s="244" t="s">
        <v>942</v>
      </c>
      <c r="F721" s="245" t="s">
        <v>943</v>
      </c>
      <c r="G721" s="246" t="s">
        <v>179</v>
      </c>
      <c r="H721" s="247">
        <v>7.036</v>
      </c>
      <c r="I721" s="248"/>
      <c r="J721" s="249">
        <f>ROUND(I721*H721,2)</f>
        <v>0</v>
      </c>
      <c r="K721" s="250"/>
      <c r="L721" s="43"/>
      <c r="M721" s="251" t="s">
        <v>1</v>
      </c>
      <c r="N721" s="252" t="s">
        <v>39</v>
      </c>
      <c r="O721" s="90"/>
      <c r="P721" s="253">
        <f>O721*H721</f>
        <v>0</v>
      </c>
      <c r="Q721" s="253">
        <v>0</v>
      </c>
      <c r="R721" s="253">
        <f>Q721*H721</f>
        <v>0</v>
      </c>
      <c r="S721" s="253">
        <v>1.8</v>
      </c>
      <c r="T721" s="254">
        <f>S721*H721</f>
        <v>12.6648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55" t="s">
        <v>172</v>
      </c>
      <c r="AT721" s="255" t="s">
        <v>168</v>
      </c>
      <c r="AU721" s="255" t="s">
        <v>86</v>
      </c>
      <c r="AY721" s="16" t="s">
        <v>166</v>
      </c>
      <c r="BE721" s="256">
        <f>IF(N721="základní",J721,0)</f>
        <v>0</v>
      </c>
      <c r="BF721" s="256">
        <f>IF(N721="snížená",J721,0)</f>
        <v>0</v>
      </c>
      <c r="BG721" s="256">
        <f>IF(N721="zákl. přenesená",J721,0)</f>
        <v>0</v>
      </c>
      <c r="BH721" s="256">
        <f>IF(N721="sníž. přenesená",J721,0)</f>
        <v>0</v>
      </c>
      <c r="BI721" s="256">
        <f>IF(N721="nulová",J721,0)</f>
        <v>0</v>
      </c>
      <c r="BJ721" s="16" t="s">
        <v>86</v>
      </c>
      <c r="BK721" s="256">
        <f>ROUND(I721*H721,2)</f>
        <v>0</v>
      </c>
      <c r="BL721" s="16" t="s">
        <v>172</v>
      </c>
      <c r="BM721" s="255" t="s">
        <v>3396</v>
      </c>
    </row>
    <row r="722" spans="1:51" s="14" customFormat="1" ht="12">
      <c r="A722" s="14"/>
      <c r="B722" s="268"/>
      <c r="C722" s="269"/>
      <c r="D722" s="259" t="s">
        <v>174</v>
      </c>
      <c r="E722" s="270" t="s">
        <v>1</v>
      </c>
      <c r="F722" s="271" t="s">
        <v>2533</v>
      </c>
      <c r="G722" s="269"/>
      <c r="H722" s="272">
        <v>3.036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174</v>
      </c>
      <c r="AU722" s="278" t="s">
        <v>86</v>
      </c>
      <c r="AV722" s="14" t="s">
        <v>86</v>
      </c>
      <c r="AW722" s="14" t="s">
        <v>30</v>
      </c>
      <c r="AX722" s="14" t="s">
        <v>73</v>
      </c>
      <c r="AY722" s="278" t="s">
        <v>166</v>
      </c>
    </row>
    <row r="723" spans="1:51" s="14" customFormat="1" ht="12">
      <c r="A723" s="14"/>
      <c r="B723" s="268"/>
      <c r="C723" s="269"/>
      <c r="D723" s="259" t="s">
        <v>174</v>
      </c>
      <c r="E723" s="270" t="s">
        <v>1</v>
      </c>
      <c r="F723" s="271" t="s">
        <v>945</v>
      </c>
      <c r="G723" s="269"/>
      <c r="H723" s="272">
        <v>0.8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174</v>
      </c>
      <c r="AU723" s="278" t="s">
        <v>86</v>
      </c>
      <c r="AV723" s="14" t="s">
        <v>86</v>
      </c>
      <c r="AW723" s="14" t="s">
        <v>30</v>
      </c>
      <c r="AX723" s="14" t="s">
        <v>73</v>
      </c>
      <c r="AY723" s="278" t="s">
        <v>166</v>
      </c>
    </row>
    <row r="724" spans="1:51" s="14" customFormat="1" ht="12">
      <c r="A724" s="14"/>
      <c r="B724" s="268"/>
      <c r="C724" s="269"/>
      <c r="D724" s="259" t="s">
        <v>174</v>
      </c>
      <c r="E724" s="270" t="s">
        <v>1</v>
      </c>
      <c r="F724" s="271" t="s">
        <v>3397</v>
      </c>
      <c r="G724" s="269"/>
      <c r="H724" s="272">
        <v>3.2</v>
      </c>
      <c r="I724" s="273"/>
      <c r="J724" s="269"/>
      <c r="K724" s="269"/>
      <c r="L724" s="274"/>
      <c r="M724" s="275"/>
      <c r="N724" s="276"/>
      <c r="O724" s="276"/>
      <c r="P724" s="276"/>
      <c r="Q724" s="276"/>
      <c r="R724" s="276"/>
      <c r="S724" s="276"/>
      <c r="T724" s="27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8" t="s">
        <v>174</v>
      </c>
      <c r="AU724" s="278" t="s">
        <v>86</v>
      </c>
      <c r="AV724" s="14" t="s">
        <v>86</v>
      </c>
      <c r="AW724" s="14" t="s">
        <v>30</v>
      </c>
      <c r="AX724" s="14" t="s">
        <v>73</v>
      </c>
      <c r="AY724" s="278" t="s">
        <v>166</v>
      </c>
    </row>
    <row r="725" spans="1:65" s="2" customFormat="1" ht="16.5" customHeight="1">
      <c r="A725" s="37"/>
      <c r="B725" s="38"/>
      <c r="C725" s="243" t="s">
        <v>896</v>
      </c>
      <c r="D725" s="243" t="s">
        <v>168</v>
      </c>
      <c r="E725" s="244" t="s">
        <v>953</v>
      </c>
      <c r="F725" s="245" t="s">
        <v>954</v>
      </c>
      <c r="G725" s="246" t="s">
        <v>179</v>
      </c>
      <c r="H725" s="247">
        <v>9.6</v>
      </c>
      <c r="I725" s="248"/>
      <c r="J725" s="249">
        <f>ROUND(I725*H725,2)</f>
        <v>0</v>
      </c>
      <c r="K725" s="250"/>
      <c r="L725" s="43"/>
      <c r="M725" s="251" t="s">
        <v>1</v>
      </c>
      <c r="N725" s="252" t="s">
        <v>39</v>
      </c>
      <c r="O725" s="90"/>
      <c r="P725" s="253">
        <f>O725*H725</f>
        <v>0</v>
      </c>
      <c r="Q725" s="253">
        <v>0</v>
      </c>
      <c r="R725" s="253">
        <f>Q725*H725</f>
        <v>0</v>
      </c>
      <c r="S725" s="253">
        <v>1.671</v>
      </c>
      <c r="T725" s="254">
        <f>S725*H725</f>
        <v>16.0416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255" t="s">
        <v>172</v>
      </c>
      <c r="AT725" s="255" t="s">
        <v>168</v>
      </c>
      <c r="AU725" s="255" t="s">
        <v>86</v>
      </c>
      <c r="AY725" s="16" t="s">
        <v>166</v>
      </c>
      <c r="BE725" s="256">
        <f>IF(N725="základní",J725,0)</f>
        <v>0</v>
      </c>
      <c r="BF725" s="256">
        <f>IF(N725="snížená",J725,0)</f>
        <v>0</v>
      </c>
      <c r="BG725" s="256">
        <f>IF(N725="zákl. přenesená",J725,0)</f>
        <v>0</v>
      </c>
      <c r="BH725" s="256">
        <f>IF(N725="sníž. přenesená",J725,0)</f>
        <v>0</v>
      </c>
      <c r="BI725" s="256">
        <f>IF(N725="nulová",J725,0)</f>
        <v>0</v>
      </c>
      <c r="BJ725" s="16" t="s">
        <v>86</v>
      </c>
      <c r="BK725" s="256">
        <f>ROUND(I725*H725,2)</f>
        <v>0</v>
      </c>
      <c r="BL725" s="16" t="s">
        <v>172</v>
      </c>
      <c r="BM725" s="255" t="s">
        <v>3398</v>
      </c>
    </row>
    <row r="726" spans="1:51" s="13" customFormat="1" ht="12">
      <c r="A726" s="13"/>
      <c r="B726" s="257"/>
      <c r="C726" s="258"/>
      <c r="D726" s="259" t="s">
        <v>174</v>
      </c>
      <c r="E726" s="260" t="s">
        <v>1</v>
      </c>
      <c r="F726" s="261" t="s">
        <v>956</v>
      </c>
      <c r="G726" s="258"/>
      <c r="H726" s="260" t="s">
        <v>1</v>
      </c>
      <c r="I726" s="262"/>
      <c r="J726" s="258"/>
      <c r="K726" s="258"/>
      <c r="L726" s="263"/>
      <c r="M726" s="264"/>
      <c r="N726" s="265"/>
      <c r="O726" s="265"/>
      <c r="P726" s="265"/>
      <c r="Q726" s="265"/>
      <c r="R726" s="265"/>
      <c r="S726" s="265"/>
      <c r="T726" s="26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7" t="s">
        <v>174</v>
      </c>
      <c r="AU726" s="267" t="s">
        <v>86</v>
      </c>
      <c r="AV726" s="13" t="s">
        <v>80</v>
      </c>
      <c r="AW726" s="13" t="s">
        <v>30</v>
      </c>
      <c r="AX726" s="13" t="s">
        <v>73</v>
      </c>
      <c r="AY726" s="267" t="s">
        <v>166</v>
      </c>
    </row>
    <row r="727" spans="1:51" s="14" customFormat="1" ht="12">
      <c r="A727" s="14"/>
      <c r="B727" s="268"/>
      <c r="C727" s="269"/>
      <c r="D727" s="259" t="s">
        <v>174</v>
      </c>
      <c r="E727" s="270" t="s">
        <v>1</v>
      </c>
      <c r="F727" s="271" t="s">
        <v>957</v>
      </c>
      <c r="G727" s="269"/>
      <c r="H727" s="272">
        <v>9.6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174</v>
      </c>
      <c r="AU727" s="278" t="s">
        <v>86</v>
      </c>
      <c r="AV727" s="14" t="s">
        <v>86</v>
      </c>
      <c r="AW727" s="14" t="s">
        <v>30</v>
      </c>
      <c r="AX727" s="14" t="s">
        <v>73</v>
      </c>
      <c r="AY727" s="278" t="s">
        <v>166</v>
      </c>
    </row>
    <row r="728" spans="1:65" s="2" customFormat="1" ht="21.75" customHeight="1">
      <c r="A728" s="37"/>
      <c r="B728" s="38"/>
      <c r="C728" s="243" t="s">
        <v>901</v>
      </c>
      <c r="D728" s="243" t="s">
        <v>168</v>
      </c>
      <c r="E728" s="244" t="s">
        <v>3399</v>
      </c>
      <c r="F728" s="245" t="s">
        <v>3400</v>
      </c>
      <c r="G728" s="246" t="s">
        <v>290</v>
      </c>
      <c r="H728" s="247">
        <v>4.5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39</v>
      </c>
      <c r="O728" s="90"/>
      <c r="P728" s="253">
        <f>O728*H728</f>
        <v>0</v>
      </c>
      <c r="Q728" s="253">
        <v>0</v>
      </c>
      <c r="R728" s="253">
        <f>Q728*H728</f>
        <v>0</v>
      </c>
      <c r="S728" s="253">
        <v>0.07</v>
      </c>
      <c r="T728" s="254">
        <f>S728*H728</f>
        <v>0.31500000000000006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172</v>
      </c>
      <c r="AT728" s="255" t="s">
        <v>168</v>
      </c>
      <c r="AU728" s="255" t="s">
        <v>86</v>
      </c>
      <c r="AY728" s="16" t="s">
        <v>166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86</v>
      </c>
      <c r="BK728" s="256">
        <f>ROUND(I728*H728,2)</f>
        <v>0</v>
      </c>
      <c r="BL728" s="16" t="s">
        <v>172</v>
      </c>
      <c r="BM728" s="255" t="s">
        <v>3401</v>
      </c>
    </row>
    <row r="729" spans="1:51" s="14" customFormat="1" ht="12">
      <c r="A729" s="14"/>
      <c r="B729" s="268"/>
      <c r="C729" s="269"/>
      <c r="D729" s="259" t="s">
        <v>174</v>
      </c>
      <c r="E729" s="270" t="s">
        <v>1</v>
      </c>
      <c r="F729" s="271" t="s">
        <v>3402</v>
      </c>
      <c r="G729" s="269"/>
      <c r="H729" s="272">
        <v>4.5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174</v>
      </c>
      <c r="AU729" s="278" t="s">
        <v>86</v>
      </c>
      <c r="AV729" s="14" t="s">
        <v>86</v>
      </c>
      <c r="AW729" s="14" t="s">
        <v>30</v>
      </c>
      <c r="AX729" s="14" t="s">
        <v>73</v>
      </c>
      <c r="AY729" s="278" t="s">
        <v>166</v>
      </c>
    </row>
    <row r="730" spans="1:65" s="2" customFormat="1" ht="16.5" customHeight="1">
      <c r="A730" s="37"/>
      <c r="B730" s="38"/>
      <c r="C730" s="243" t="s">
        <v>909</v>
      </c>
      <c r="D730" s="243" t="s">
        <v>168</v>
      </c>
      <c r="E730" s="244" t="s">
        <v>959</v>
      </c>
      <c r="F730" s="245" t="s">
        <v>960</v>
      </c>
      <c r="G730" s="246" t="s">
        <v>179</v>
      </c>
      <c r="H730" s="247">
        <v>1.323</v>
      </c>
      <c r="I730" s="248"/>
      <c r="J730" s="249">
        <f>ROUND(I730*H730,2)</f>
        <v>0</v>
      </c>
      <c r="K730" s="250"/>
      <c r="L730" s="43"/>
      <c r="M730" s="251" t="s">
        <v>1</v>
      </c>
      <c r="N730" s="252" t="s">
        <v>39</v>
      </c>
      <c r="O730" s="90"/>
      <c r="P730" s="253">
        <f>O730*H730</f>
        <v>0</v>
      </c>
      <c r="Q730" s="253">
        <v>0</v>
      </c>
      <c r="R730" s="253">
        <f>Q730*H730</f>
        <v>0</v>
      </c>
      <c r="S730" s="253">
        <v>2.4</v>
      </c>
      <c r="T730" s="254">
        <f>S730*H730</f>
        <v>3.1752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55" t="s">
        <v>172</v>
      </c>
      <c r="AT730" s="255" t="s">
        <v>168</v>
      </c>
      <c r="AU730" s="255" t="s">
        <v>86</v>
      </c>
      <c r="AY730" s="16" t="s">
        <v>166</v>
      </c>
      <c r="BE730" s="256">
        <f>IF(N730="základní",J730,0)</f>
        <v>0</v>
      </c>
      <c r="BF730" s="256">
        <f>IF(N730="snížená",J730,0)</f>
        <v>0</v>
      </c>
      <c r="BG730" s="256">
        <f>IF(N730="zákl. přenesená",J730,0)</f>
        <v>0</v>
      </c>
      <c r="BH730" s="256">
        <f>IF(N730="sníž. přenesená",J730,0)</f>
        <v>0</v>
      </c>
      <c r="BI730" s="256">
        <f>IF(N730="nulová",J730,0)</f>
        <v>0</v>
      </c>
      <c r="BJ730" s="16" t="s">
        <v>86</v>
      </c>
      <c r="BK730" s="256">
        <f>ROUND(I730*H730,2)</f>
        <v>0</v>
      </c>
      <c r="BL730" s="16" t="s">
        <v>172</v>
      </c>
      <c r="BM730" s="255" t="s">
        <v>3403</v>
      </c>
    </row>
    <row r="731" spans="1:51" s="14" customFormat="1" ht="12">
      <c r="A731" s="14"/>
      <c r="B731" s="268"/>
      <c r="C731" s="269"/>
      <c r="D731" s="259" t="s">
        <v>174</v>
      </c>
      <c r="E731" s="270" t="s">
        <v>1</v>
      </c>
      <c r="F731" s="271" t="s">
        <v>2536</v>
      </c>
      <c r="G731" s="269"/>
      <c r="H731" s="272">
        <v>1.323</v>
      </c>
      <c r="I731" s="273"/>
      <c r="J731" s="269"/>
      <c r="K731" s="269"/>
      <c r="L731" s="274"/>
      <c r="M731" s="275"/>
      <c r="N731" s="276"/>
      <c r="O731" s="276"/>
      <c r="P731" s="276"/>
      <c r="Q731" s="276"/>
      <c r="R731" s="276"/>
      <c r="S731" s="276"/>
      <c r="T731" s="27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8" t="s">
        <v>174</v>
      </c>
      <c r="AU731" s="278" t="s">
        <v>86</v>
      </c>
      <c r="AV731" s="14" t="s">
        <v>86</v>
      </c>
      <c r="AW731" s="14" t="s">
        <v>30</v>
      </c>
      <c r="AX731" s="14" t="s">
        <v>73</v>
      </c>
      <c r="AY731" s="278" t="s">
        <v>166</v>
      </c>
    </row>
    <row r="732" spans="1:65" s="2" customFormat="1" ht="21.75" customHeight="1">
      <c r="A732" s="37"/>
      <c r="B732" s="38"/>
      <c r="C732" s="243" t="s">
        <v>914</v>
      </c>
      <c r="D732" s="243" t="s">
        <v>168</v>
      </c>
      <c r="E732" s="244" t="s">
        <v>3404</v>
      </c>
      <c r="F732" s="245" t="s">
        <v>3405</v>
      </c>
      <c r="G732" s="246" t="s">
        <v>171</v>
      </c>
      <c r="H732" s="247">
        <v>5.89</v>
      </c>
      <c r="I732" s="248"/>
      <c r="J732" s="249">
        <f>ROUND(I732*H732,2)</f>
        <v>0</v>
      </c>
      <c r="K732" s="250"/>
      <c r="L732" s="43"/>
      <c r="M732" s="251" t="s">
        <v>1</v>
      </c>
      <c r="N732" s="252" t="s">
        <v>39</v>
      </c>
      <c r="O732" s="90"/>
      <c r="P732" s="253">
        <f>O732*H732</f>
        <v>0</v>
      </c>
      <c r="Q732" s="253">
        <v>0</v>
      </c>
      <c r="R732" s="253">
        <f>Q732*H732</f>
        <v>0</v>
      </c>
      <c r="S732" s="253">
        <v>0.36</v>
      </c>
      <c r="T732" s="254">
        <f>S732*H732</f>
        <v>2.1203999999999996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255" t="s">
        <v>172</v>
      </c>
      <c r="AT732" s="255" t="s">
        <v>168</v>
      </c>
      <c r="AU732" s="255" t="s">
        <v>86</v>
      </c>
      <c r="AY732" s="16" t="s">
        <v>166</v>
      </c>
      <c r="BE732" s="256">
        <f>IF(N732="základní",J732,0)</f>
        <v>0</v>
      </c>
      <c r="BF732" s="256">
        <f>IF(N732="snížená",J732,0)</f>
        <v>0</v>
      </c>
      <c r="BG732" s="256">
        <f>IF(N732="zákl. přenesená",J732,0)</f>
        <v>0</v>
      </c>
      <c r="BH732" s="256">
        <f>IF(N732="sníž. přenesená",J732,0)</f>
        <v>0</v>
      </c>
      <c r="BI732" s="256">
        <f>IF(N732="nulová",J732,0)</f>
        <v>0</v>
      </c>
      <c r="BJ732" s="16" t="s">
        <v>86</v>
      </c>
      <c r="BK732" s="256">
        <f>ROUND(I732*H732,2)</f>
        <v>0</v>
      </c>
      <c r="BL732" s="16" t="s">
        <v>172</v>
      </c>
      <c r="BM732" s="255" t="s">
        <v>3406</v>
      </c>
    </row>
    <row r="733" spans="1:51" s="14" customFormat="1" ht="12">
      <c r="A733" s="14"/>
      <c r="B733" s="268"/>
      <c r="C733" s="269"/>
      <c r="D733" s="259" t="s">
        <v>174</v>
      </c>
      <c r="E733" s="270" t="s">
        <v>1</v>
      </c>
      <c r="F733" s="271" t="s">
        <v>3407</v>
      </c>
      <c r="G733" s="269"/>
      <c r="H733" s="272">
        <v>5.89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174</v>
      </c>
      <c r="AU733" s="278" t="s">
        <v>86</v>
      </c>
      <c r="AV733" s="14" t="s">
        <v>86</v>
      </c>
      <c r="AW733" s="14" t="s">
        <v>30</v>
      </c>
      <c r="AX733" s="14" t="s">
        <v>73</v>
      </c>
      <c r="AY733" s="278" t="s">
        <v>166</v>
      </c>
    </row>
    <row r="734" spans="1:65" s="2" customFormat="1" ht="33" customHeight="1">
      <c r="A734" s="37"/>
      <c r="B734" s="38"/>
      <c r="C734" s="243" t="s">
        <v>918</v>
      </c>
      <c r="D734" s="243" t="s">
        <v>168</v>
      </c>
      <c r="E734" s="244" t="s">
        <v>969</v>
      </c>
      <c r="F734" s="245" t="s">
        <v>970</v>
      </c>
      <c r="G734" s="246" t="s">
        <v>179</v>
      </c>
      <c r="H734" s="247">
        <v>0.397</v>
      </c>
      <c r="I734" s="248"/>
      <c r="J734" s="249">
        <f>ROUND(I734*H734,2)</f>
        <v>0</v>
      </c>
      <c r="K734" s="250"/>
      <c r="L734" s="43"/>
      <c r="M734" s="251" t="s">
        <v>1</v>
      </c>
      <c r="N734" s="252" t="s">
        <v>39</v>
      </c>
      <c r="O734" s="90"/>
      <c r="P734" s="253">
        <f>O734*H734</f>
        <v>0</v>
      </c>
      <c r="Q734" s="253">
        <v>0</v>
      </c>
      <c r="R734" s="253">
        <f>Q734*H734</f>
        <v>0</v>
      </c>
      <c r="S734" s="253">
        <v>2.2</v>
      </c>
      <c r="T734" s="254">
        <f>S734*H734</f>
        <v>0.8734000000000001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55" t="s">
        <v>172</v>
      </c>
      <c r="AT734" s="255" t="s">
        <v>168</v>
      </c>
      <c r="AU734" s="255" t="s">
        <v>86</v>
      </c>
      <c r="AY734" s="16" t="s">
        <v>166</v>
      </c>
      <c r="BE734" s="256">
        <f>IF(N734="základní",J734,0)</f>
        <v>0</v>
      </c>
      <c r="BF734" s="256">
        <f>IF(N734="snížená",J734,0)</f>
        <v>0</v>
      </c>
      <c r="BG734" s="256">
        <f>IF(N734="zákl. přenesená",J734,0)</f>
        <v>0</v>
      </c>
      <c r="BH734" s="256">
        <f>IF(N734="sníž. přenesená",J734,0)</f>
        <v>0</v>
      </c>
      <c r="BI734" s="256">
        <f>IF(N734="nulová",J734,0)</f>
        <v>0</v>
      </c>
      <c r="BJ734" s="16" t="s">
        <v>86</v>
      </c>
      <c r="BK734" s="256">
        <f>ROUND(I734*H734,2)</f>
        <v>0</v>
      </c>
      <c r="BL734" s="16" t="s">
        <v>172</v>
      </c>
      <c r="BM734" s="255" t="s">
        <v>3408</v>
      </c>
    </row>
    <row r="735" spans="1:51" s="13" customFormat="1" ht="12">
      <c r="A735" s="13"/>
      <c r="B735" s="257"/>
      <c r="C735" s="258"/>
      <c r="D735" s="259" t="s">
        <v>174</v>
      </c>
      <c r="E735" s="260" t="s">
        <v>1</v>
      </c>
      <c r="F735" s="261" t="s">
        <v>2231</v>
      </c>
      <c r="G735" s="258"/>
      <c r="H735" s="260" t="s">
        <v>1</v>
      </c>
      <c r="I735" s="262"/>
      <c r="J735" s="258"/>
      <c r="K735" s="258"/>
      <c r="L735" s="263"/>
      <c r="M735" s="264"/>
      <c r="N735" s="265"/>
      <c r="O735" s="265"/>
      <c r="P735" s="265"/>
      <c r="Q735" s="265"/>
      <c r="R735" s="265"/>
      <c r="S735" s="265"/>
      <c r="T735" s="26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7" t="s">
        <v>174</v>
      </c>
      <c r="AU735" s="267" t="s">
        <v>86</v>
      </c>
      <c r="AV735" s="13" t="s">
        <v>80</v>
      </c>
      <c r="AW735" s="13" t="s">
        <v>30</v>
      </c>
      <c r="AX735" s="13" t="s">
        <v>73</v>
      </c>
      <c r="AY735" s="267" t="s">
        <v>166</v>
      </c>
    </row>
    <row r="736" spans="1:51" s="14" customFormat="1" ht="12">
      <c r="A736" s="14"/>
      <c r="B736" s="268"/>
      <c r="C736" s="269"/>
      <c r="D736" s="259" t="s">
        <v>174</v>
      </c>
      <c r="E736" s="270" t="s">
        <v>1</v>
      </c>
      <c r="F736" s="271" t="s">
        <v>3409</v>
      </c>
      <c r="G736" s="269"/>
      <c r="H736" s="272">
        <v>0.397</v>
      </c>
      <c r="I736" s="273"/>
      <c r="J736" s="269"/>
      <c r="K736" s="269"/>
      <c r="L736" s="274"/>
      <c r="M736" s="275"/>
      <c r="N736" s="276"/>
      <c r="O736" s="276"/>
      <c r="P736" s="276"/>
      <c r="Q736" s="276"/>
      <c r="R736" s="276"/>
      <c r="S736" s="276"/>
      <c r="T736" s="27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8" t="s">
        <v>174</v>
      </c>
      <c r="AU736" s="278" t="s">
        <v>86</v>
      </c>
      <c r="AV736" s="14" t="s">
        <v>86</v>
      </c>
      <c r="AW736" s="14" t="s">
        <v>30</v>
      </c>
      <c r="AX736" s="14" t="s">
        <v>73</v>
      </c>
      <c r="AY736" s="278" t="s">
        <v>166</v>
      </c>
    </row>
    <row r="737" spans="1:65" s="2" customFormat="1" ht="33" customHeight="1">
      <c r="A737" s="37"/>
      <c r="B737" s="38"/>
      <c r="C737" s="243" t="s">
        <v>922</v>
      </c>
      <c r="D737" s="243" t="s">
        <v>168</v>
      </c>
      <c r="E737" s="244" t="s">
        <v>974</v>
      </c>
      <c r="F737" s="245" t="s">
        <v>975</v>
      </c>
      <c r="G737" s="246" t="s">
        <v>179</v>
      </c>
      <c r="H737" s="247">
        <v>15.36</v>
      </c>
      <c r="I737" s="248"/>
      <c r="J737" s="249">
        <f>ROUND(I737*H737,2)</f>
        <v>0</v>
      </c>
      <c r="K737" s="250"/>
      <c r="L737" s="43"/>
      <c r="M737" s="251" t="s">
        <v>1</v>
      </c>
      <c r="N737" s="252" t="s">
        <v>39</v>
      </c>
      <c r="O737" s="90"/>
      <c r="P737" s="253">
        <f>O737*H737</f>
        <v>0</v>
      </c>
      <c r="Q737" s="253">
        <v>0</v>
      </c>
      <c r="R737" s="253">
        <f>Q737*H737</f>
        <v>0</v>
      </c>
      <c r="S737" s="253">
        <v>2.2</v>
      </c>
      <c r="T737" s="254">
        <f>S737*H737</f>
        <v>33.792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255" t="s">
        <v>172</v>
      </c>
      <c r="AT737" s="255" t="s">
        <v>168</v>
      </c>
      <c r="AU737" s="255" t="s">
        <v>86</v>
      </c>
      <c r="AY737" s="16" t="s">
        <v>166</v>
      </c>
      <c r="BE737" s="256">
        <f>IF(N737="základní",J737,0)</f>
        <v>0</v>
      </c>
      <c r="BF737" s="256">
        <f>IF(N737="snížená",J737,0)</f>
        <v>0</v>
      </c>
      <c r="BG737" s="256">
        <f>IF(N737="zákl. přenesená",J737,0)</f>
        <v>0</v>
      </c>
      <c r="BH737" s="256">
        <f>IF(N737="sníž. přenesená",J737,0)</f>
        <v>0</v>
      </c>
      <c r="BI737" s="256">
        <f>IF(N737="nulová",J737,0)</f>
        <v>0</v>
      </c>
      <c r="BJ737" s="16" t="s">
        <v>86</v>
      </c>
      <c r="BK737" s="256">
        <f>ROUND(I737*H737,2)</f>
        <v>0</v>
      </c>
      <c r="BL737" s="16" t="s">
        <v>172</v>
      </c>
      <c r="BM737" s="255" t="s">
        <v>3410</v>
      </c>
    </row>
    <row r="738" spans="1:51" s="14" customFormat="1" ht="12">
      <c r="A738" s="14"/>
      <c r="B738" s="268"/>
      <c r="C738" s="269"/>
      <c r="D738" s="259" t="s">
        <v>174</v>
      </c>
      <c r="E738" s="270" t="s">
        <v>1</v>
      </c>
      <c r="F738" s="271" t="s">
        <v>3411</v>
      </c>
      <c r="G738" s="269"/>
      <c r="H738" s="272">
        <v>15.36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174</v>
      </c>
      <c r="AU738" s="278" t="s">
        <v>86</v>
      </c>
      <c r="AV738" s="14" t="s">
        <v>86</v>
      </c>
      <c r="AW738" s="14" t="s">
        <v>30</v>
      </c>
      <c r="AX738" s="14" t="s">
        <v>73</v>
      </c>
      <c r="AY738" s="278" t="s">
        <v>166</v>
      </c>
    </row>
    <row r="739" spans="1:65" s="2" customFormat="1" ht="21.75" customHeight="1">
      <c r="A739" s="37"/>
      <c r="B739" s="38"/>
      <c r="C739" s="243" t="s">
        <v>926</v>
      </c>
      <c r="D739" s="243" t="s">
        <v>168</v>
      </c>
      <c r="E739" s="244" t="s">
        <v>979</v>
      </c>
      <c r="F739" s="245" t="s">
        <v>980</v>
      </c>
      <c r="G739" s="246" t="s">
        <v>179</v>
      </c>
      <c r="H739" s="247">
        <v>15.36</v>
      </c>
      <c r="I739" s="248"/>
      <c r="J739" s="249">
        <f>ROUND(I739*H739,2)</f>
        <v>0</v>
      </c>
      <c r="K739" s="250"/>
      <c r="L739" s="43"/>
      <c r="M739" s="251" t="s">
        <v>1</v>
      </c>
      <c r="N739" s="252" t="s">
        <v>39</v>
      </c>
      <c r="O739" s="90"/>
      <c r="P739" s="253">
        <f>O739*H739</f>
        <v>0</v>
      </c>
      <c r="Q739" s="253">
        <v>0</v>
      </c>
      <c r="R739" s="253">
        <f>Q739*H739</f>
        <v>0</v>
      </c>
      <c r="S739" s="253">
        <v>1.4</v>
      </c>
      <c r="T739" s="254">
        <f>S739*H739</f>
        <v>21.503999999999998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R739" s="255" t="s">
        <v>172</v>
      </c>
      <c r="AT739" s="255" t="s">
        <v>168</v>
      </c>
      <c r="AU739" s="255" t="s">
        <v>86</v>
      </c>
      <c r="AY739" s="16" t="s">
        <v>166</v>
      </c>
      <c r="BE739" s="256">
        <f>IF(N739="základní",J739,0)</f>
        <v>0</v>
      </c>
      <c r="BF739" s="256">
        <f>IF(N739="snížená",J739,0)</f>
        <v>0</v>
      </c>
      <c r="BG739" s="256">
        <f>IF(N739="zákl. přenesená",J739,0)</f>
        <v>0</v>
      </c>
      <c r="BH739" s="256">
        <f>IF(N739="sníž. přenesená",J739,0)</f>
        <v>0</v>
      </c>
      <c r="BI739" s="256">
        <f>IF(N739="nulová",J739,0)</f>
        <v>0</v>
      </c>
      <c r="BJ739" s="16" t="s">
        <v>86</v>
      </c>
      <c r="BK739" s="256">
        <f>ROUND(I739*H739,2)</f>
        <v>0</v>
      </c>
      <c r="BL739" s="16" t="s">
        <v>172</v>
      </c>
      <c r="BM739" s="255" t="s">
        <v>3412</v>
      </c>
    </row>
    <row r="740" spans="1:51" s="14" customFormat="1" ht="12">
      <c r="A740" s="14"/>
      <c r="B740" s="268"/>
      <c r="C740" s="269"/>
      <c r="D740" s="259" t="s">
        <v>174</v>
      </c>
      <c r="E740" s="270" t="s">
        <v>1</v>
      </c>
      <c r="F740" s="271" t="s">
        <v>3411</v>
      </c>
      <c r="G740" s="269"/>
      <c r="H740" s="272">
        <v>15.36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174</v>
      </c>
      <c r="AU740" s="278" t="s">
        <v>86</v>
      </c>
      <c r="AV740" s="14" t="s">
        <v>86</v>
      </c>
      <c r="AW740" s="14" t="s">
        <v>30</v>
      </c>
      <c r="AX740" s="14" t="s">
        <v>73</v>
      </c>
      <c r="AY740" s="278" t="s">
        <v>166</v>
      </c>
    </row>
    <row r="741" spans="1:65" s="2" customFormat="1" ht="16.5" customHeight="1">
      <c r="A741" s="37"/>
      <c r="B741" s="38"/>
      <c r="C741" s="243" t="s">
        <v>930</v>
      </c>
      <c r="D741" s="243" t="s">
        <v>168</v>
      </c>
      <c r="E741" s="244" t="s">
        <v>983</v>
      </c>
      <c r="F741" s="245" t="s">
        <v>984</v>
      </c>
      <c r="G741" s="246" t="s">
        <v>290</v>
      </c>
      <c r="H741" s="247">
        <v>98.7</v>
      </c>
      <c r="I741" s="248"/>
      <c r="J741" s="249">
        <f>ROUND(I741*H741,2)</f>
        <v>0</v>
      </c>
      <c r="K741" s="250"/>
      <c r="L741" s="43"/>
      <c r="M741" s="251" t="s">
        <v>1</v>
      </c>
      <c r="N741" s="252" t="s">
        <v>39</v>
      </c>
      <c r="O741" s="90"/>
      <c r="P741" s="253">
        <f>O741*H741</f>
        <v>0</v>
      </c>
      <c r="Q741" s="253">
        <v>0</v>
      </c>
      <c r="R741" s="253">
        <f>Q741*H741</f>
        <v>0</v>
      </c>
      <c r="S741" s="253">
        <v>0.058</v>
      </c>
      <c r="T741" s="254">
        <f>S741*H741</f>
        <v>5.724600000000001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55" t="s">
        <v>172</v>
      </c>
      <c r="AT741" s="255" t="s">
        <v>168</v>
      </c>
      <c r="AU741" s="255" t="s">
        <v>86</v>
      </c>
      <c r="AY741" s="16" t="s">
        <v>166</v>
      </c>
      <c r="BE741" s="256">
        <f>IF(N741="základní",J741,0)</f>
        <v>0</v>
      </c>
      <c r="BF741" s="256">
        <f>IF(N741="snížená",J741,0)</f>
        <v>0</v>
      </c>
      <c r="BG741" s="256">
        <f>IF(N741="zákl. přenesená",J741,0)</f>
        <v>0</v>
      </c>
      <c r="BH741" s="256">
        <f>IF(N741="sníž. přenesená",J741,0)</f>
        <v>0</v>
      </c>
      <c r="BI741" s="256">
        <f>IF(N741="nulová",J741,0)</f>
        <v>0</v>
      </c>
      <c r="BJ741" s="16" t="s">
        <v>86</v>
      </c>
      <c r="BK741" s="256">
        <f>ROUND(I741*H741,2)</f>
        <v>0</v>
      </c>
      <c r="BL741" s="16" t="s">
        <v>172</v>
      </c>
      <c r="BM741" s="255" t="s">
        <v>3413</v>
      </c>
    </row>
    <row r="742" spans="1:51" s="13" customFormat="1" ht="12">
      <c r="A742" s="13"/>
      <c r="B742" s="257"/>
      <c r="C742" s="258"/>
      <c r="D742" s="259" t="s">
        <v>174</v>
      </c>
      <c r="E742" s="260" t="s">
        <v>1</v>
      </c>
      <c r="F742" s="261" t="s">
        <v>297</v>
      </c>
      <c r="G742" s="258"/>
      <c r="H742" s="260" t="s">
        <v>1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7" t="s">
        <v>174</v>
      </c>
      <c r="AU742" s="267" t="s">
        <v>86</v>
      </c>
      <c r="AV742" s="13" t="s">
        <v>80</v>
      </c>
      <c r="AW742" s="13" t="s">
        <v>30</v>
      </c>
      <c r="AX742" s="13" t="s">
        <v>73</v>
      </c>
      <c r="AY742" s="267" t="s">
        <v>166</v>
      </c>
    </row>
    <row r="743" spans="1:51" s="14" customFormat="1" ht="12">
      <c r="A743" s="14"/>
      <c r="B743" s="268"/>
      <c r="C743" s="269"/>
      <c r="D743" s="259" t="s">
        <v>174</v>
      </c>
      <c r="E743" s="270" t="s">
        <v>1</v>
      </c>
      <c r="F743" s="271" t="s">
        <v>3414</v>
      </c>
      <c r="G743" s="269"/>
      <c r="H743" s="272">
        <v>98.7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174</v>
      </c>
      <c r="AU743" s="278" t="s">
        <v>86</v>
      </c>
      <c r="AV743" s="14" t="s">
        <v>86</v>
      </c>
      <c r="AW743" s="14" t="s">
        <v>30</v>
      </c>
      <c r="AX743" s="14" t="s">
        <v>73</v>
      </c>
      <c r="AY743" s="278" t="s">
        <v>166</v>
      </c>
    </row>
    <row r="744" spans="1:65" s="2" customFormat="1" ht="16.5" customHeight="1">
      <c r="A744" s="37"/>
      <c r="B744" s="38"/>
      <c r="C744" s="243" t="s">
        <v>935</v>
      </c>
      <c r="D744" s="243" t="s">
        <v>168</v>
      </c>
      <c r="E744" s="244" t="s">
        <v>2542</v>
      </c>
      <c r="F744" s="245" t="s">
        <v>2543</v>
      </c>
      <c r="G744" s="246" t="s">
        <v>290</v>
      </c>
      <c r="H744" s="247">
        <v>3.3</v>
      </c>
      <c r="I744" s="248"/>
      <c r="J744" s="249">
        <f>ROUND(I744*H744,2)</f>
        <v>0</v>
      </c>
      <c r="K744" s="250"/>
      <c r="L744" s="43"/>
      <c r="M744" s="251" t="s">
        <v>1</v>
      </c>
      <c r="N744" s="252" t="s">
        <v>39</v>
      </c>
      <c r="O744" s="90"/>
      <c r="P744" s="253">
        <f>O744*H744</f>
        <v>0</v>
      </c>
      <c r="Q744" s="253">
        <v>0</v>
      </c>
      <c r="R744" s="253">
        <f>Q744*H744</f>
        <v>0</v>
      </c>
      <c r="S744" s="253">
        <v>0.187</v>
      </c>
      <c r="T744" s="254">
        <f>S744*H744</f>
        <v>0.6171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R744" s="255" t="s">
        <v>172</v>
      </c>
      <c r="AT744" s="255" t="s">
        <v>168</v>
      </c>
      <c r="AU744" s="255" t="s">
        <v>86</v>
      </c>
      <c r="AY744" s="16" t="s">
        <v>166</v>
      </c>
      <c r="BE744" s="256">
        <f>IF(N744="základní",J744,0)</f>
        <v>0</v>
      </c>
      <c r="BF744" s="256">
        <f>IF(N744="snížená",J744,0)</f>
        <v>0</v>
      </c>
      <c r="BG744" s="256">
        <f>IF(N744="zákl. přenesená",J744,0)</f>
        <v>0</v>
      </c>
      <c r="BH744" s="256">
        <f>IF(N744="sníž. přenesená",J744,0)</f>
        <v>0</v>
      </c>
      <c r="BI744" s="256">
        <f>IF(N744="nulová",J744,0)</f>
        <v>0</v>
      </c>
      <c r="BJ744" s="16" t="s">
        <v>86</v>
      </c>
      <c r="BK744" s="256">
        <f>ROUND(I744*H744,2)</f>
        <v>0</v>
      </c>
      <c r="BL744" s="16" t="s">
        <v>172</v>
      </c>
      <c r="BM744" s="255" t="s">
        <v>3415</v>
      </c>
    </row>
    <row r="745" spans="1:51" s="14" customFormat="1" ht="12">
      <c r="A745" s="14"/>
      <c r="B745" s="268"/>
      <c r="C745" s="269"/>
      <c r="D745" s="259" t="s">
        <v>174</v>
      </c>
      <c r="E745" s="270" t="s">
        <v>1</v>
      </c>
      <c r="F745" s="271" t="s">
        <v>3416</v>
      </c>
      <c r="G745" s="269"/>
      <c r="H745" s="272">
        <v>3.3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174</v>
      </c>
      <c r="AU745" s="278" t="s">
        <v>86</v>
      </c>
      <c r="AV745" s="14" t="s">
        <v>86</v>
      </c>
      <c r="AW745" s="14" t="s">
        <v>30</v>
      </c>
      <c r="AX745" s="14" t="s">
        <v>73</v>
      </c>
      <c r="AY745" s="278" t="s">
        <v>166</v>
      </c>
    </row>
    <row r="746" spans="1:65" s="2" customFormat="1" ht="21.75" customHeight="1">
      <c r="A746" s="37"/>
      <c r="B746" s="38"/>
      <c r="C746" s="243" t="s">
        <v>941</v>
      </c>
      <c r="D746" s="243" t="s">
        <v>168</v>
      </c>
      <c r="E746" s="244" t="s">
        <v>993</v>
      </c>
      <c r="F746" s="245" t="s">
        <v>994</v>
      </c>
      <c r="G746" s="246" t="s">
        <v>171</v>
      </c>
      <c r="H746" s="247">
        <v>5.104</v>
      </c>
      <c r="I746" s="248"/>
      <c r="J746" s="249">
        <f>ROUND(I746*H746,2)</f>
        <v>0</v>
      </c>
      <c r="K746" s="250"/>
      <c r="L746" s="43"/>
      <c r="M746" s="251" t="s">
        <v>1</v>
      </c>
      <c r="N746" s="252" t="s">
        <v>39</v>
      </c>
      <c r="O746" s="90"/>
      <c r="P746" s="253">
        <f>O746*H746</f>
        <v>0</v>
      </c>
      <c r="Q746" s="253">
        <v>0</v>
      </c>
      <c r="R746" s="253">
        <f>Q746*H746</f>
        <v>0</v>
      </c>
      <c r="S746" s="253">
        <v>0.065</v>
      </c>
      <c r="T746" s="254">
        <f>S746*H746</f>
        <v>0.33176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55" t="s">
        <v>172</v>
      </c>
      <c r="AT746" s="255" t="s">
        <v>168</v>
      </c>
      <c r="AU746" s="255" t="s">
        <v>86</v>
      </c>
      <c r="AY746" s="16" t="s">
        <v>166</v>
      </c>
      <c r="BE746" s="256">
        <f>IF(N746="základní",J746,0)</f>
        <v>0</v>
      </c>
      <c r="BF746" s="256">
        <f>IF(N746="snížená",J746,0)</f>
        <v>0</v>
      </c>
      <c r="BG746" s="256">
        <f>IF(N746="zákl. přenesená",J746,0)</f>
        <v>0</v>
      </c>
      <c r="BH746" s="256">
        <f>IF(N746="sníž. přenesená",J746,0)</f>
        <v>0</v>
      </c>
      <c r="BI746" s="256">
        <f>IF(N746="nulová",J746,0)</f>
        <v>0</v>
      </c>
      <c r="BJ746" s="16" t="s">
        <v>86</v>
      </c>
      <c r="BK746" s="256">
        <f>ROUND(I746*H746,2)</f>
        <v>0</v>
      </c>
      <c r="BL746" s="16" t="s">
        <v>172</v>
      </c>
      <c r="BM746" s="255" t="s">
        <v>3417</v>
      </c>
    </row>
    <row r="747" spans="1:51" s="13" customFormat="1" ht="12">
      <c r="A747" s="13"/>
      <c r="B747" s="257"/>
      <c r="C747" s="258"/>
      <c r="D747" s="259" t="s">
        <v>174</v>
      </c>
      <c r="E747" s="260" t="s">
        <v>1</v>
      </c>
      <c r="F747" s="261" t="s">
        <v>175</v>
      </c>
      <c r="G747" s="258"/>
      <c r="H747" s="260" t="s">
        <v>1</v>
      </c>
      <c r="I747" s="262"/>
      <c r="J747" s="258"/>
      <c r="K747" s="258"/>
      <c r="L747" s="263"/>
      <c r="M747" s="264"/>
      <c r="N747" s="265"/>
      <c r="O747" s="265"/>
      <c r="P747" s="265"/>
      <c r="Q747" s="265"/>
      <c r="R747" s="265"/>
      <c r="S747" s="265"/>
      <c r="T747" s="26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7" t="s">
        <v>174</v>
      </c>
      <c r="AU747" s="267" t="s">
        <v>86</v>
      </c>
      <c r="AV747" s="13" t="s">
        <v>80</v>
      </c>
      <c r="AW747" s="13" t="s">
        <v>30</v>
      </c>
      <c r="AX747" s="13" t="s">
        <v>73</v>
      </c>
      <c r="AY747" s="267" t="s">
        <v>166</v>
      </c>
    </row>
    <row r="748" spans="1:51" s="13" customFormat="1" ht="12">
      <c r="A748" s="13"/>
      <c r="B748" s="257"/>
      <c r="C748" s="258"/>
      <c r="D748" s="259" t="s">
        <v>174</v>
      </c>
      <c r="E748" s="260" t="s">
        <v>1</v>
      </c>
      <c r="F748" s="261" t="s">
        <v>2547</v>
      </c>
      <c r="G748" s="258"/>
      <c r="H748" s="260" t="s">
        <v>1</v>
      </c>
      <c r="I748" s="262"/>
      <c r="J748" s="258"/>
      <c r="K748" s="258"/>
      <c r="L748" s="263"/>
      <c r="M748" s="264"/>
      <c r="N748" s="265"/>
      <c r="O748" s="265"/>
      <c r="P748" s="265"/>
      <c r="Q748" s="265"/>
      <c r="R748" s="265"/>
      <c r="S748" s="265"/>
      <c r="T748" s="26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7" t="s">
        <v>174</v>
      </c>
      <c r="AU748" s="267" t="s">
        <v>86</v>
      </c>
      <c r="AV748" s="13" t="s">
        <v>80</v>
      </c>
      <c r="AW748" s="13" t="s">
        <v>30</v>
      </c>
      <c r="AX748" s="13" t="s">
        <v>73</v>
      </c>
      <c r="AY748" s="267" t="s">
        <v>166</v>
      </c>
    </row>
    <row r="749" spans="1:51" s="14" customFormat="1" ht="12">
      <c r="A749" s="14"/>
      <c r="B749" s="268"/>
      <c r="C749" s="269"/>
      <c r="D749" s="259" t="s">
        <v>174</v>
      </c>
      <c r="E749" s="270" t="s">
        <v>1</v>
      </c>
      <c r="F749" s="271" t="s">
        <v>3418</v>
      </c>
      <c r="G749" s="269"/>
      <c r="H749" s="272">
        <v>0.604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174</v>
      </c>
      <c r="AU749" s="278" t="s">
        <v>86</v>
      </c>
      <c r="AV749" s="14" t="s">
        <v>86</v>
      </c>
      <c r="AW749" s="14" t="s">
        <v>30</v>
      </c>
      <c r="AX749" s="14" t="s">
        <v>73</v>
      </c>
      <c r="AY749" s="278" t="s">
        <v>166</v>
      </c>
    </row>
    <row r="750" spans="1:51" s="14" customFormat="1" ht="12">
      <c r="A750" s="14"/>
      <c r="B750" s="268"/>
      <c r="C750" s="269"/>
      <c r="D750" s="259" t="s">
        <v>174</v>
      </c>
      <c r="E750" s="270" t="s">
        <v>1</v>
      </c>
      <c r="F750" s="271" t="s">
        <v>3315</v>
      </c>
      <c r="G750" s="269"/>
      <c r="H750" s="272">
        <v>2.412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174</v>
      </c>
      <c r="AU750" s="278" t="s">
        <v>86</v>
      </c>
      <c r="AV750" s="14" t="s">
        <v>86</v>
      </c>
      <c r="AW750" s="14" t="s">
        <v>30</v>
      </c>
      <c r="AX750" s="14" t="s">
        <v>73</v>
      </c>
      <c r="AY750" s="278" t="s">
        <v>166</v>
      </c>
    </row>
    <row r="751" spans="1:51" s="14" customFormat="1" ht="12">
      <c r="A751" s="14"/>
      <c r="B751" s="268"/>
      <c r="C751" s="269"/>
      <c r="D751" s="259" t="s">
        <v>174</v>
      </c>
      <c r="E751" s="270" t="s">
        <v>1</v>
      </c>
      <c r="F751" s="271" t="s">
        <v>3317</v>
      </c>
      <c r="G751" s="269"/>
      <c r="H751" s="272">
        <v>2.088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174</v>
      </c>
      <c r="AU751" s="278" t="s">
        <v>86</v>
      </c>
      <c r="AV751" s="14" t="s">
        <v>86</v>
      </c>
      <c r="AW751" s="14" t="s">
        <v>30</v>
      </c>
      <c r="AX751" s="14" t="s">
        <v>73</v>
      </c>
      <c r="AY751" s="278" t="s">
        <v>166</v>
      </c>
    </row>
    <row r="752" spans="1:65" s="2" customFormat="1" ht="16.5" customHeight="1">
      <c r="A752" s="37"/>
      <c r="B752" s="38"/>
      <c r="C752" s="243" t="s">
        <v>947</v>
      </c>
      <c r="D752" s="243" t="s">
        <v>168</v>
      </c>
      <c r="E752" s="244" t="s">
        <v>997</v>
      </c>
      <c r="F752" s="245" t="s">
        <v>998</v>
      </c>
      <c r="G752" s="246" t="s">
        <v>171</v>
      </c>
      <c r="H752" s="247">
        <v>5</v>
      </c>
      <c r="I752" s="248"/>
      <c r="J752" s="249">
        <f>ROUND(I752*H752,2)</f>
        <v>0</v>
      </c>
      <c r="K752" s="250"/>
      <c r="L752" s="43"/>
      <c r="M752" s="251" t="s">
        <v>1</v>
      </c>
      <c r="N752" s="252" t="s">
        <v>39</v>
      </c>
      <c r="O752" s="90"/>
      <c r="P752" s="253">
        <f>O752*H752</f>
        <v>0</v>
      </c>
      <c r="Q752" s="253">
        <v>0</v>
      </c>
      <c r="R752" s="253">
        <f>Q752*H752</f>
        <v>0</v>
      </c>
      <c r="S752" s="253">
        <v>0.076</v>
      </c>
      <c r="T752" s="254">
        <f>S752*H752</f>
        <v>0.38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55" t="s">
        <v>172</v>
      </c>
      <c r="AT752" s="255" t="s">
        <v>168</v>
      </c>
      <c r="AU752" s="255" t="s">
        <v>86</v>
      </c>
      <c r="AY752" s="16" t="s">
        <v>166</v>
      </c>
      <c r="BE752" s="256">
        <f>IF(N752="základní",J752,0)</f>
        <v>0</v>
      </c>
      <c r="BF752" s="256">
        <f>IF(N752="snížená",J752,0)</f>
        <v>0</v>
      </c>
      <c r="BG752" s="256">
        <f>IF(N752="zákl. přenesená",J752,0)</f>
        <v>0</v>
      </c>
      <c r="BH752" s="256">
        <f>IF(N752="sníž. přenesená",J752,0)</f>
        <v>0</v>
      </c>
      <c r="BI752" s="256">
        <f>IF(N752="nulová",J752,0)</f>
        <v>0</v>
      </c>
      <c r="BJ752" s="16" t="s">
        <v>86</v>
      </c>
      <c r="BK752" s="256">
        <f>ROUND(I752*H752,2)</f>
        <v>0</v>
      </c>
      <c r="BL752" s="16" t="s">
        <v>172</v>
      </c>
      <c r="BM752" s="255" t="s">
        <v>3419</v>
      </c>
    </row>
    <row r="753" spans="1:51" s="14" customFormat="1" ht="12">
      <c r="A753" s="14"/>
      <c r="B753" s="268"/>
      <c r="C753" s="269"/>
      <c r="D753" s="259" t="s">
        <v>174</v>
      </c>
      <c r="E753" s="270" t="s">
        <v>1</v>
      </c>
      <c r="F753" s="271" t="s">
        <v>3420</v>
      </c>
      <c r="G753" s="269"/>
      <c r="H753" s="272">
        <v>3.2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174</v>
      </c>
      <c r="AU753" s="278" t="s">
        <v>86</v>
      </c>
      <c r="AV753" s="14" t="s">
        <v>86</v>
      </c>
      <c r="AW753" s="14" t="s">
        <v>30</v>
      </c>
      <c r="AX753" s="14" t="s">
        <v>73</v>
      </c>
      <c r="AY753" s="278" t="s">
        <v>166</v>
      </c>
    </row>
    <row r="754" spans="1:51" s="14" customFormat="1" ht="12">
      <c r="A754" s="14"/>
      <c r="B754" s="268"/>
      <c r="C754" s="269"/>
      <c r="D754" s="259" t="s">
        <v>174</v>
      </c>
      <c r="E754" s="270" t="s">
        <v>1</v>
      </c>
      <c r="F754" s="271" t="s">
        <v>3421</v>
      </c>
      <c r="G754" s="269"/>
      <c r="H754" s="272">
        <v>1.8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174</v>
      </c>
      <c r="AU754" s="278" t="s">
        <v>86</v>
      </c>
      <c r="AV754" s="14" t="s">
        <v>86</v>
      </c>
      <c r="AW754" s="14" t="s">
        <v>30</v>
      </c>
      <c r="AX754" s="14" t="s">
        <v>73</v>
      </c>
      <c r="AY754" s="278" t="s">
        <v>166</v>
      </c>
    </row>
    <row r="755" spans="1:65" s="2" customFormat="1" ht="21.75" customHeight="1">
      <c r="A755" s="37"/>
      <c r="B755" s="38"/>
      <c r="C755" s="243" t="s">
        <v>952</v>
      </c>
      <c r="D755" s="243" t="s">
        <v>168</v>
      </c>
      <c r="E755" s="244" t="s">
        <v>1003</v>
      </c>
      <c r="F755" s="245" t="s">
        <v>1004</v>
      </c>
      <c r="G755" s="246" t="s">
        <v>171</v>
      </c>
      <c r="H755" s="247">
        <v>108.748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39</v>
      </c>
      <c r="O755" s="90"/>
      <c r="P755" s="253">
        <f>O755*H755</f>
        <v>0</v>
      </c>
      <c r="Q755" s="253">
        <v>0</v>
      </c>
      <c r="R755" s="253">
        <f>Q755*H755</f>
        <v>0</v>
      </c>
      <c r="S755" s="253">
        <v>0.01</v>
      </c>
      <c r="T755" s="254">
        <f>S755*H755</f>
        <v>1.08748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172</v>
      </c>
      <c r="AT755" s="255" t="s">
        <v>168</v>
      </c>
      <c r="AU755" s="255" t="s">
        <v>86</v>
      </c>
      <c r="AY755" s="16" t="s">
        <v>166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86</v>
      </c>
      <c r="BK755" s="256">
        <f>ROUND(I755*H755,2)</f>
        <v>0</v>
      </c>
      <c r="BL755" s="16" t="s">
        <v>172</v>
      </c>
      <c r="BM755" s="255" t="s">
        <v>3422</v>
      </c>
    </row>
    <row r="756" spans="1:51" s="13" customFormat="1" ht="12">
      <c r="A756" s="13"/>
      <c r="B756" s="257"/>
      <c r="C756" s="258"/>
      <c r="D756" s="259" t="s">
        <v>174</v>
      </c>
      <c r="E756" s="260" t="s">
        <v>1</v>
      </c>
      <c r="F756" s="261" t="s">
        <v>417</v>
      </c>
      <c r="G756" s="258"/>
      <c r="H756" s="260" t="s">
        <v>1</v>
      </c>
      <c r="I756" s="262"/>
      <c r="J756" s="258"/>
      <c r="K756" s="258"/>
      <c r="L756" s="263"/>
      <c r="M756" s="264"/>
      <c r="N756" s="265"/>
      <c r="O756" s="265"/>
      <c r="P756" s="265"/>
      <c r="Q756" s="265"/>
      <c r="R756" s="265"/>
      <c r="S756" s="265"/>
      <c r="T756" s="26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7" t="s">
        <v>174</v>
      </c>
      <c r="AU756" s="267" t="s">
        <v>86</v>
      </c>
      <c r="AV756" s="13" t="s">
        <v>80</v>
      </c>
      <c r="AW756" s="13" t="s">
        <v>30</v>
      </c>
      <c r="AX756" s="13" t="s">
        <v>73</v>
      </c>
      <c r="AY756" s="267" t="s">
        <v>166</v>
      </c>
    </row>
    <row r="757" spans="1:51" s="13" customFormat="1" ht="12">
      <c r="A757" s="13"/>
      <c r="B757" s="257"/>
      <c r="C757" s="258"/>
      <c r="D757" s="259" t="s">
        <v>174</v>
      </c>
      <c r="E757" s="260" t="s">
        <v>1</v>
      </c>
      <c r="F757" s="261" t="s">
        <v>2231</v>
      </c>
      <c r="G757" s="258"/>
      <c r="H757" s="260" t="s">
        <v>1</v>
      </c>
      <c r="I757" s="262"/>
      <c r="J757" s="258"/>
      <c r="K757" s="258"/>
      <c r="L757" s="263"/>
      <c r="M757" s="264"/>
      <c r="N757" s="265"/>
      <c r="O757" s="265"/>
      <c r="P757" s="265"/>
      <c r="Q757" s="265"/>
      <c r="R757" s="265"/>
      <c r="S757" s="265"/>
      <c r="T757" s="26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7" t="s">
        <v>174</v>
      </c>
      <c r="AU757" s="267" t="s">
        <v>86</v>
      </c>
      <c r="AV757" s="13" t="s">
        <v>80</v>
      </c>
      <c r="AW757" s="13" t="s">
        <v>30</v>
      </c>
      <c r="AX757" s="13" t="s">
        <v>73</v>
      </c>
      <c r="AY757" s="267" t="s">
        <v>166</v>
      </c>
    </row>
    <row r="758" spans="1:51" s="14" customFormat="1" ht="12">
      <c r="A758" s="14"/>
      <c r="B758" s="268"/>
      <c r="C758" s="269"/>
      <c r="D758" s="259" t="s">
        <v>174</v>
      </c>
      <c r="E758" s="270" t="s">
        <v>1</v>
      </c>
      <c r="F758" s="271" t="s">
        <v>3393</v>
      </c>
      <c r="G758" s="269"/>
      <c r="H758" s="272">
        <v>108.748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174</v>
      </c>
      <c r="AU758" s="278" t="s">
        <v>86</v>
      </c>
      <c r="AV758" s="14" t="s">
        <v>86</v>
      </c>
      <c r="AW758" s="14" t="s">
        <v>30</v>
      </c>
      <c r="AX758" s="14" t="s">
        <v>73</v>
      </c>
      <c r="AY758" s="278" t="s">
        <v>166</v>
      </c>
    </row>
    <row r="759" spans="1:65" s="2" customFormat="1" ht="21.75" customHeight="1">
      <c r="A759" s="37"/>
      <c r="B759" s="38"/>
      <c r="C759" s="243" t="s">
        <v>958</v>
      </c>
      <c r="D759" s="243" t="s">
        <v>168</v>
      </c>
      <c r="E759" s="244" t="s">
        <v>1007</v>
      </c>
      <c r="F759" s="245" t="s">
        <v>1008</v>
      </c>
      <c r="G759" s="246" t="s">
        <v>171</v>
      </c>
      <c r="H759" s="247">
        <v>6.387</v>
      </c>
      <c r="I759" s="248"/>
      <c r="J759" s="249">
        <f>ROUND(I759*H759,2)</f>
        <v>0</v>
      </c>
      <c r="K759" s="250"/>
      <c r="L759" s="43"/>
      <c r="M759" s="251" t="s">
        <v>1</v>
      </c>
      <c r="N759" s="252" t="s">
        <v>39</v>
      </c>
      <c r="O759" s="90"/>
      <c r="P759" s="253">
        <f>O759*H759</f>
        <v>0</v>
      </c>
      <c r="Q759" s="253">
        <v>0</v>
      </c>
      <c r="R759" s="253">
        <f>Q759*H759</f>
        <v>0</v>
      </c>
      <c r="S759" s="253">
        <v>0.05</v>
      </c>
      <c r="T759" s="254">
        <f>S759*H759</f>
        <v>0.31935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R759" s="255" t="s">
        <v>172</v>
      </c>
      <c r="AT759" s="255" t="s">
        <v>168</v>
      </c>
      <c r="AU759" s="255" t="s">
        <v>86</v>
      </c>
      <c r="AY759" s="16" t="s">
        <v>166</v>
      </c>
      <c r="BE759" s="256">
        <f>IF(N759="základní",J759,0)</f>
        <v>0</v>
      </c>
      <c r="BF759" s="256">
        <f>IF(N759="snížená",J759,0)</f>
        <v>0</v>
      </c>
      <c r="BG759" s="256">
        <f>IF(N759="zákl. přenesená",J759,0)</f>
        <v>0</v>
      </c>
      <c r="BH759" s="256">
        <f>IF(N759="sníž. přenesená",J759,0)</f>
        <v>0</v>
      </c>
      <c r="BI759" s="256">
        <f>IF(N759="nulová",J759,0)</f>
        <v>0</v>
      </c>
      <c r="BJ759" s="16" t="s">
        <v>86</v>
      </c>
      <c r="BK759" s="256">
        <f>ROUND(I759*H759,2)</f>
        <v>0</v>
      </c>
      <c r="BL759" s="16" t="s">
        <v>172</v>
      </c>
      <c r="BM759" s="255" t="s">
        <v>3423</v>
      </c>
    </row>
    <row r="760" spans="1:51" s="14" customFormat="1" ht="12">
      <c r="A760" s="14"/>
      <c r="B760" s="268"/>
      <c r="C760" s="269"/>
      <c r="D760" s="259" t="s">
        <v>174</v>
      </c>
      <c r="E760" s="270" t="s">
        <v>1</v>
      </c>
      <c r="F760" s="271" t="s">
        <v>3424</v>
      </c>
      <c r="G760" s="269"/>
      <c r="H760" s="272">
        <v>6.387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174</v>
      </c>
      <c r="AU760" s="278" t="s">
        <v>86</v>
      </c>
      <c r="AV760" s="14" t="s">
        <v>86</v>
      </c>
      <c r="AW760" s="14" t="s">
        <v>30</v>
      </c>
      <c r="AX760" s="14" t="s">
        <v>73</v>
      </c>
      <c r="AY760" s="278" t="s">
        <v>166</v>
      </c>
    </row>
    <row r="761" spans="1:65" s="2" customFormat="1" ht="21.75" customHeight="1">
      <c r="A761" s="37"/>
      <c r="B761" s="38"/>
      <c r="C761" s="243" t="s">
        <v>963</v>
      </c>
      <c r="D761" s="243" t="s">
        <v>168</v>
      </c>
      <c r="E761" s="244" t="s">
        <v>1012</v>
      </c>
      <c r="F761" s="245" t="s">
        <v>1013</v>
      </c>
      <c r="G761" s="246" t="s">
        <v>171</v>
      </c>
      <c r="H761" s="247">
        <v>635.659</v>
      </c>
      <c r="I761" s="248"/>
      <c r="J761" s="249">
        <f>ROUND(I761*H761,2)</f>
        <v>0</v>
      </c>
      <c r="K761" s="250"/>
      <c r="L761" s="43"/>
      <c r="M761" s="251" t="s">
        <v>1</v>
      </c>
      <c r="N761" s="252" t="s">
        <v>39</v>
      </c>
      <c r="O761" s="90"/>
      <c r="P761" s="253">
        <f>O761*H761</f>
        <v>0</v>
      </c>
      <c r="Q761" s="253">
        <v>0</v>
      </c>
      <c r="R761" s="253">
        <f>Q761*H761</f>
        <v>0</v>
      </c>
      <c r="S761" s="253">
        <v>0.005</v>
      </c>
      <c r="T761" s="254">
        <f>S761*H761</f>
        <v>3.178295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255" t="s">
        <v>172</v>
      </c>
      <c r="AT761" s="255" t="s">
        <v>168</v>
      </c>
      <c r="AU761" s="255" t="s">
        <v>86</v>
      </c>
      <c r="AY761" s="16" t="s">
        <v>166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6" t="s">
        <v>86</v>
      </c>
      <c r="BK761" s="256">
        <f>ROUND(I761*H761,2)</f>
        <v>0</v>
      </c>
      <c r="BL761" s="16" t="s">
        <v>172</v>
      </c>
      <c r="BM761" s="255" t="s">
        <v>3425</v>
      </c>
    </row>
    <row r="762" spans="1:51" s="14" customFormat="1" ht="12">
      <c r="A762" s="14"/>
      <c r="B762" s="268"/>
      <c r="C762" s="269"/>
      <c r="D762" s="259" t="s">
        <v>174</v>
      </c>
      <c r="E762" s="270" t="s">
        <v>1</v>
      </c>
      <c r="F762" s="271" t="s">
        <v>3141</v>
      </c>
      <c r="G762" s="269"/>
      <c r="H762" s="272">
        <v>635.659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174</v>
      </c>
      <c r="AU762" s="278" t="s">
        <v>86</v>
      </c>
      <c r="AV762" s="14" t="s">
        <v>86</v>
      </c>
      <c r="AW762" s="14" t="s">
        <v>30</v>
      </c>
      <c r="AX762" s="14" t="s">
        <v>73</v>
      </c>
      <c r="AY762" s="278" t="s">
        <v>166</v>
      </c>
    </row>
    <row r="763" spans="1:65" s="2" customFormat="1" ht="33" customHeight="1">
      <c r="A763" s="37"/>
      <c r="B763" s="38"/>
      <c r="C763" s="243" t="s">
        <v>968</v>
      </c>
      <c r="D763" s="243" t="s">
        <v>168</v>
      </c>
      <c r="E763" s="244" t="s">
        <v>1016</v>
      </c>
      <c r="F763" s="245" t="s">
        <v>1017</v>
      </c>
      <c r="G763" s="246" t="s">
        <v>171</v>
      </c>
      <c r="H763" s="247">
        <v>164.849</v>
      </c>
      <c r="I763" s="248"/>
      <c r="J763" s="249">
        <f>ROUND(I763*H763,2)</f>
        <v>0</v>
      </c>
      <c r="K763" s="250"/>
      <c r="L763" s="43"/>
      <c r="M763" s="251" t="s">
        <v>1</v>
      </c>
      <c r="N763" s="252" t="s">
        <v>39</v>
      </c>
      <c r="O763" s="90"/>
      <c r="P763" s="253">
        <f>O763*H763</f>
        <v>0</v>
      </c>
      <c r="Q763" s="253">
        <v>0</v>
      </c>
      <c r="R763" s="253">
        <f>Q763*H763</f>
        <v>0</v>
      </c>
      <c r="S763" s="253">
        <v>0.037</v>
      </c>
      <c r="T763" s="254">
        <f>S763*H763</f>
        <v>6.099412999999999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172</v>
      </c>
      <c r="AT763" s="255" t="s">
        <v>168</v>
      </c>
      <c r="AU763" s="255" t="s">
        <v>86</v>
      </c>
      <c r="AY763" s="16" t="s">
        <v>166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86</v>
      </c>
      <c r="BK763" s="256">
        <f>ROUND(I763*H763,2)</f>
        <v>0</v>
      </c>
      <c r="BL763" s="16" t="s">
        <v>172</v>
      </c>
      <c r="BM763" s="255" t="s">
        <v>3426</v>
      </c>
    </row>
    <row r="764" spans="1:51" s="14" customFormat="1" ht="12">
      <c r="A764" s="14"/>
      <c r="B764" s="268"/>
      <c r="C764" s="269"/>
      <c r="D764" s="259" t="s">
        <v>174</v>
      </c>
      <c r="E764" s="270" t="s">
        <v>1</v>
      </c>
      <c r="F764" s="271" t="s">
        <v>3139</v>
      </c>
      <c r="G764" s="269"/>
      <c r="H764" s="272">
        <v>164.849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174</v>
      </c>
      <c r="AU764" s="278" t="s">
        <v>86</v>
      </c>
      <c r="AV764" s="14" t="s">
        <v>86</v>
      </c>
      <c r="AW764" s="14" t="s">
        <v>30</v>
      </c>
      <c r="AX764" s="14" t="s">
        <v>73</v>
      </c>
      <c r="AY764" s="278" t="s">
        <v>166</v>
      </c>
    </row>
    <row r="765" spans="1:63" s="12" customFormat="1" ht="22.8" customHeight="1">
      <c r="A765" s="12"/>
      <c r="B765" s="227"/>
      <c r="C765" s="228"/>
      <c r="D765" s="229" t="s">
        <v>72</v>
      </c>
      <c r="E765" s="241" t="s">
        <v>1019</v>
      </c>
      <c r="F765" s="241" t="s">
        <v>1020</v>
      </c>
      <c r="G765" s="228"/>
      <c r="H765" s="228"/>
      <c r="I765" s="231"/>
      <c r="J765" s="242">
        <f>BK765</f>
        <v>0</v>
      </c>
      <c r="K765" s="228"/>
      <c r="L765" s="233"/>
      <c r="M765" s="234"/>
      <c r="N765" s="235"/>
      <c r="O765" s="235"/>
      <c r="P765" s="236">
        <f>SUM(P766:P778)</f>
        <v>0</v>
      </c>
      <c r="Q765" s="235"/>
      <c r="R765" s="236">
        <f>SUM(R766:R778)</f>
        <v>0</v>
      </c>
      <c r="S765" s="235"/>
      <c r="T765" s="237">
        <f>SUM(T766:T778)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38" t="s">
        <v>80</v>
      </c>
      <c r="AT765" s="239" t="s">
        <v>72</v>
      </c>
      <c r="AU765" s="239" t="s">
        <v>80</v>
      </c>
      <c r="AY765" s="238" t="s">
        <v>166</v>
      </c>
      <c r="BK765" s="240">
        <f>SUM(BK766:BK778)</f>
        <v>0</v>
      </c>
    </row>
    <row r="766" spans="1:65" s="2" customFormat="1" ht="16.5" customHeight="1">
      <c r="A766" s="37"/>
      <c r="B766" s="38"/>
      <c r="C766" s="243" t="s">
        <v>973</v>
      </c>
      <c r="D766" s="243" t="s">
        <v>168</v>
      </c>
      <c r="E766" s="244" t="s">
        <v>1022</v>
      </c>
      <c r="F766" s="245" t="s">
        <v>1023</v>
      </c>
      <c r="G766" s="246" t="s">
        <v>223</v>
      </c>
      <c r="H766" s="247">
        <v>145.006</v>
      </c>
      <c r="I766" s="248"/>
      <c r="J766" s="249">
        <f>ROUND(I766*H766,2)</f>
        <v>0</v>
      </c>
      <c r="K766" s="250"/>
      <c r="L766" s="43"/>
      <c r="M766" s="251" t="s">
        <v>1</v>
      </c>
      <c r="N766" s="252" t="s">
        <v>39</v>
      </c>
      <c r="O766" s="90"/>
      <c r="P766" s="253">
        <f>O766*H766</f>
        <v>0</v>
      </c>
      <c r="Q766" s="253">
        <v>0</v>
      </c>
      <c r="R766" s="253">
        <f>Q766*H766</f>
        <v>0</v>
      </c>
      <c r="S766" s="253">
        <v>0</v>
      </c>
      <c r="T766" s="254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55" t="s">
        <v>172</v>
      </c>
      <c r="AT766" s="255" t="s">
        <v>168</v>
      </c>
      <c r="AU766" s="255" t="s">
        <v>86</v>
      </c>
      <c r="AY766" s="16" t="s">
        <v>166</v>
      </c>
      <c r="BE766" s="256">
        <f>IF(N766="základní",J766,0)</f>
        <v>0</v>
      </c>
      <c r="BF766" s="256">
        <f>IF(N766="snížená",J766,0)</f>
        <v>0</v>
      </c>
      <c r="BG766" s="256">
        <f>IF(N766="zákl. přenesená",J766,0)</f>
        <v>0</v>
      </c>
      <c r="BH766" s="256">
        <f>IF(N766="sníž. přenesená",J766,0)</f>
        <v>0</v>
      </c>
      <c r="BI766" s="256">
        <f>IF(N766="nulová",J766,0)</f>
        <v>0</v>
      </c>
      <c r="BJ766" s="16" t="s">
        <v>86</v>
      </c>
      <c r="BK766" s="256">
        <f>ROUND(I766*H766,2)</f>
        <v>0</v>
      </c>
      <c r="BL766" s="16" t="s">
        <v>172</v>
      </c>
      <c r="BM766" s="255" t="s">
        <v>3427</v>
      </c>
    </row>
    <row r="767" spans="1:65" s="2" customFormat="1" ht="21.75" customHeight="1">
      <c r="A767" s="37"/>
      <c r="B767" s="38"/>
      <c r="C767" s="243" t="s">
        <v>978</v>
      </c>
      <c r="D767" s="243" t="s">
        <v>168</v>
      </c>
      <c r="E767" s="244" t="s">
        <v>1026</v>
      </c>
      <c r="F767" s="245" t="s">
        <v>1027</v>
      </c>
      <c r="G767" s="246" t="s">
        <v>223</v>
      </c>
      <c r="H767" s="247">
        <v>145.006</v>
      </c>
      <c r="I767" s="248"/>
      <c r="J767" s="249">
        <f>ROUND(I767*H767,2)</f>
        <v>0</v>
      </c>
      <c r="K767" s="250"/>
      <c r="L767" s="43"/>
      <c r="M767" s="251" t="s">
        <v>1</v>
      </c>
      <c r="N767" s="252" t="s">
        <v>39</v>
      </c>
      <c r="O767" s="90"/>
      <c r="P767" s="253">
        <f>O767*H767</f>
        <v>0</v>
      </c>
      <c r="Q767" s="253">
        <v>0</v>
      </c>
      <c r="R767" s="253">
        <f>Q767*H767</f>
        <v>0</v>
      </c>
      <c r="S767" s="253">
        <v>0</v>
      </c>
      <c r="T767" s="254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172</v>
      </c>
      <c r="AT767" s="255" t="s">
        <v>168</v>
      </c>
      <c r="AU767" s="255" t="s">
        <v>86</v>
      </c>
      <c r="AY767" s="16" t="s">
        <v>166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86</v>
      </c>
      <c r="BK767" s="256">
        <f>ROUND(I767*H767,2)</f>
        <v>0</v>
      </c>
      <c r="BL767" s="16" t="s">
        <v>172</v>
      </c>
      <c r="BM767" s="255" t="s">
        <v>3428</v>
      </c>
    </row>
    <row r="768" spans="1:65" s="2" customFormat="1" ht="16.5" customHeight="1">
      <c r="A768" s="37"/>
      <c r="B768" s="38"/>
      <c r="C768" s="243" t="s">
        <v>982</v>
      </c>
      <c r="D768" s="243" t="s">
        <v>168</v>
      </c>
      <c r="E768" s="244" t="s">
        <v>1030</v>
      </c>
      <c r="F768" s="245" t="s">
        <v>1031</v>
      </c>
      <c r="G768" s="246" t="s">
        <v>290</v>
      </c>
      <c r="H768" s="247">
        <v>16</v>
      </c>
      <c r="I768" s="248"/>
      <c r="J768" s="249">
        <f>ROUND(I768*H768,2)</f>
        <v>0</v>
      </c>
      <c r="K768" s="250"/>
      <c r="L768" s="43"/>
      <c r="M768" s="251" t="s">
        <v>1</v>
      </c>
      <c r="N768" s="252" t="s">
        <v>39</v>
      </c>
      <c r="O768" s="90"/>
      <c r="P768" s="253">
        <f>O768*H768</f>
        <v>0</v>
      </c>
      <c r="Q768" s="253">
        <v>0</v>
      </c>
      <c r="R768" s="253">
        <f>Q768*H768</f>
        <v>0</v>
      </c>
      <c r="S768" s="253">
        <v>0</v>
      </c>
      <c r="T768" s="254">
        <f>S768*H768</f>
        <v>0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R768" s="255" t="s">
        <v>172</v>
      </c>
      <c r="AT768" s="255" t="s">
        <v>168</v>
      </c>
      <c r="AU768" s="255" t="s">
        <v>86</v>
      </c>
      <c r="AY768" s="16" t="s">
        <v>166</v>
      </c>
      <c r="BE768" s="256">
        <f>IF(N768="základní",J768,0)</f>
        <v>0</v>
      </c>
      <c r="BF768" s="256">
        <f>IF(N768="snížená",J768,0)</f>
        <v>0</v>
      </c>
      <c r="BG768" s="256">
        <f>IF(N768="zákl. přenesená",J768,0)</f>
        <v>0</v>
      </c>
      <c r="BH768" s="256">
        <f>IF(N768="sníž. přenesená",J768,0)</f>
        <v>0</v>
      </c>
      <c r="BI768" s="256">
        <f>IF(N768="nulová",J768,0)</f>
        <v>0</v>
      </c>
      <c r="BJ768" s="16" t="s">
        <v>86</v>
      </c>
      <c r="BK768" s="256">
        <f>ROUND(I768*H768,2)</f>
        <v>0</v>
      </c>
      <c r="BL768" s="16" t="s">
        <v>172</v>
      </c>
      <c r="BM768" s="255" t="s">
        <v>3429</v>
      </c>
    </row>
    <row r="769" spans="1:51" s="14" customFormat="1" ht="12">
      <c r="A769" s="14"/>
      <c r="B769" s="268"/>
      <c r="C769" s="269"/>
      <c r="D769" s="259" t="s">
        <v>174</v>
      </c>
      <c r="E769" s="270" t="s">
        <v>1</v>
      </c>
      <c r="F769" s="271" t="s">
        <v>1033</v>
      </c>
      <c r="G769" s="269"/>
      <c r="H769" s="272">
        <v>16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174</v>
      </c>
      <c r="AU769" s="278" t="s">
        <v>86</v>
      </c>
      <c r="AV769" s="14" t="s">
        <v>86</v>
      </c>
      <c r="AW769" s="14" t="s">
        <v>30</v>
      </c>
      <c r="AX769" s="14" t="s">
        <v>73</v>
      </c>
      <c r="AY769" s="278" t="s">
        <v>166</v>
      </c>
    </row>
    <row r="770" spans="1:65" s="2" customFormat="1" ht="21.75" customHeight="1">
      <c r="A770" s="37"/>
      <c r="B770" s="38"/>
      <c r="C770" s="243" t="s">
        <v>987</v>
      </c>
      <c r="D770" s="243" t="s">
        <v>168</v>
      </c>
      <c r="E770" s="244" t="s">
        <v>1035</v>
      </c>
      <c r="F770" s="245" t="s">
        <v>1036</v>
      </c>
      <c r="G770" s="246" t="s">
        <v>290</v>
      </c>
      <c r="H770" s="247">
        <v>160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39</v>
      </c>
      <c r="O770" s="90"/>
      <c r="P770" s="253">
        <f>O770*H770</f>
        <v>0</v>
      </c>
      <c r="Q770" s="253">
        <v>0</v>
      </c>
      <c r="R770" s="253">
        <f>Q770*H770</f>
        <v>0</v>
      </c>
      <c r="S770" s="253">
        <v>0</v>
      </c>
      <c r="T770" s="254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172</v>
      </c>
      <c r="AT770" s="255" t="s">
        <v>168</v>
      </c>
      <c r="AU770" s="255" t="s">
        <v>86</v>
      </c>
      <c r="AY770" s="16" t="s">
        <v>166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86</v>
      </c>
      <c r="BK770" s="256">
        <f>ROUND(I770*H770,2)</f>
        <v>0</v>
      </c>
      <c r="BL770" s="16" t="s">
        <v>172</v>
      </c>
      <c r="BM770" s="255" t="s">
        <v>3430</v>
      </c>
    </row>
    <row r="771" spans="1:51" s="14" customFormat="1" ht="12">
      <c r="A771" s="14"/>
      <c r="B771" s="268"/>
      <c r="C771" s="269"/>
      <c r="D771" s="259" t="s">
        <v>174</v>
      </c>
      <c r="E771" s="270" t="s">
        <v>1</v>
      </c>
      <c r="F771" s="271" t="s">
        <v>1038</v>
      </c>
      <c r="G771" s="269"/>
      <c r="H771" s="272">
        <v>160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174</v>
      </c>
      <c r="AU771" s="278" t="s">
        <v>86</v>
      </c>
      <c r="AV771" s="14" t="s">
        <v>86</v>
      </c>
      <c r="AW771" s="14" t="s">
        <v>30</v>
      </c>
      <c r="AX771" s="14" t="s">
        <v>73</v>
      </c>
      <c r="AY771" s="278" t="s">
        <v>166</v>
      </c>
    </row>
    <row r="772" spans="1:65" s="2" customFormat="1" ht="21.75" customHeight="1">
      <c r="A772" s="37"/>
      <c r="B772" s="38"/>
      <c r="C772" s="243" t="s">
        <v>992</v>
      </c>
      <c r="D772" s="243" t="s">
        <v>168</v>
      </c>
      <c r="E772" s="244" t="s">
        <v>1040</v>
      </c>
      <c r="F772" s="245" t="s">
        <v>1041</v>
      </c>
      <c r="G772" s="246" t="s">
        <v>223</v>
      </c>
      <c r="H772" s="247">
        <v>145.006</v>
      </c>
      <c r="I772" s="248"/>
      <c r="J772" s="249">
        <f>ROUND(I772*H772,2)</f>
        <v>0</v>
      </c>
      <c r="K772" s="250"/>
      <c r="L772" s="43"/>
      <c r="M772" s="251" t="s">
        <v>1</v>
      </c>
      <c r="N772" s="252" t="s">
        <v>39</v>
      </c>
      <c r="O772" s="90"/>
      <c r="P772" s="253">
        <f>O772*H772</f>
        <v>0</v>
      </c>
      <c r="Q772" s="253">
        <v>0</v>
      </c>
      <c r="R772" s="253">
        <f>Q772*H772</f>
        <v>0</v>
      </c>
      <c r="S772" s="253">
        <v>0</v>
      </c>
      <c r="T772" s="254">
        <f>S772*H772</f>
        <v>0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R772" s="255" t="s">
        <v>172</v>
      </c>
      <c r="AT772" s="255" t="s">
        <v>168</v>
      </c>
      <c r="AU772" s="255" t="s">
        <v>86</v>
      </c>
      <c r="AY772" s="16" t="s">
        <v>166</v>
      </c>
      <c r="BE772" s="256">
        <f>IF(N772="základní",J772,0)</f>
        <v>0</v>
      </c>
      <c r="BF772" s="256">
        <f>IF(N772="snížená",J772,0)</f>
        <v>0</v>
      </c>
      <c r="BG772" s="256">
        <f>IF(N772="zákl. přenesená",J772,0)</f>
        <v>0</v>
      </c>
      <c r="BH772" s="256">
        <f>IF(N772="sníž. přenesená",J772,0)</f>
        <v>0</v>
      </c>
      <c r="BI772" s="256">
        <f>IF(N772="nulová",J772,0)</f>
        <v>0</v>
      </c>
      <c r="BJ772" s="16" t="s">
        <v>86</v>
      </c>
      <c r="BK772" s="256">
        <f>ROUND(I772*H772,2)</f>
        <v>0</v>
      </c>
      <c r="BL772" s="16" t="s">
        <v>172</v>
      </c>
      <c r="BM772" s="255" t="s">
        <v>3431</v>
      </c>
    </row>
    <row r="773" spans="1:65" s="2" customFormat="1" ht="21.75" customHeight="1">
      <c r="A773" s="37"/>
      <c r="B773" s="38"/>
      <c r="C773" s="243" t="s">
        <v>996</v>
      </c>
      <c r="D773" s="243" t="s">
        <v>168</v>
      </c>
      <c r="E773" s="244" t="s">
        <v>1044</v>
      </c>
      <c r="F773" s="245" t="s">
        <v>1045</v>
      </c>
      <c r="G773" s="246" t="s">
        <v>223</v>
      </c>
      <c r="H773" s="247">
        <v>1595.066</v>
      </c>
      <c r="I773" s="248"/>
      <c r="J773" s="249">
        <f>ROUND(I773*H773,2)</f>
        <v>0</v>
      </c>
      <c r="K773" s="250"/>
      <c r="L773" s="43"/>
      <c r="M773" s="251" t="s">
        <v>1</v>
      </c>
      <c r="N773" s="252" t="s">
        <v>39</v>
      </c>
      <c r="O773" s="90"/>
      <c r="P773" s="253">
        <f>O773*H773</f>
        <v>0</v>
      </c>
      <c r="Q773" s="253">
        <v>0</v>
      </c>
      <c r="R773" s="253">
        <f>Q773*H773</f>
        <v>0</v>
      </c>
      <c r="S773" s="253">
        <v>0</v>
      </c>
      <c r="T773" s="254">
        <f>S773*H773</f>
        <v>0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R773" s="255" t="s">
        <v>172</v>
      </c>
      <c r="AT773" s="255" t="s">
        <v>168</v>
      </c>
      <c r="AU773" s="255" t="s">
        <v>86</v>
      </c>
      <c r="AY773" s="16" t="s">
        <v>166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6" t="s">
        <v>86</v>
      </c>
      <c r="BK773" s="256">
        <f>ROUND(I773*H773,2)</f>
        <v>0</v>
      </c>
      <c r="BL773" s="16" t="s">
        <v>172</v>
      </c>
      <c r="BM773" s="255" t="s">
        <v>3432</v>
      </c>
    </row>
    <row r="774" spans="1:51" s="14" customFormat="1" ht="12">
      <c r="A774" s="14"/>
      <c r="B774" s="268"/>
      <c r="C774" s="269"/>
      <c r="D774" s="259" t="s">
        <v>174</v>
      </c>
      <c r="E774" s="269"/>
      <c r="F774" s="271" t="s">
        <v>3433</v>
      </c>
      <c r="G774" s="269"/>
      <c r="H774" s="272">
        <v>1595.066</v>
      </c>
      <c r="I774" s="273"/>
      <c r="J774" s="269"/>
      <c r="K774" s="269"/>
      <c r="L774" s="274"/>
      <c r="M774" s="275"/>
      <c r="N774" s="276"/>
      <c r="O774" s="276"/>
      <c r="P774" s="276"/>
      <c r="Q774" s="276"/>
      <c r="R774" s="276"/>
      <c r="S774" s="276"/>
      <c r="T774" s="27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8" t="s">
        <v>174</v>
      </c>
      <c r="AU774" s="278" t="s">
        <v>86</v>
      </c>
      <c r="AV774" s="14" t="s">
        <v>86</v>
      </c>
      <c r="AW774" s="14" t="s">
        <v>4</v>
      </c>
      <c r="AX774" s="14" t="s">
        <v>80</v>
      </c>
      <c r="AY774" s="278" t="s">
        <v>166</v>
      </c>
    </row>
    <row r="775" spans="1:65" s="2" customFormat="1" ht="21.75" customHeight="1">
      <c r="A775" s="37"/>
      <c r="B775" s="38"/>
      <c r="C775" s="243" t="s">
        <v>1002</v>
      </c>
      <c r="D775" s="243" t="s">
        <v>168</v>
      </c>
      <c r="E775" s="244" t="s">
        <v>1049</v>
      </c>
      <c r="F775" s="245" t="s">
        <v>1050</v>
      </c>
      <c r="G775" s="246" t="s">
        <v>223</v>
      </c>
      <c r="H775" s="247">
        <v>128.995</v>
      </c>
      <c r="I775" s="248"/>
      <c r="J775" s="249">
        <f>ROUND(I775*H775,2)</f>
        <v>0</v>
      </c>
      <c r="K775" s="250"/>
      <c r="L775" s="43"/>
      <c r="M775" s="251" t="s">
        <v>1</v>
      </c>
      <c r="N775" s="252" t="s">
        <v>39</v>
      </c>
      <c r="O775" s="90"/>
      <c r="P775" s="253">
        <f>O775*H775</f>
        <v>0</v>
      </c>
      <c r="Q775" s="253">
        <v>0</v>
      </c>
      <c r="R775" s="253">
        <f>Q775*H775</f>
        <v>0</v>
      </c>
      <c r="S775" s="253">
        <v>0</v>
      </c>
      <c r="T775" s="254">
        <f>S775*H775</f>
        <v>0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R775" s="255" t="s">
        <v>172</v>
      </c>
      <c r="AT775" s="255" t="s">
        <v>168</v>
      </c>
      <c r="AU775" s="255" t="s">
        <v>86</v>
      </c>
      <c r="AY775" s="16" t="s">
        <v>166</v>
      </c>
      <c r="BE775" s="256">
        <f>IF(N775="základní",J775,0)</f>
        <v>0</v>
      </c>
      <c r="BF775" s="256">
        <f>IF(N775="snížená",J775,0)</f>
        <v>0</v>
      </c>
      <c r="BG775" s="256">
        <f>IF(N775="zákl. přenesená",J775,0)</f>
        <v>0</v>
      </c>
      <c r="BH775" s="256">
        <f>IF(N775="sníž. přenesená",J775,0)</f>
        <v>0</v>
      </c>
      <c r="BI775" s="256">
        <f>IF(N775="nulová",J775,0)</f>
        <v>0</v>
      </c>
      <c r="BJ775" s="16" t="s">
        <v>86</v>
      </c>
      <c r="BK775" s="256">
        <f>ROUND(I775*H775,2)</f>
        <v>0</v>
      </c>
      <c r="BL775" s="16" t="s">
        <v>172</v>
      </c>
      <c r="BM775" s="255" t="s">
        <v>3434</v>
      </c>
    </row>
    <row r="776" spans="1:51" s="14" customFormat="1" ht="12">
      <c r="A776" s="14"/>
      <c r="B776" s="268"/>
      <c r="C776" s="269"/>
      <c r="D776" s="259" t="s">
        <v>174</v>
      </c>
      <c r="E776" s="270" t="s">
        <v>1</v>
      </c>
      <c r="F776" s="271" t="s">
        <v>3435</v>
      </c>
      <c r="G776" s="269"/>
      <c r="H776" s="272">
        <v>128.995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174</v>
      </c>
      <c r="AU776" s="278" t="s">
        <v>86</v>
      </c>
      <c r="AV776" s="14" t="s">
        <v>86</v>
      </c>
      <c r="AW776" s="14" t="s">
        <v>30</v>
      </c>
      <c r="AX776" s="14" t="s">
        <v>73</v>
      </c>
      <c r="AY776" s="278" t="s">
        <v>166</v>
      </c>
    </row>
    <row r="777" spans="1:65" s="2" customFormat="1" ht="21.75" customHeight="1">
      <c r="A777" s="37"/>
      <c r="B777" s="38"/>
      <c r="C777" s="243" t="s">
        <v>1006</v>
      </c>
      <c r="D777" s="243" t="s">
        <v>168</v>
      </c>
      <c r="E777" s="244" t="s">
        <v>1054</v>
      </c>
      <c r="F777" s="245" t="s">
        <v>1055</v>
      </c>
      <c r="G777" s="246" t="s">
        <v>223</v>
      </c>
      <c r="H777" s="247">
        <v>7.292</v>
      </c>
      <c r="I777" s="248"/>
      <c r="J777" s="249">
        <f>ROUND(I777*H777,2)</f>
        <v>0</v>
      </c>
      <c r="K777" s="250"/>
      <c r="L777" s="43"/>
      <c r="M777" s="251" t="s">
        <v>1</v>
      </c>
      <c r="N777" s="252" t="s">
        <v>39</v>
      </c>
      <c r="O777" s="90"/>
      <c r="P777" s="253">
        <f>O777*H777</f>
        <v>0</v>
      </c>
      <c r="Q777" s="253">
        <v>0</v>
      </c>
      <c r="R777" s="253">
        <f>Q777*H777</f>
        <v>0</v>
      </c>
      <c r="S777" s="253">
        <v>0</v>
      </c>
      <c r="T777" s="254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255" t="s">
        <v>172</v>
      </c>
      <c r="AT777" s="255" t="s">
        <v>168</v>
      </c>
      <c r="AU777" s="255" t="s">
        <v>86</v>
      </c>
      <c r="AY777" s="16" t="s">
        <v>166</v>
      </c>
      <c r="BE777" s="256">
        <f>IF(N777="základní",J777,0)</f>
        <v>0</v>
      </c>
      <c r="BF777" s="256">
        <f>IF(N777="snížená",J777,0)</f>
        <v>0</v>
      </c>
      <c r="BG777" s="256">
        <f>IF(N777="zákl. přenesená",J777,0)</f>
        <v>0</v>
      </c>
      <c r="BH777" s="256">
        <f>IF(N777="sníž. přenesená",J777,0)</f>
        <v>0</v>
      </c>
      <c r="BI777" s="256">
        <f>IF(N777="nulová",J777,0)</f>
        <v>0</v>
      </c>
      <c r="BJ777" s="16" t="s">
        <v>86</v>
      </c>
      <c r="BK777" s="256">
        <f>ROUND(I777*H777,2)</f>
        <v>0</v>
      </c>
      <c r="BL777" s="16" t="s">
        <v>172</v>
      </c>
      <c r="BM777" s="255" t="s">
        <v>3436</v>
      </c>
    </row>
    <row r="778" spans="1:51" s="14" customFormat="1" ht="12">
      <c r="A778" s="14"/>
      <c r="B778" s="268"/>
      <c r="C778" s="269"/>
      <c r="D778" s="259" t="s">
        <v>174</v>
      </c>
      <c r="E778" s="270" t="s">
        <v>1</v>
      </c>
      <c r="F778" s="271" t="s">
        <v>3437</v>
      </c>
      <c r="G778" s="269"/>
      <c r="H778" s="272">
        <v>7.292</v>
      </c>
      <c r="I778" s="273"/>
      <c r="J778" s="269"/>
      <c r="K778" s="269"/>
      <c r="L778" s="274"/>
      <c r="M778" s="275"/>
      <c r="N778" s="276"/>
      <c r="O778" s="276"/>
      <c r="P778" s="276"/>
      <c r="Q778" s="276"/>
      <c r="R778" s="276"/>
      <c r="S778" s="276"/>
      <c r="T778" s="27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8" t="s">
        <v>174</v>
      </c>
      <c r="AU778" s="278" t="s">
        <v>86</v>
      </c>
      <c r="AV778" s="14" t="s">
        <v>86</v>
      </c>
      <c r="AW778" s="14" t="s">
        <v>30</v>
      </c>
      <c r="AX778" s="14" t="s">
        <v>73</v>
      </c>
      <c r="AY778" s="278" t="s">
        <v>166</v>
      </c>
    </row>
    <row r="779" spans="1:63" s="12" customFormat="1" ht="22.8" customHeight="1">
      <c r="A779" s="12"/>
      <c r="B779" s="227"/>
      <c r="C779" s="228"/>
      <c r="D779" s="229" t="s">
        <v>72</v>
      </c>
      <c r="E779" s="241" t="s">
        <v>1058</v>
      </c>
      <c r="F779" s="241" t="s">
        <v>1059</v>
      </c>
      <c r="G779" s="228"/>
      <c r="H779" s="228"/>
      <c r="I779" s="231"/>
      <c r="J779" s="242">
        <f>BK779</f>
        <v>0</v>
      </c>
      <c r="K779" s="228"/>
      <c r="L779" s="233"/>
      <c r="M779" s="234"/>
      <c r="N779" s="235"/>
      <c r="O779" s="235"/>
      <c r="P779" s="236">
        <f>P780</f>
        <v>0</v>
      </c>
      <c r="Q779" s="235"/>
      <c r="R779" s="236">
        <f>R780</f>
        <v>0</v>
      </c>
      <c r="S779" s="235"/>
      <c r="T779" s="237">
        <f>T780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38" t="s">
        <v>80</v>
      </c>
      <c r="AT779" s="239" t="s">
        <v>72</v>
      </c>
      <c r="AU779" s="239" t="s">
        <v>80</v>
      </c>
      <c r="AY779" s="238" t="s">
        <v>166</v>
      </c>
      <c r="BK779" s="240">
        <f>BK780</f>
        <v>0</v>
      </c>
    </row>
    <row r="780" spans="1:65" s="2" customFormat="1" ht="21.75" customHeight="1">
      <c r="A780" s="37"/>
      <c r="B780" s="38"/>
      <c r="C780" s="243" t="s">
        <v>1011</v>
      </c>
      <c r="D780" s="243" t="s">
        <v>168</v>
      </c>
      <c r="E780" s="244" t="s">
        <v>1061</v>
      </c>
      <c r="F780" s="245" t="s">
        <v>1062</v>
      </c>
      <c r="G780" s="246" t="s">
        <v>223</v>
      </c>
      <c r="H780" s="247">
        <v>113.252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39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</v>
      </c>
      <c r="T780" s="254">
        <f>S780*H780</f>
        <v>0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172</v>
      </c>
      <c r="AT780" s="255" t="s">
        <v>168</v>
      </c>
      <c r="AU780" s="255" t="s">
        <v>86</v>
      </c>
      <c r="AY780" s="16" t="s">
        <v>166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86</v>
      </c>
      <c r="BK780" s="256">
        <f>ROUND(I780*H780,2)</f>
        <v>0</v>
      </c>
      <c r="BL780" s="16" t="s">
        <v>172</v>
      </c>
      <c r="BM780" s="255" t="s">
        <v>3438</v>
      </c>
    </row>
    <row r="781" spans="1:63" s="12" customFormat="1" ht="25.9" customHeight="1">
      <c r="A781" s="12"/>
      <c r="B781" s="227"/>
      <c r="C781" s="228"/>
      <c r="D781" s="229" t="s">
        <v>72</v>
      </c>
      <c r="E781" s="230" t="s">
        <v>1064</v>
      </c>
      <c r="F781" s="230" t="s">
        <v>1065</v>
      </c>
      <c r="G781" s="228"/>
      <c r="H781" s="228"/>
      <c r="I781" s="231"/>
      <c r="J781" s="232">
        <f>BK781</f>
        <v>0</v>
      </c>
      <c r="K781" s="228"/>
      <c r="L781" s="233"/>
      <c r="M781" s="234"/>
      <c r="N781" s="235"/>
      <c r="O781" s="235"/>
      <c r="P781" s="236">
        <f>P782+P818+P864+P868+P903+P912+P1008+P1022+P1094+P1155+P1304+P1326+P1342+P1365</f>
        <v>0</v>
      </c>
      <c r="Q781" s="235"/>
      <c r="R781" s="236">
        <f>R782+R818+R864+R868+R903+R912+R1008+R1022+R1094+R1155+R1304+R1326+R1342+R1365</f>
        <v>25.195401994999997</v>
      </c>
      <c r="S781" s="235"/>
      <c r="T781" s="237">
        <f>T782+T818+T864+T868+T903+T912+T1008+T1022+T1094+T1155+T1304+T1326+T1342+T1365</f>
        <v>16.0108588</v>
      </c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R781" s="238" t="s">
        <v>86</v>
      </c>
      <c r="AT781" s="239" t="s">
        <v>72</v>
      </c>
      <c r="AU781" s="239" t="s">
        <v>73</v>
      </c>
      <c r="AY781" s="238" t="s">
        <v>166</v>
      </c>
      <c r="BK781" s="240">
        <f>BK782+BK818+BK864+BK868+BK903+BK912+BK1008+BK1022+BK1094+BK1155+BK1304+BK1326+BK1342+BK1365</f>
        <v>0</v>
      </c>
    </row>
    <row r="782" spans="1:63" s="12" customFormat="1" ht="22.8" customHeight="1">
      <c r="A782" s="12"/>
      <c r="B782" s="227"/>
      <c r="C782" s="228"/>
      <c r="D782" s="229" t="s">
        <v>72</v>
      </c>
      <c r="E782" s="241" t="s">
        <v>1066</v>
      </c>
      <c r="F782" s="241" t="s">
        <v>1067</v>
      </c>
      <c r="G782" s="228"/>
      <c r="H782" s="228"/>
      <c r="I782" s="231"/>
      <c r="J782" s="242">
        <f>BK782</f>
        <v>0</v>
      </c>
      <c r="K782" s="228"/>
      <c r="L782" s="233"/>
      <c r="M782" s="234"/>
      <c r="N782" s="235"/>
      <c r="O782" s="235"/>
      <c r="P782" s="236">
        <f>SUM(P783:P817)</f>
        <v>0</v>
      </c>
      <c r="Q782" s="235"/>
      <c r="R782" s="236">
        <f>SUM(R783:R817)</f>
        <v>3.12799502</v>
      </c>
      <c r="S782" s="235"/>
      <c r="T782" s="237">
        <f>SUM(T783:T817)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38" t="s">
        <v>86</v>
      </c>
      <c r="AT782" s="239" t="s">
        <v>72</v>
      </c>
      <c r="AU782" s="239" t="s">
        <v>80</v>
      </c>
      <c r="AY782" s="238" t="s">
        <v>166</v>
      </c>
      <c r="BK782" s="240">
        <f>SUM(BK783:BK817)</f>
        <v>0</v>
      </c>
    </row>
    <row r="783" spans="1:65" s="2" customFormat="1" ht="21.75" customHeight="1">
      <c r="A783" s="37"/>
      <c r="B783" s="38"/>
      <c r="C783" s="243" t="s">
        <v>1015</v>
      </c>
      <c r="D783" s="243" t="s">
        <v>168</v>
      </c>
      <c r="E783" s="244" t="s">
        <v>1069</v>
      </c>
      <c r="F783" s="245" t="s">
        <v>1070</v>
      </c>
      <c r="G783" s="246" t="s">
        <v>171</v>
      </c>
      <c r="H783" s="247">
        <v>321.086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39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0</v>
      </c>
      <c r="T783" s="254">
        <f>S783*H783</f>
        <v>0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252</v>
      </c>
      <c r="AT783" s="255" t="s">
        <v>168</v>
      </c>
      <c r="AU783" s="255" t="s">
        <v>86</v>
      </c>
      <c r="AY783" s="16" t="s">
        <v>166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86</v>
      </c>
      <c r="BK783" s="256">
        <f>ROUND(I783*H783,2)</f>
        <v>0</v>
      </c>
      <c r="BL783" s="16" t="s">
        <v>252</v>
      </c>
      <c r="BM783" s="255" t="s">
        <v>3439</v>
      </c>
    </row>
    <row r="784" spans="1:51" s="14" customFormat="1" ht="12">
      <c r="A784" s="14"/>
      <c r="B784" s="268"/>
      <c r="C784" s="269"/>
      <c r="D784" s="259" t="s">
        <v>174</v>
      </c>
      <c r="E784" s="270" t="s">
        <v>1</v>
      </c>
      <c r="F784" s="271" t="s">
        <v>3440</v>
      </c>
      <c r="G784" s="269"/>
      <c r="H784" s="272">
        <v>9.918</v>
      </c>
      <c r="I784" s="273"/>
      <c r="J784" s="269"/>
      <c r="K784" s="269"/>
      <c r="L784" s="274"/>
      <c r="M784" s="275"/>
      <c r="N784" s="276"/>
      <c r="O784" s="276"/>
      <c r="P784" s="276"/>
      <c r="Q784" s="276"/>
      <c r="R784" s="276"/>
      <c r="S784" s="276"/>
      <c r="T784" s="27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78" t="s">
        <v>174</v>
      </c>
      <c r="AU784" s="278" t="s">
        <v>86</v>
      </c>
      <c r="AV784" s="14" t="s">
        <v>86</v>
      </c>
      <c r="AW784" s="14" t="s">
        <v>30</v>
      </c>
      <c r="AX784" s="14" t="s">
        <v>73</v>
      </c>
      <c r="AY784" s="278" t="s">
        <v>166</v>
      </c>
    </row>
    <row r="785" spans="1:51" s="14" customFormat="1" ht="12">
      <c r="A785" s="14"/>
      <c r="B785" s="268"/>
      <c r="C785" s="269"/>
      <c r="D785" s="259" t="s">
        <v>174</v>
      </c>
      <c r="E785" s="270" t="s">
        <v>1</v>
      </c>
      <c r="F785" s="271" t="s">
        <v>3441</v>
      </c>
      <c r="G785" s="269"/>
      <c r="H785" s="272">
        <v>307.2</v>
      </c>
      <c r="I785" s="273"/>
      <c r="J785" s="269"/>
      <c r="K785" s="269"/>
      <c r="L785" s="274"/>
      <c r="M785" s="275"/>
      <c r="N785" s="276"/>
      <c r="O785" s="276"/>
      <c r="P785" s="276"/>
      <c r="Q785" s="276"/>
      <c r="R785" s="276"/>
      <c r="S785" s="276"/>
      <c r="T785" s="27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8" t="s">
        <v>174</v>
      </c>
      <c r="AU785" s="278" t="s">
        <v>86</v>
      </c>
      <c r="AV785" s="14" t="s">
        <v>86</v>
      </c>
      <c r="AW785" s="14" t="s">
        <v>30</v>
      </c>
      <c r="AX785" s="14" t="s">
        <v>73</v>
      </c>
      <c r="AY785" s="278" t="s">
        <v>166</v>
      </c>
    </row>
    <row r="786" spans="1:51" s="14" customFormat="1" ht="12">
      <c r="A786" s="14"/>
      <c r="B786" s="268"/>
      <c r="C786" s="269"/>
      <c r="D786" s="259" t="s">
        <v>174</v>
      </c>
      <c r="E786" s="270" t="s">
        <v>1</v>
      </c>
      <c r="F786" s="271" t="s">
        <v>3442</v>
      </c>
      <c r="G786" s="269"/>
      <c r="H786" s="272">
        <v>3.968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174</v>
      </c>
      <c r="AU786" s="278" t="s">
        <v>86</v>
      </c>
      <c r="AV786" s="14" t="s">
        <v>86</v>
      </c>
      <c r="AW786" s="14" t="s">
        <v>30</v>
      </c>
      <c r="AX786" s="14" t="s">
        <v>73</v>
      </c>
      <c r="AY786" s="278" t="s">
        <v>166</v>
      </c>
    </row>
    <row r="787" spans="1:65" s="2" customFormat="1" ht="21.75" customHeight="1">
      <c r="A787" s="37"/>
      <c r="B787" s="38"/>
      <c r="C787" s="243" t="s">
        <v>1021</v>
      </c>
      <c r="D787" s="243" t="s">
        <v>168</v>
      </c>
      <c r="E787" s="244" t="s">
        <v>1076</v>
      </c>
      <c r="F787" s="245" t="s">
        <v>1077</v>
      </c>
      <c r="G787" s="246" t="s">
        <v>171</v>
      </c>
      <c r="H787" s="247">
        <v>201.876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39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</v>
      </c>
      <c r="T787" s="254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252</v>
      </c>
      <c r="AT787" s="255" t="s">
        <v>168</v>
      </c>
      <c r="AU787" s="255" t="s">
        <v>86</v>
      </c>
      <c r="AY787" s="16" t="s">
        <v>166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86</v>
      </c>
      <c r="BK787" s="256">
        <f>ROUND(I787*H787,2)</f>
        <v>0</v>
      </c>
      <c r="BL787" s="16" t="s">
        <v>252</v>
      </c>
      <c r="BM787" s="255" t="s">
        <v>3443</v>
      </c>
    </row>
    <row r="788" spans="1:51" s="13" customFormat="1" ht="12">
      <c r="A788" s="13"/>
      <c r="B788" s="257"/>
      <c r="C788" s="258"/>
      <c r="D788" s="259" t="s">
        <v>174</v>
      </c>
      <c r="E788" s="260" t="s">
        <v>1</v>
      </c>
      <c r="F788" s="261" t="s">
        <v>764</v>
      </c>
      <c r="G788" s="258"/>
      <c r="H788" s="260" t="s">
        <v>1</v>
      </c>
      <c r="I788" s="262"/>
      <c r="J788" s="258"/>
      <c r="K788" s="258"/>
      <c r="L788" s="263"/>
      <c r="M788" s="264"/>
      <c r="N788" s="265"/>
      <c r="O788" s="265"/>
      <c r="P788" s="265"/>
      <c r="Q788" s="265"/>
      <c r="R788" s="265"/>
      <c r="S788" s="265"/>
      <c r="T788" s="26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7" t="s">
        <v>174</v>
      </c>
      <c r="AU788" s="267" t="s">
        <v>86</v>
      </c>
      <c r="AV788" s="13" t="s">
        <v>80</v>
      </c>
      <c r="AW788" s="13" t="s">
        <v>30</v>
      </c>
      <c r="AX788" s="13" t="s">
        <v>73</v>
      </c>
      <c r="AY788" s="267" t="s">
        <v>166</v>
      </c>
    </row>
    <row r="789" spans="1:51" s="14" customFormat="1" ht="12">
      <c r="A789" s="14"/>
      <c r="B789" s="268"/>
      <c r="C789" s="269"/>
      <c r="D789" s="259" t="s">
        <v>174</v>
      </c>
      <c r="E789" s="270" t="s">
        <v>1</v>
      </c>
      <c r="F789" s="271" t="s">
        <v>3444</v>
      </c>
      <c r="G789" s="269"/>
      <c r="H789" s="272">
        <v>82.44</v>
      </c>
      <c r="I789" s="273"/>
      <c r="J789" s="269"/>
      <c r="K789" s="269"/>
      <c r="L789" s="274"/>
      <c r="M789" s="275"/>
      <c r="N789" s="276"/>
      <c r="O789" s="276"/>
      <c r="P789" s="276"/>
      <c r="Q789" s="276"/>
      <c r="R789" s="276"/>
      <c r="S789" s="276"/>
      <c r="T789" s="27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8" t="s">
        <v>174</v>
      </c>
      <c r="AU789" s="278" t="s">
        <v>86</v>
      </c>
      <c r="AV789" s="14" t="s">
        <v>86</v>
      </c>
      <c r="AW789" s="14" t="s">
        <v>30</v>
      </c>
      <c r="AX789" s="14" t="s">
        <v>73</v>
      </c>
      <c r="AY789" s="278" t="s">
        <v>166</v>
      </c>
    </row>
    <row r="790" spans="1:51" s="13" customFormat="1" ht="12">
      <c r="A790" s="13"/>
      <c r="B790" s="257"/>
      <c r="C790" s="258"/>
      <c r="D790" s="259" t="s">
        <v>174</v>
      </c>
      <c r="E790" s="260" t="s">
        <v>1</v>
      </c>
      <c r="F790" s="261" t="s">
        <v>663</v>
      </c>
      <c r="G790" s="258"/>
      <c r="H790" s="260" t="s">
        <v>1</v>
      </c>
      <c r="I790" s="262"/>
      <c r="J790" s="258"/>
      <c r="K790" s="258"/>
      <c r="L790" s="263"/>
      <c r="M790" s="264"/>
      <c r="N790" s="265"/>
      <c r="O790" s="265"/>
      <c r="P790" s="265"/>
      <c r="Q790" s="265"/>
      <c r="R790" s="265"/>
      <c r="S790" s="265"/>
      <c r="T790" s="26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7" t="s">
        <v>174</v>
      </c>
      <c r="AU790" s="267" t="s">
        <v>86</v>
      </c>
      <c r="AV790" s="13" t="s">
        <v>80</v>
      </c>
      <c r="AW790" s="13" t="s">
        <v>30</v>
      </c>
      <c r="AX790" s="13" t="s">
        <v>73</v>
      </c>
      <c r="AY790" s="267" t="s">
        <v>166</v>
      </c>
    </row>
    <row r="791" spans="1:51" s="14" customFormat="1" ht="12">
      <c r="A791" s="14"/>
      <c r="B791" s="268"/>
      <c r="C791" s="269"/>
      <c r="D791" s="259" t="s">
        <v>174</v>
      </c>
      <c r="E791" s="270" t="s">
        <v>1</v>
      </c>
      <c r="F791" s="271" t="s">
        <v>3445</v>
      </c>
      <c r="G791" s="269"/>
      <c r="H791" s="272">
        <v>93.786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174</v>
      </c>
      <c r="AU791" s="278" t="s">
        <v>86</v>
      </c>
      <c r="AV791" s="14" t="s">
        <v>86</v>
      </c>
      <c r="AW791" s="14" t="s">
        <v>30</v>
      </c>
      <c r="AX791" s="14" t="s">
        <v>73</v>
      </c>
      <c r="AY791" s="278" t="s">
        <v>166</v>
      </c>
    </row>
    <row r="792" spans="1:51" s="13" customFormat="1" ht="12">
      <c r="A792" s="13"/>
      <c r="B792" s="257"/>
      <c r="C792" s="258"/>
      <c r="D792" s="259" t="s">
        <v>174</v>
      </c>
      <c r="E792" s="260" t="s">
        <v>1</v>
      </c>
      <c r="F792" s="261" t="s">
        <v>313</v>
      </c>
      <c r="G792" s="258"/>
      <c r="H792" s="260" t="s">
        <v>1</v>
      </c>
      <c r="I792" s="262"/>
      <c r="J792" s="258"/>
      <c r="K792" s="258"/>
      <c r="L792" s="263"/>
      <c r="M792" s="264"/>
      <c r="N792" s="265"/>
      <c r="O792" s="265"/>
      <c r="P792" s="265"/>
      <c r="Q792" s="265"/>
      <c r="R792" s="265"/>
      <c r="S792" s="265"/>
      <c r="T792" s="26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7" t="s">
        <v>174</v>
      </c>
      <c r="AU792" s="267" t="s">
        <v>86</v>
      </c>
      <c r="AV792" s="13" t="s">
        <v>80</v>
      </c>
      <c r="AW792" s="13" t="s">
        <v>30</v>
      </c>
      <c r="AX792" s="13" t="s">
        <v>73</v>
      </c>
      <c r="AY792" s="267" t="s">
        <v>166</v>
      </c>
    </row>
    <row r="793" spans="1:51" s="14" customFormat="1" ht="12">
      <c r="A793" s="14"/>
      <c r="B793" s="268"/>
      <c r="C793" s="269"/>
      <c r="D793" s="259" t="s">
        <v>174</v>
      </c>
      <c r="E793" s="270" t="s">
        <v>1</v>
      </c>
      <c r="F793" s="271" t="s">
        <v>3446</v>
      </c>
      <c r="G793" s="269"/>
      <c r="H793" s="272">
        <v>25.65</v>
      </c>
      <c r="I793" s="273"/>
      <c r="J793" s="269"/>
      <c r="K793" s="269"/>
      <c r="L793" s="274"/>
      <c r="M793" s="275"/>
      <c r="N793" s="276"/>
      <c r="O793" s="276"/>
      <c r="P793" s="276"/>
      <c r="Q793" s="276"/>
      <c r="R793" s="276"/>
      <c r="S793" s="276"/>
      <c r="T793" s="27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8" t="s">
        <v>174</v>
      </c>
      <c r="AU793" s="278" t="s">
        <v>86</v>
      </c>
      <c r="AV793" s="14" t="s">
        <v>86</v>
      </c>
      <c r="AW793" s="14" t="s">
        <v>30</v>
      </c>
      <c r="AX793" s="14" t="s">
        <v>73</v>
      </c>
      <c r="AY793" s="278" t="s">
        <v>166</v>
      </c>
    </row>
    <row r="794" spans="1:65" s="2" customFormat="1" ht="16.5" customHeight="1">
      <c r="A794" s="37"/>
      <c r="B794" s="38"/>
      <c r="C794" s="279" t="s">
        <v>1025</v>
      </c>
      <c r="D794" s="279" t="s">
        <v>243</v>
      </c>
      <c r="E794" s="280" t="s">
        <v>1085</v>
      </c>
      <c r="F794" s="281" t="s">
        <v>1086</v>
      </c>
      <c r="G794" s="282" t="s">
        <v>223</v>
      </c>
      <c r="H794" s="283">
        <v>0.157</v>
      </c>
      <c r="I794" s="284"/>
      <c r="J794" s="285">
        <f>ROUND(I794*H794,2)</f>
        <v>0</v>
      </c>
      <c r="K794" s="286"/>
      <c r="L794" s="287"/>
      <c r="M794" s="288" t="s">
        <v>1</v>
      </c>
      <c r="N794" s="289" t="s">
        <v>39</v>
      </c>
      <c r="O794" s="90"/>
      <c r="P794" s="253">
        <f>O794*H794</f>
        <v>0</v>
      </c>
      <c r="Q794" s="253">
        <v>1</v>
      </c>
      <c r="R794" s="253">
        <f>Q794*H794</f>
        <v>0.157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338</v>
      </c>
      <c r="AT794" s="255" t="s">
        <v>243</v>
      </c>
      <c r="AU794" s="255" t="s">
        <v>86</v>
      </c>
      <c r="AY794" s="16" t="s">
        <v>166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86</v>
      </c>
      <c r="BK794" s="256">
        <f>ROUND(I794*H794,2)</f>
        <v>0</v>
      </c>
      <c r="BL794" s="16" t="s">
        <v>252</v>
      </c>
      <c r="BM794" s="255" t="s">
        <v>3447</v>
      </c>
    </row>
    <row r="795" spans="1:47" s="2" customFormat="1" ht="12">
      <c r="A795" s="37"/>
      <c r="B795" s="38"/>
      <c r="C795" s="39"/>
      <c r="D795" s="259" t="s">
        <v>496</v>
      </c>
      <c r="E795" s="39"/>
      <c r="F795" s="290" t="s">
        <v>1088</v>
      </c>
      <c r="G795" s="39"/>
      <c r="H795" s="39"/>
      <c r="I795" s="153"/>
      <c r="J795" s="39"/>
      <c r="K795" s="39"/>
      <c r="L795" s="43"/>
      <c r="M795" s="291"/>
      <c r="N795" s="292"/>
      <c r="O795" s="90"/>
      <c r="P795" s="90"/>
      <c r="Q795" s="90"/>
      <c r="R795" s="90"/>
      <c r="S795" s="90"/>
      <c r="T795" s="91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T795" s="16" t="s">
        <v>496</v>
      </c>
      <c r="AU795" s="16" t="s">
        <v>86</v>
      </c>
    </row>
    <row r="796" spans="1:51" s="14" customFormat="1" ht="12">
      <c r="A796" s="14"/>
      <c r="B796" s="268"/>
      <c r="C796" s="269"/>
      <c r="D796" s="259" t="s">
        <v>174</v>
      </c>
      <c r="E796" s="270" t="s">
        <v>1</v>
      </c>
      <c r="F796" s="271" t="s">
        <v>3448</v>
      </c>
      <c r="G796" s="269"/>
      <c r="H796" s="272">
        <v>321.086</v>
      </c>
      <c r="I796" s="273"/>
      <c r="J796" s="269"/>
      <c r="K796" s="269"/>
      <c r="L796" s="274"/>
      <c r="M796" s="275"/>
      <c r="N796" s="276"/>
      <c r="O796" s="276"/>
      <c r="P796" s="276"/>
      <c r="Q796" s="276"/>
      <c r="R796" s="276"/>
      <c r="S796" s="276"/>
      <c r="T796" s="27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8" t="s">
        <v>174</v>
      </c>
      <c r="AU796" s="278" t="s">
        <v>86</v>
      </c>
      <c r="AV796" s="14" t="s">
        <v>86</v>
      </c>
      <c r="AW796" s="14" t="s">
        <v>30</v>
      </c>
      <c r="AX796" s="14" t="s">
        <v>73</v>
      </c>
      <c r="AY796" s="278" t="s">
        <v>166</v>
      </c>
    </row>
    <row r="797" spans="1:51" s="14" customFormat="1" ht="12">
      <c r="A797" s="14"/>
      <c r="B797" s="268"/>
      <c r="C797" s="269"/>
      <c r="D797" s="259" t="s">
        <v>174</v>
      </c>
      <c r="E797" s="270" t="s">
        <v>1</v>
      </c>
      <c r="F797" s="271" t="s">
        <v>3449</v>
      </c>
      <c r="G797" s="269"/>
      <c r="H797" s="272">
        <v>201.876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174</v>
      </c>
      <c r="AU797" s="278" t="s">
        <v>86</v>
      </c>
      <c r="AV797" s="14" t="s">
        <v>86</v>
      </c>
      <c r="AW797" s="14" t="s">
        <v>30</v>
      </c>
      <c r="AX797" s="14" t="s">
        <v>73</v>
      </c>
      <c r="AY797" s="278" t="s">
        <v>166</v>
      </c>
    </row>
    <row r="798" spans="1:51" s="14" customFormat="1" ht="12">
      <c r="A798" s="14"/>
      <c r="B798" s="268"/>
      <c r="C798" s="269"/>
      <c r="D798" s="259" t="s">
        <v>174</v>
      </c>
      <c r="E798" s="269"/>
      <c r="F798" s="271" t="s">
        <v>3450</v>
      </c>
      <c r="G798" s="269"/>
      <c r="H798" s="272">
        <v>0.157</v>
      </c>
      <c r="I798" s="273"/>
      <c r="J798" s="269"/>
      <c r="K798" s="269"/>
      <c r="L798" s="274"/>
      <c r="M798" s="275"/>
      <c r="N798" s="276"/>
      <c r="O798" s="276"/>
      <c r="P798" s="276"/>
      <c r="Q798" s="276"/>
      <c r="R798" s="276"/>
      <c r="S798" s="276"/>
      <c r="T798" s="27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8" t="s">
        <v>174</v>
      </c>
      <c r="AU798" s="278" t="s">
        <v>86</v>
      </c>
      <c r="AV798" s="14" t="s">
        <v>86</v>
      </c>
      <c r="AW798" s="14" t="s">
        <v>4</v>
      </c>
      <c r="AX798" s="14" t="s">
        <v>80</v>
      </c>
      <c r="AY798" s="278" t="s">
        <v>166</v>
      </c>
    </row>
    <row r="799" spans="1:65" s="2" customFormat="1" ht="21.75" customHeight="1">
      <c r="A799" s="37"/>
      <c r="B799" s="38"/>
      <c r="C799" s="243" t="s">
        <v>1029</v>
      </c>
      <c r="D799" s="243" t="s">
        <v>168</v>
      </c>
      <c r="E799" s="244" t="s">
        <v>1093</v>
      </c>
      <c r="F799" s="245" t="s">
        <v>1094</v>
      </c>
      <c r="G799" s="246" t="s">
        <v>171</v>
      </c>
      <c r="H799" s="247">
        <v>307.2</v>
      </c>
      <c r="I799" s="248"/>
      <c r="J799" s="249">
        <f>ROUND(I799*H799,2)</f>
        <v>0</v>
      </c>
      <c r="K799" s="250"/>
      <c r="L799" s="43"/>
      <c r="M799" s="251" t="s">
        <v>1</v>
      </c>
      <c r="N799" s="252" t="s">
        <v>39</v>
      </c>
      <c r="O799" s="90"/>
      <c r="P799" s="253">
        <f>O799*H799</f>
        <v>0</v>
      </c>
      <c r="Q799" s="253">
        <v>0</v>
      </c>
      <c r="R799" s="253">
        <f>Q799*H799</f>
        <v>0</v>
      </c>
      <c r="S799" s="253">
        <v>0</v>
      </c>
      <c r="T799" s="254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55" t="s">
        <v>252</v>
      </c>
      <c r="AT799" s="255" t="s">
        <v>168</v>
      </c>
      <c r="AU799" s="255" t="s">
        <v>86</v>
      </c>
      <c r="AY799" s="16" t="s">
        <v>166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6" t="s">
        <v>86</v>
      </c>
      <c r="BK799" s="256">
        <f>ROUND(I799*H799,2)</f>
        <v>0</v>
      </c>
      <c r="BL799" s="16" t="s">
        <v>252</v>
      </c>
      <c r="BM799" s="255" t="s">
        <v>3451</v>
      </c>
    </row>
    <row r="800" spans="1:51" s="14" customFormat="1" ht="12">
      <c r="A800" s="14"/>
      <c r="B800" s="268"/>
      <c r="C800" s="269"/>
      <c r="D800" s="259" t="s">
        <v>174</v>
      </c>
      <c r="E800" s="270" t="s">
        <v>1</v>
      </c>
      <c r="F800" s="271" t="s">
        <v>3441</v>
      </c>
      <c r="G800" s="269"/>
      <c r="H800" s="272">
        <v>307.2</v>
      </c>
      <c r="I800" s="273"/>
      <c r="J800" s="269"/>
      <c r="K800" s="269"/>
      <c r="L800" s="274"/>
      <c r="M800" s="275"/>
      <c r="N800" s="276"/>
      <c r="O800" s="276"/>
      <c r="P800" s="276"/>
      <c r="Q800" s="276"/>
      <c r="R800" s="276"/>
      <c r="S800" s="276"/>
      <c r="T800" s="27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78" t="s">
        <v>174</v>
      </c>
      <c r="AU800" s="278" t="s">
        <v>86</v>
      </c>
      <c r="AV800" s="14" t="s">
        <v>86</v>
      </c>
      <c r="AW800" s="14" t="s">
        <v>30</v>
      </c>
      <c r="AX800" s="14" t="s">
        <v>73</v>
      </c>
      <c r="AY800" s="278" t="s">
        <v>166</v>
      </c>
    </row>
    <row r="801" spans="1:65" s="2" customFormat="1" ht="16.5" customHeight="1">
      <c r="A801" s="37"/>
      <c r="B801" s="38"/>
      <c r="C801" s="279" t="s">
        <v>1034</v>
      </c>
      <c r="D801" s="279" t="s">
        <v>243</v>
      </c>
      <c r="E801" s="280" t="s">
        <v>1097</v>
      </c>
      <c r="F801" s="281" t="s">
        <v>1098</v>
      </c>
      <c r="G801" s="282" t="s">
        <v>171</v>
      </c>
      <c r="H801" s="283">
        <v>353.28</v>
      </c>
      <c r="I801" s="284"/>
      <c r="J801" s="285">
        <f>ROUND(I801*H801,2)</f>
        <v>0</v>
      </c>
      <c r="K801" s="286"/>
      <c r="L801" s="287"/>
      <c r="M801" s="288" t="s">
        <v>1</v>
      </c>
      <c r="N801" s="289" t="s">
        <v>39</v>
      </c>
      <c r="O801" s="90"/>
      <c r="P801" s="253">
        <f>O801*H801</f>
        <v>0</v>
      </c>
      <c r="Q801" s="253">
        <v>0.00064</v>
      </c>
      <c r="R801" s="253">
        <f>Q801*H801</f>
        <v>0.2260992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338</v>
      </c>
      <c r="AT801" s="255" t="s">
        <v>243</v>
      </c>
      <c r="AU801" s="255" t="s">
        <v>86</v>
      </c>
      <c r="AY801" s="16" t="s">
        <v>166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86</v>
      </c>
      <c r="BK801" s="256">
        <f>ROUND(I801*H801,2)</f>
        <v>0</v>
      </c>
      <c r="BL801" s="16" t="s">
        <v>252</v>
      </c>
      <c r="BM801" s="255" t="s">
        <v>3452</v>
      </c>
    </row>
    <row r="802" spans="1:51" s="14" customFormat="1" ht="12">
      <c r="A802" s="14"/>
      <c r="B802" s="268"/>
      <c r="C802" s="269"/>
      <c r="D802" s="259" t="s">
        <v>174</v>
      </c>
      <c r="E802" s="269"/>
      <c r="F802" s="271" t="s">
        <v>3453</v>
      </c>
      <c r="G802" s="269"/>
      <c r="H802" s="272">
        <v>353.28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174</v>
      </c>
      <c r="AU802" s="278" t="s">
        <v>86</v>
      </c>
      <c r="AV802" s="14" t="s">
        <v>86</v>
      </c>
      <c r="AW802" s="14" t="s">
        <v>4</v>
      </c>
      <c r="AX802" s="14" t="s">
        <v>80</v>
      </c>
      <c r="AY802" s="278" t="s">
        <v>166</v>
      </c>
    </row>
    <row r="803" spans="1:65" s="2" customFormat="1" ht="21.75" customHeight="1">
      <c r="A803" s="37"/>
      <c r="B803" s="38"/>
      <c r="C803" s="243" t="s">
        <v>1039</v>
      </c>
      <c r="D803" s="243" t="s">
        <v>168</v>
      </c>
      <c r="E803" s="244" t="s">
        <v>1102</v>
      </c>
      <c r="F803" s="245" t="s">
        <v>1103</v>
      </c>
      <c r="G803" s="246" t="s">
        <v>171</v>
      </c>
      <c r="H803" s="247">
        <v>321.086</v>
      </c>
      <c r="I803" s="248"/>
      <c r="J803" s="249">
        <f>ROUND(I803*H803,2)</f>
        <v>0</v>
      </c>
      <c r="K803" s="250"/>
      <c r="L803" s="43"/>
      <c r="M803" s="251" t="s">
        <v>1</v>
      </c>
      <c r="N803" s="252" t="s">
        <v>39</v>
      </c>
      <c r="O803" s="90"/>
      <c r="P803" s="253">
        <f>O803*H803</f>
        <v>0</v>
      </c>
      <c r="Q803" s="253">
        <v>0.0004</v>
      </c>
      <c r="R803" s="253">
        <f>Q803*H803</f>
        <v>0.1284344</v>
      </c>
      <c r="S803" s="253">
        <v>0</v>
      </c>
      <c r="T803" s="254">
        <f>S803*H803</f>
        <v>0</v>
      </c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R803" s="255" t="s">
        <v>252</v>
      </c>
      <c r="AT803" s="255" t="s">
        <v>168</v>
      </c>
      <c r="AU803" s="255" t="s">
        <v>86</v>
      </c>
      <c r="AY803" s="16" t="s">
        <v>166</v>
      </c>
      <c r="BE803" s="256">
        <f>IF(N803="základní",J803,0)</f>
        <v>0</v>
      </c>
      <c r="BF803" s="256">
        <f>IF(N803="snížená",J803,0)</f>
        <v>0</v>
      </c>
      <c r="BG803" s="256">
        <f>IF(N803="zákl. přenesená",J803,0)</f>
        <v>0</v>
      </c>
      <c r="BH803" s="256">
        <f>IF(N803="sníž. přenesená",J803,0)</f>
        <v>0</v>
      </c>
      <c r="BI803" s="256">
        <f>IF(N803="nulová",J803,0)</f>
        <v>0</v>
      </c>
      <c r="BJ803" s="16" t="s">
        <v>86</v>
      </c>
      <c r="BK803" s="256">
        <f>ROUND(I803*H803,2)</f>
        <v>0</v>
      </c>
      <c r="BL803" s="16" t="s">
        <v>252</v>
      </c>
      <c r="BM803" s="255" t="s">
        <v>3454</v>
      </c>
    </row>
    <row r="804" spans="1:51" s="14" customFormat="1" ht="12">
      <c r="A804" s="14"/>
      <c r="B804" s="268"/>
      <c r="C804" s="269"/>
      <c r="D804" s="259" t="s">
        <v>174</v>
      </c>
      <c r="E804" s="270" t="s">
        <v>1</v>
      </c>
      <c r="F804" s="271" t="s">
        <v>3448</v>
      </c>
      <c r="G804" s="269"/>
      <c r="H804" s="272">
        <v>321.086</v>
      </c>
      <c r="I804" s="273"/>
      <c r="J804" s="269"/>
      <c r="K804" s="269"/>
      <c r="L804" s="274"/>
      <c r="M804" s="275"/>
      <c r="N804" s="276"/>
      <c r="O804" s="276"/>
      <c r="P804" s="276"/>
      <c r="Q804" s="276"/>
      <c r="R804" s="276"/>
      <c r="S804" s="276"/>
      <c r="T804" s="27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8" t="s">
        <v>174</v>
      </c>
      <c r="AU804" s="278" t="s">
        <v>86</v>
      </c>
      <c r="AV804" s="14" t="s">
        <v>86</v>
      </c>
      <c r="AW804" s="14" t="s">
        <v>30</v>
      </c>
      <c r="AX804" s="14" t="s">
        <v>73</v>
      </c>
      <c r="AY804" s="278" t="s">
        <v>166</v>
      </c>
    </row>
    <row r="805" spans="1:65" s="2" customFormat="1" ht="21.75" customHeight="1">
      <c r="A805" s="37"/>
      <c r="B805" s="38"/>
      <c r="C805" s="243" t="s">
        <v>1043</v>
      </c>
      <c r="D805" s="243" t="s">
        <v>168</v>
      </c>
      <c r="E805" s="244" t="s">
        <v>1106</v>
      </c>
      <c r="F805" s="245" t="s">
        <v>1107</v>
      </c>
      <c r="G805" s="246" t="s">
        <v>171</v>
      </c>
      <c r="H805" s="247">
        <v>201.876</v>
      </c>
      <c r="I805" s="248"/>
      <c r="J805" s="249">
        <f>ROUND(I805*H805,2)</f>
        <v>0</v>
      </c>
      <c r="K805" s="250"/>
      <c r="L805" s="43"/>
      <c r="M805" s="251" t="s">
        <v>1</v>
      </c>
      <c r="N805" s="252" t="s">
        <v>39</v>
      </c>
      <c r="O805" s="90"/>
      <c r="P805" s="253">
        <f>O805*H805</f>
        <v>0</v>
      </c>
      <c r="Q805" s="253">
        <v>0.0004</v>
      </c>
      <c r="R805" s="253">
        <f>Q805*H805</f>
        <v>0.0807504</v>
      </c>
      <c r="S805" s="253">
        <v>0</v>
      </c>
      <c r="T805" s="254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55" t="s">
        <v>252</v>
      </c>
      <c r="AT805" s="255" t="s">
        <v>168</v>
      </c>
      <c r="AU805" s="255" t="s">
        <v>86</v>
      </c>
      <c r="AY805" s="16" t="s">
        <v>166</v>
      </c>
      <c r="BE805" s="256">
        <f>IF(N805="základní",J805,0)</f>
        <v>0</v>
      </c>
      <c r="BF805" s="256">
        <f>IF(N805="snížená",J805,0)</f>
        <v>0</v>
      </c>
      <c r="BG805" s="256">
        <f>IF(N805="zákl. přenesená",J805,0)</f>
        <v>0</v>
      </c>
      <c r="BH805" s="256">
        <f>IF(N805="sníž. přenesená",J805,0)</f>
        <v>0</v>
      </c>
      <c r="BI805" s="256">
        <f>IF(N805="nulová",J805,0)</f>
        <v>0</v>
      </c>
      <c r="BJ805" s="16" t="s">
        <v>86</v>
      </c>
      <c r="BK805" s="256">
        <f>ROUND(I805*H805,2)</f>
        <v>0</v>
      </c>
      <c r="BL805" s="16" t="s">
        <v>252</v>
      </c>
      <c r="BM805" s="255" t="s">
        <v>3455</v>
      </c>
    </row>
    <row r="806" spans="1:51" s="14" customFormat="1" ht="12">
      <c r="A806" s="14"/>
      <c r="B806" s="268"/>
      <c r="C806" s="269"/>
      <c r="D806" s="259" t="s">
        <v>174</v>
      </c>
      <c r="E806" s="270" t="s">
        <v>1</v>
      </c>
      <c r="F806" s="271" t="s">
        <v>3449</v>
      </c>
      <c r="G806" s="269"/>
      <c r="H806" s="272">
        <v>201.876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174</v>
      </c>
      <c r="AU806" s="278" t="s">
        <v>86</v>
      </c>
      <c r="AV806" s="14" t="s">
        <v>86</v>
      </c>
      <c r="AW806" s="14" t="s">
        <v>30</v>
      </c>
      <c r="AX806" s="14" t="s">
        <v>73</v>
      </c>
      <c r="AY806" s="278" t="s">
        <v>166</v>
      </c>
    </row>
    <row r="807" spans="1:65" s="2" customFormat="1" ht="16.5" customHeight="1">
      <c r="A807" s="37"/>
      <c r="B807" s="38"/>
      <c r="C807" s="279" t="s">
        <v>1048</v>
      </c>
      <c r="D807" s="279" t="s">
        <v>243</v>
      </c>
      <c r="E807" s="280" t="s">
        <v>1110</v>
      </c>
      <c r="F807" s="281" t="s">
        <v>1111</v>
      </c>
      <c r="G807" s="282" t="s">
        <v>171</v>
      </c>
      <c r="H807" s="283">
        <v>627.554</v>
      </c>
      <c r="I807" s="284"/>
      <c r="J807" s="285">
        <f>ROUND(I807*H807,2)</f>
        <v>0</v>
      </c>
      <c r="K807" s="286"/>
      <c r="L807" s="287"/>
      <c r="M807" s="288" t="s">
        <v>1</v>
      </c>
      <c r="N807" s="289" t="s">
        <v>39</v>
      </c>
      <c r="O807" s="90"/>
      <c r="P807" s="253">
        <f>O807*H807</f>
        <v>0</v>
      </c>
      <c r="Q807" s="253">
        <v>0.00388</v>
      </c>
      <c r="R807" s="253">
        <f>Q807*H807</f>
        <v>2.43490952</v>
      </c>
      <c r="S807" s="253">
        <v>0</v>
      </c>
      <c r="T807" s="254">
        <f>S807*H807</f>
        <v>0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255" t="s">
        <v>338</v>
      </c>
      <c r="AT807" s="255" t="s">
        <v>243</v>
      </c>
      <c r="AU807" s="255" t="s">
        <v>86</v>
      </c>
      <c r="AY807" s="16" t="s">
        <v>166</v>
      </c>
      <c r="BE807" s="256">
        <f>IF(N807="základní",J807,0)</f>
        <v>0</v>
      </c>
      <c r="BF807" s="256">
        <f>IF(N807="snížená",J807,0)</f>
        <v>0</v>
      </c>
      <c r="BG807" s="256">
        <f>IF(N807="zákl. přenesená",J807,0)</f>
        <v>0</v>
      </c>
      <c r="BH807" s="256">
        <f>IF(N807="sníž. přenesená",J807,0)</f>
        <v>0</v>
      </c>
      <c r="BI807" s="256">
        <f>IF(N807="nulová",J807,0)</f>
        <v>0</v>
      </c>
      <c r="BJ807" s="16" t="s">
        <v>86</v>
      </c>
      <c r="BK807" s="256">
        <f>ROUND(I807*H807,2)</f>
        <v>0</v>
      </c>
      <c r="BL807" s="16" t="s">
        <v>252</v>
      </c>
      <c r="BM807" s="255" t="s">
        <v>3456</v>
      </c>
    </row>
    <row r="808" spans="1:51" s="14" customFormat="1" ht="12">
      <c r="A808" s="14"/>
      <c r="B808" s="268"/>
      <c r="C808" s="269"/>
      <c r="D808" s="259" t="s">
        <v>174</v>
      </c>
      <c r="E808" s="270" t="s">
        <v>1</v>
      </c>
      <c r="F808" s="271" t="s">
        <v>3448</v>
      </c>
      <c r="G808" s="269"/>
      <c r="H808" s="272">
        <v>321.086</v>
      </c>
      <c r="I808" s="273"/>
      <c r="J808" s="269"/>
      <c r="K808" s="269"/>
      <c r="L808" s="274"/>
      <c r="M808" s="275"/>
      <c r="N808" s="276"/>
      <c r="O808" s="276"/>
      <c r="P808" s="276"/>
      <c r="Q808" s="276"/>
      <c r="R808" s="276"/>
      <c r="S808" s="276"/>
      <c r="T808" s="27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8" t="s">
        <v>174</v>
      </c>
      <c r="AU808" s="278" t="s">
        <v>86</v>
      </c>
      <c r="AV808" s="14" t="s">
        <v>86</v>
      </c>
      <c r="AW808" s="14" t="s">
        <v>30</v>
      </c>
      <c r="AX808" s="14" t="s">
        <v>73</v>
      </c>
      <c r="AY808" s="278" t="s">
        <v>166</v>
      </c>
    </row>
    <row r="809" spans="1:51" s="14" customFormat="1" ht="12">
      <c r="A809" s="14"/>
      <c r="B809" s="268"/>
      <c r="C809" s="269"/>
      <c r="D809" s="259" t="s">
        <v>174</v>
      </c>
      <c r="E809" s="270" t="s">
        <v>1</v>
      </c>
      <c r="F809" s="271" t="s">
        <v>3449</v>
      </c>
      <c r="G809" s="269"/>
      <c r="H809" s="272">
        <v>201.876</v>
      </c>
      <c r="I809" s="273"/>
      <c r="J809" s="269"/>
      <c r="K809" s="269"/>
      <c r="L809" s="274"/>
      <c r="M809" s="275"/>
      <c r="N809" s="276"/>
      <c r="O809" s="276"/>
      <c r="P809" s="276"/>
      <c r="Q809" s="276"/>
      <c r="R809" s="276"/>
      <c r="S809" s="276"/>
      <c r="T809" s="27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8" t="s">
        <v>174</v>
      </c>
      <c r="AU809" s="278" t="s">
        <v>86</v>
      </c>
      <c r="AV809" s="14" t="s">
        <v>86</v>
      </c>
      <c r="AW809" s="14" t="s">
        <v>30</v>
      </c>
      <c r="AX809" s="14" t="s">
        <v>73</v>
      </c>
      <c r="AY809" s="278" t="s">
        <v>166</v>
      </c>
    </row>
    <row r="810" spans="1:51" s="14" customFormat="1" ht="12">
      <c r="A810" s="14"/>
      <c r="B810" s="268"/>
      <c r="C810" s="269"/>
      <c r="D810" s="259" t="s">
        <v>174</v>
      </c>
      <c r="E810" s="269"/>
      <c r="F810" s="271" t="s">
        <v>3457</v>
      </c>
      <c r="G810" s="269"/>
      <c r="H810" s="272">
        <v>627.554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174</v>
      </c>
      <c r="AU810" s="278" t="s">
        <v>86</v>
      </c>
      <c r="AV810" s="14" t="s">
        <v>86</v>
      </c>
      <c r="AW810" s="14" t="s">
        <v>4</v>
      </c>
      <c r="AX810" s="14" t="s">
        <v>80</v>
      </c>
      <c r="AY810" s="278" t="s">
        <v>166</v>
      </c>
    </row>
    <row r="811" spans="1:65" s="2" customFormat="1" ht="21.75" customHeight="1">
      <c r="A811" s="37"/>
      <c r="B811" s="38"/>
      <c r="C811" s="243" t="s">
        <v>1053</v>
      </c>
      <c r="D811" s="243" t="s">
        <v>168</v>
      </c>
      <c r="E811" s="244" t="s">
        <v>1115</v>
      </c>
      <c r="F811" s="245" t="s">
        <v>1116</v>
      </c>
      <c r="G811" s="246" t="s">
        <v>171</v>
      </c>
      <c r="H811" s="247">
        <v>103.05</v>
      </c>
      <c r="I811" s="248"/>
      <c r="J811" s="249">
        <f>ROUND(I811*H811,2)</f>
        <v>0</v>
      </c>
      <c r="K811" s="250"/>
      <c r="L811" s="43"/>
      <c r="M811" s="251" t="s">
        <v>1</v>
      </c>
      <c r="N811" s="252" t="s">
        <v>39</v>
      </c>
      <c r="O811" s="90"/>
      <c r="P811" s="253">
        <f>O811*H811</f>
        <v>0</v>
      </c>
      <c r="Q811" s="253">
        <v>0.00071</v>
      </c>
      <c r="R811" s="253">
        <f>Q811*H811</f>
        <v>0.0731655</v>
      </c>
      <c r="S811" s="253">
        <v>0</v>
      </c>
      <c r="T811" s="254">
        <f>S811*H811</f>
        <v>0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55" t="s">
        <v>252</v>
      </c>
      <c r="AT811" s="255" t="s">
        <v>168</v>
      </c>
      <c r="AU811" s="255" t="s">
        <v>86</v>
      </c>
      <c r="AY811" s="16" t="s">
        <v>166</v>
      </c>
      <c r="BE811" s="256">
        <f>IF(N811="základní",J811,0)</f>
        <v>0</v>
      </c>
      <c r="BF811" s="256">
        <f>IF(N811="snížená",J811,0)</f>
        <v>0</v>
      </c>
      <c r="BG811" s="256">
        <f>IF(N811="zákl. přenesená",J811,0)</f>
        <v>0</v>
      </c>
      <c r="BH811" s="256">
        <f>IF(N811="sníž. přenesená",J811,0)</f>
        <v>0</v>
      </c>
      <c r="BI811" s="256">
        <f>IF(N811="nulová",J811,0)</f>
        <v>0</v>
      </c>
      <c r="BJ811" s="16" t="s">
        <v>86</v>
      </c>
      <c r="BK811" s="256">
        <f>ROUND(I811*H811,2)</f>
        <v>0</v>
      </c>
      <c r="BL811" s="16" t="s">
        <v>252</v>
      </c>
      <c r="BM811" s="255" t="s">
        <v>3458</v>
      </c>
    </row>
    <row r="812" spans="1:51" s="13" customFormat="1" ht="12">
      <c r="A812" s="13"/>
      <c r="B812" s="257"/>
      <c r="C812" s="258"/>
      <c r="D812" s="259" t="s">
        <v>174</v>
      </c>
      <c r="E812" s="260" t="s">
        <v>1</v>
      </c>
      <c r="F812" s="261" t="s">
        <v>764</v>
      </c>
      <c r="G812" s="258"/>
      <c r="H812" s="260" t="s">
        <v>1</v>
      </c>
      <c r="I812" s="262"/>
      <c r="J812" s="258"/>
      <c r="K812" s="258"/>
      <c r="L812" s="263"/>
      <c r="M812" s="264"/>
      <c r="N812" s="265"/>
      <c r="O812" s="265"/>
      <c r="P812" s="265"/>
      <c r="Q812" s="265"/>
      <c r="R812" s="265"/>
      <c r="S812" s="265"/>
      <c r="T812" s="26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67" t="s">
        <v>174</v>
      </c>
      <c r="AU812" s="267" t="s">
        <v>86</v>
      </c>
      <c r="AV812" s="13" t="s">
        <v>80</v>
      </c>
      <c r="AW812" s="13" t="s">
        <v>30</v>
      </c>
      <c r="AX812" s="13" t="s">
        <v>73</v>
      </c>
      <c r="AY812" s="267" t="s">
        <v>166</v>
      </c>
    </row>
    <row r="813" spans="1:51" s="14" customFormat="1" ht="12">
      <c r="A813" s="14"/>
      <c r="B813" s="268"/>
      <c r="C813" s="269"/>
      <c r="D813" s="259" t="s">
        <v>174</v>
      </c>
      <c r="E813" s="270" t="s">
        <v>1</v>
      </c>
      <c r="F813" s="271" t="s">
        <v>3459</v>
      </c>
      <c r="G813" s="269"/>
      <c r="H813" s="272">
        <v>103.05</v>
      </c>
      <c r="I813" s="273"/>
      <c r="J813" s="269"/>
      <c r="K813" s="269"/>
      <c r="L813" s="274"/>
      <c r="M813" s="275"/>
      <c r="N813" s="276"/>
      <c r="O813" s="276"/>
      <c r="P813" s="276"/>
      <c r="Q813" s="276"/>
      <c r="R813" s="276"/>
      <c r="S813" s="276"/>
      <c r="T813" s="27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8" t="s">
        <v>174</v>
      </c>
      <c r="AU813" s="278" t="s">
        <v>86</v>
      </c>
      <c r="AV813" s="14" t="s">
        <v>86</v>
      </c>
      <c r="AW813" s="14" t="s">
        <v>30</v>
      </c>
      <c r="AX813" s="14" t="s">
        <v>73</v>
      </c>
      <c r="AY813" s="278" t="s">
        <v>166</v>
      </c>
    </row>
    <row r="814" spans="1:65" s="2" customFormat="1" ht="21.75" customHeight="1">
      <c r="A814" s="37"/>
      <c r="B814" s="38"/>
      <c r="C814" s="243" t="s">
        <v>1060</v>
      </c>
      <c r="D814" s="243" t="s">
        <v>168</v>
      </c>
      <c r="E814" s="244" t="s">
        <v>1124</v>
      </c>
      <c r="F814" s="245" t="s">
        <v>1125</v>
      </c>
      <c r="G814" s="246" t="s">
        <v>290</v>
      </c>
      <c r="H814" s="247">
        <v>98.7</v>
      </c>
      <c r="I814" s="248"/>
      <c r="J814" s="249">
        <f>ROUND(I814*H814,2)</f>
        <v>0</v>
      </c>
      <c r="K814" s="250"/>
      <c r="L814" s="43"/>
      <c r="M814" s="251" t="s">
        <v>1</v>
      </c>
      <c r="N814" s="252" t="s">
        <v>39</v>
      </c>
      <c r="O814" s="90"/>
      <c r="P814" s="253">
        <f>O814*H814</f>
        <v>0</v>
      </c>
      <c r="Q814" s="253">
        <v>0.00028</v>
      </c>
      <c r="R814" s="253">
        <f>Q814*H814</f>
        <v>0.027635999999999997</v>
      </c>
      <c r="S814" s="253">
        <v>0</v>
      </c>
      <c r="T814" s="254">
        <f>S814*H814</f>
        <v>0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R814" s="255" t="s">
        <v>252</v>
      </c>
      <c r="AT814" s="255" t="s">
        <v>168</v>
      </c>
      <c r="AU814" s="255" t="s">
        <v>86</v>
      </c>
      <c r="AY814" s="16" t="s">
        <v>166</v>
      </c>
      <c r="BE814" s="256">
        <f>IF(N814="základní",J814,0)</f>
        <v>0</v>
      </c>
      <c r="BF814" s="256">
        <f>IF(N814="snížená",J814,0)</f>
        <v>0</v>
      </c>
      <c r="BG814" s="256">
        <f>IF(N814="zákl. přenesená",J814,0)</f>
        <v>0</v>
      </c>
      <c r="BH814" s="256">
        <f>IF(N814="sníž. přenesená",J814,0)</f>
        <v>0</v>
      </c>
      <c r="BI814" s="256">
        <f>IF(N814="nulová",J814,0)</f>
        <v>0</v>
      </c>
      <c r="BJ814" s="16" t="s">
        <v>86</v>
      </c>
      <c r="BK814" s="256">
        <f>ROUND(I814*H814,2)</f>
        <v>0</v>
      </c>
      <c r="BL814" s="16" t="s">
        <v>252</v>
      </c>
      <c r="BM814" s="255" t="s">
        <v>3460</v>
      </c>
    </row>
    <row r="815" spans="1:51" s="13" customFormat="1" ht="12">
      <c r="A815" s="13"/>
      <c r="B815" s="257"/>
      <c r="C815" s="258"/>
      <c r="D815" s="259" t="s">
        <v>174</v>
      </c>
      <c r="E815" s="260" t="s">
        <v>1</v>
      </c>
      <c r="F815" s="261" t="s">
        <v>175</v>
      </c>
      <c r="G815" s="258"/>
      <c r="H815" s="260" t="s">
        <v>1</v>
      </c>
      <c r="I815" s="262"/>
      <c r="J815" s="258"/>
      <c r="K815" s="258"/>
      <c r="L815" s="263"/>
      <c r="M815" s="264"/>
      <c r="N815" s="265"/>
      <c r="O815" s="265"/>
      <c r="P815" s="265"/>
      <c r="Q815" s="265"/>
      <c r="R815" s="265"/>
      <c r="S815" s="265"/>
      <c r="T815" s="26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7" t="s">
        <v>174</v>
      </c>
      <c r="AU815" s="267" t="s">
        <v>86</v>
      </c>
      <c r="AV815" s="13" t="s">
        <v>80</v>
      </c>
      <c r="AW815" s="13" t="s">
        <v>30</v>
      </c>
      <c r="AX815" s="13" t="s">
        <v>73</v>
      </c>
      <c r="AY815" s="267" t="s">
        <v>166</v>
      </c>
    </row>
    <row r="816" spans="1:51" s="14" customFormat="1" ht="12">
      <c r="A816" s="14"/>
      <c r="B816" s="268"/>
      <c r="C816" s="269"/>
      <c r="D816" s="259" t="s">
        <v>174</v>
      </c>
      <c r="E816" s="270" t="s">
        <v>1</v>
      </c>
      <c r="F816" s="271" t="s">
        <v>3461</v>
      </c>
      <c r="G816" s="269"/>
      <c r="H816" s="272">
        <v>98.7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174</v>
      </c>
      <c r="AU816" s="278" t="s">
        <v>86</v>
      </c>
      <c r="AV816" s="14" t="s">
        <v>86</v>
      </c>
      <c r="AW816" s="14" t="s">
        <v>30</v>
      </c>
      <c r="AX816" s="14" t="s">
        <v>73</v>
      </c>
      <c r="AY816" s="278" t="s">
        <v>166</v>
      </c>
    </row>
    <row r="817" spans="1:65" s="2" customFormat="1" ht="21.75" customHeight="1">
      <c r="A817" s="37"/>
      <c r="B817" s="38"/>
      <c r="C817" s="243" t="s">
        <v>1068</v>
      </c>
      <c r="D817" s="243" t="s">
        <v>168</v>
      </c>
      <c r="E817" s="244" t="s">
        <v>1140</v>
      </c>
      <c r="F817" s="245" t="s">
        <v>1141</v>
      </c>
      <c r="G817" s="246" t="s">
        <v>223</v>
      </c>
      <c r="H817" s="247">
        <v>3.128</v>
      </c>
      <c r="I817" s="248"/>
      <c r="J817" s="249">
        <f>ROUND(I817*H817,2)</f>
        <v>0</v>
      </c>
      <c r="K817" s="250"/>
      <c r="L817" s="43"/>
      <c r="M817" s="251" t="s">
        <v>1</v>
      </c>
      <c r="N817" s="252" t="s">
        <v>39</v>
      </c>
      <c r="O817" s="90"/>
      <c r="P817" s="253">
        <f>O817*H817</f>
        <v>0</v>
      </c>
      <c r="Q817" s="253">
        <v>0</v>
      </c>
      <c r="R817" s="253">
        <f>Q817*H817</f>
        <v>0</v>
      </c>
      <c r="S817" s="253">
        <v>0</v>
      </c>
      <c r="T817" s="254">
        <f>S817*H817</f>
        <v>0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R817" s="255" t="s">
        <v>252</v>
      </c>
      <c r="AT817" s="255" t="s">
        <v>168</v>
      </c>
      <c r="AU817" s="255" t="s">
        <v>86</v>
      </c>
      <c r="AY817" s="16" t="s">
        <v>166</v>
      </c>
      <c r="BE817" s="256">
        <f>IF(N817="základní",J817,0)</f>
        <v>0</v>
      </c>
      <c r="BF817" s="256">
        <f>IF(N817="snížená",J817,0)</f>
        <v>0</v>
      </c>
      <c r="BG817" s="256">
        <f>IF(N817="zákl. přenesená",J817,0)</f>
        <v>0</v>
      </c>
      <c r="BH817" s="256">
        <f>IF(N817="sníž. přenesená",J817,0)</f>
        <v>0</v>
      </c>
      <c r="BI817" s="256">
        <f>IF(N817="nulová",J817,0)</f>
        <v>0</v>
      </c>
      <c r="BJ817" s="16" t="s">
        <v>86</v>
      </c>
      <c r="BK817" s="256">
        <f>ROUND(I817*H817,2)</f>
        <v>0</v>
      </c>
      <c r="BL817" s="16" t="s">
        <v>252</v>
      </c>
      <c r="BM817" s="255" t="s">
        <v>3462</v>
      </c>
    </row>
    <row r="818" spans="1:63" s="12" customFormat="1" ht="22.8" customHeight="1">
      <c r="A818" s="12"/>
      <c r="B818" s="227"/>
      <c r="C818" s="228"/>
      <c r="D818" s="229" t="s">
        <v>72</v>
      </c>
      <c r="E818" s="241" t="s">
        <v>1143</v>
      </c>
      <c r="F818" s="241" t="s">
        <v>1144</v>
      </c>
      <c r="G818" s="228"/>
      <c r="H818" s="228"/>
      <c r="I818" s="231"/>
      <c r="J818" s="242">
        <f>BK818</f>
        <v>0</v>
      </c>
      <c r="K818" s="228"/>
      <c r="L818" s="233"/>
      <c r="M818" s="234"/>
      <c r="N818" s="235"/>
      <c r="O818" s="235"/>
      <c r="P818" s="236">
        <f>SUM(P819:P863)</f>
        <v>0</v>
      </c>
      <c r="Q818" s="235"/>
      <c r="R818" s="236">
        <f>SUM(R819:R863)</f>
        <v>3.3989231749999997</v>
      </c>
      <c r="S818" s="235"/>
      <c r="T818" s="237">
        <f>SUM(T819:T863)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38" t="s">
        <v>86</v>
      </c>
      <c r="AT818" s="239" t="s">
        <v>72</v>
      </c>
      <c r="AU818" s="239" t="s">
        <v>80</v>
      </c>
      <c r="AY818" s="238" t="s">
        <v>166</v>
      </c>
      <c r="BK818" s="240">
        <f>SUM(BK819:BK863)</f>
        <v>0</v>
      </c>
    </row>
    <row r="819" spans="1:65" s="2" customFormat="1" ht="21.75" customHeight="1">
      <c r="A819" s="37"/>
      <c r="B819" s="38"/>
      <c r="C819" s="243" t="s">
        <v>1075</v>
      </c>
      <c r="D819" s="243" t="s">
        <v>168</v>
      </c>
      <c r="E819" s="244" t="s">
        <v>1146</v>
      </c>
      <c r="F819" s="245" t="s">
        <v>1147</v>
      </c>
      <c r="G819" s="246" t="s">
        <v>171</v>
      </c>
      <c r="H819" s="247">
        <v>14.563</v>
      </c>
      <c r="I819" s="248"/>
      <c r="J819" s="249">
        <f>ROUND(I819*H819,2)</f>
        <v>0</v>
      </c>
      <c r="K819" s="250"/>
      <c r="L819" s="43"/>
      <c r="M819" s="251" t="s">
        <v>1</v>
      </c>
      <c r="N819" s="252" t="s">
        <v>39</v>
      </c>
      <c r="O819" s="90"/>
      <c r="P819" s="253">
        <f>O819*H819</f>
        <v>0</v>
      </c>
      <c r="Q819" s="253">
        <v>0</v>
      </c>
      <c r="R819" s="253">
        <f>Q819*H819</f>
        <v>0</v>
      </c>
      <c r="S819" s="253">
        <v>0</v>
      </c>
      <c r="T819" s="254">
        <f>S819*H819</f>
        <v>0</v>
      </c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R819" s="255" t="s">
        <v>252</v>
      </c>
      <c r="AT819" s="255" t="s">
        <v>168</v>
      </c>
      <c r="AU819" s="255" t="s">
        <v>86</v>
      </c>
      <c r="AY819" s="16" t="s">
        <v>166</v>
      </c>
      <c r="BE819" s="256">
        <f>IF(N819="základní",J819,0)</f>
        <v>0</v>
      </c>
      <c r="BF819" s="256">
        <f>IF(N819="snížená",J819,0)</f>
        <v>0</v>
      </c>
      <c r="BG819" s="256">
        <f>IF(N819="zákl. přenesená",J819,0)</f>
        <v>0</v>
      </c>
      <c r="BH819" s="256">
        <f>IF(N819="sníž. přenesená",J819,0)</f>
        <v>0</v>
      </c>
      <c r="BI819" s="256">
        <f>IF(N819="nulová",J819,0)</f>
        <v>0</v>
      </c>
      <c r="BJ819" s="16" t="s">
        <v>86</v>
      </c>
      <c r="BK819" s="256">
        <f>ROUND(I819*H819,2)</f>
        <v>0</v>
      </c>
      <c r="BL819" s="16" t="s">
        <v>252</v>
      </c>
      <c r="BM819" s="255" t="s">
        <v>3463</v>
      </c>
    </row>
    <row r="820" spans="1:51" s="13" customFormat="1" ht="12">
      <c r="A820" s="13"/>
      <c r="B820" s="257"/>
      <c r="C820" s="258"/>
      <c r="D820" s="259" t="s">
        <v>174</v>
      </c>
      <c r="E820" s="260" t="s">
        <v>1</v>
      </c>
      <c r="F820" s="261" t="s">
        <v>313</v>
      </c>
      <c r="G820" s="258"/>
      <c r="H820" s="260" t="s">
        <v>1</v>
      </c>
      <c r="I820" s="262"/>
      <c r="J820" s="258"/>
      <c r="K820" s="258"/>
      <c r="L820" s="263"/>
      <c r="M820" s="264"/>
      <c r="N820" s="265"/>
      <c r="O820" s="265"/>
      <c r="P820" s="265"/>
      <c r="Q820" s="265"/>
      <c r="R820" s="265"/>
      <c r="S820" s="265"/>
      <c r="T820" s="26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7" t="s">
        <v>174</v>
      </c>
      <c r="AU820" s="267" t="s">
        <v>86</v>
      </c>
      <c r="AV820" s="13" t="s">
        <v>80</v>
      </c>
      <c r="AW820" s="13" t="s">
        <v>30</v>
      </c>
      <c r="AX820" s="13" t="s">
        <v>73</v>
      </c>
      <c r="AY820" s="267" t="s">
        <v>166</v>
      </c>
    </row>
    <row r="821" spans="1:51" s="14" customFormat="1" ht="12">
      <c r="A821" s="14"/>
      <c r="B821" s="268"/>
      <c r="C821" s="269"/>
      <c r="D821" s="259" t="s">
        <v>174</v>
      </c>
      <c r="E821" s="270" t="s">
        <v>1</v>
      </c>
      <c r="F821" s="271" t="s">
        <v>3464</v>
      </c>
      <c r="G821" s="269"/>
      <c r="H821" s="272">
        <v>4.48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174</v>
      </c>
      <c r="AU821" s="278" t="s">
        <v>86</v>
      </c>
      <c r="AV821" s="14" t="s">
        <v>86</v>
      </c>
      <c r="AW821" s="14" t="s">
        <v>30</v>
      </c>
      <c r="AX821" s="14" t="s">
        <v>73</v>
      </c>
      <c r="AY821" s="278" t="s">
        <v>166</v>
      </c>
    </row>
    <row r="822" spans="1:51" s="14" customFormat="1" ht="12">
      <c r="A822" s="14"/>
      <c r="B822" s="268"/>
      <c r="C822" s="269"/>
      <c r="D822" s="259" t="s">
        <v>174</v>
      </c>
      <c r="E822" s="270" t="s">
        <v>1</v>
      </c>
      <c r="F822" s="271" t="s">
        <v>3465</v>
      </c>
      <c r="G822" s="269"/>
      <c r="H822" s="272">
        <v>6.169</v>
      </c>
      <c r="I822" s="273"/>
      <c r="J822" s="269"/>
      <c r="K822" s="269"/>
      <c r="L822" s="274"/>
      <c r="M822" s="275"/>
      <c r="N822" s="276"/>
      <c r="O822" s="276"/>
      <c r="P822" s="276"/>
      <c r="Q822" s="276"/>
      <c r="R822" s="276"/>
      <c r="S822" s="276"/>
      <c r="T822" s="27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8" t="s">
        <v>174</v>
      </c>
      <c r="AU822" s="278" t="s">
        <v>86</v>
      </c>
      <c r="AV822" s="14" t="s">
        <v>86</v>
      </c>
      <c r="AW822" s="14" t="s">
        <v>30</v>
      </c>
      <c r="AX822" s="14" t="s">
        <v>73</v>
      </c>
      <c r="AY822" s="278" t="s">
        <v>166</v>
      </c>
    </row>
    <row r="823" spans="1:51" s="14" customFormat="1" ht="12">
      <c r="A823" s="14"/>
      <c r="B823" s="268"/>
      <c r="C823" s="269"/>
      <c r="D823" s="259" t="s">
        <v>174</v>
      </c>
      <c r="E823" s="270" t="s">
        <v>1</v>
      </c>
      <c r="F823" s="271" t="s">
        <v>3466</v>
      </c>
      <c r="G823" s="269"/>
      <c r="H823" s="272">
        <v>3.914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174</v>
      </c>
      <c r="AU823" s="278" t="s">
        <v>86</v>
      </c>
      <c r="AV823" s="14" t="s">
        <v>86</v>
      </c>
      <c r="AW823" s="14" t="s">
        <v>30</v>
      </c>
      <c r="AX823" s="14" t="s">
        <v>73</v>
      </c>
      <c r="AY823" s="278" t="s">
        <v>166</v>
      </c>
    </row>
    <row r="824" spans="1:65" s="2" customFormat="1" ht="21.75" customHeight="1">
      <c r="A824" s="37"/>
      <c r="B824" s="38"/>
      <c r="C824" s="279" t="s">
        <v>1084</v>
      </c>
      <c r="D824" s="279" t="s">
        <v>243</v>
      </c>
      <c r="E824" s="280" t="s">
        <v>1153</v>
      </c>
      <c r="F824" s="281" t="s">
        <v>1154</v>
      </c>
      <c r="G824" s="282" t="s">
        <v>171</v>
      </c>
      <c r="H824" s="283">
        <v>15.291</v>
      </c>
      <c r="I824" s="284"/>
      <c r="J824" s="285">
        <f>ROUND(I824*H824,2)</f>
        <v>0</v>
      </c>
      <c r="K824" s="286"/>
      <c r="L824" s="287"/>
      <c r="M824" s="288" t="s">
        <v>1</v>
      </c>
      <c r="N824" s="289" t="s">
        <v>39</v>
      </c>
      <c r="O824" s="90"/>
      <c r="P824" s="253">
        <f>O824*H824</f>
        <v>0</v>
      </c>
      <c r="Q824" s="253">
        <v>0.0056</v>
      </c>
      <c r="R824" s="253">
        <f>Q824*H824</f>
        <v>0.0856296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338</v>
      </c>
      <c r="AT824" s="255" t="s">
        <v>243</v>
      </c>
      <c r="AU824" s="255" t="s">
        <v>86</v>
      </c>
      <c r="AY824" s="16" t="s">
        <v>166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86</v>
      </c>
      <c r="BK824" s="256">
        <f>ROUND(I824*H824,2)</f>
        <v>0</v>
      </c>
      <c r="BL824" s="16" t="s">
        <v>252</v>
      </c>
      <c r="BM824" s="255" t="s">
        <v>3467</v>
      </c>
    </row>
    <row r="825" spans="1:51" s="14" customFormat="1" ht="12">
      <c r="A825" s="14"/>
      <c r="B825" s="268"/>
      <c r="C825" s="269"/>
      <c r="D825" s="259" t="s">
        <v>174</v>
      </c>
      <c r="E825" s="269"/>
      <c r="F825" s="271" t="s">
        <v>3468</v>
      </c>
      <c r="G825" s="269"/>
      <c r="H825" s="272">
        <v>15.291</v>
      </c>
      <c r="I825" s="273"/>
      <c r="J825" s="269"/>
      <c r="K825" s="269"/>
      <c r="L825" s="274"/>
      <c r="M825" s="275"/>
      <c r="N825" s="276"/>
      <c r="O825" s="276"/>
      <c r="P825" s="276"/>
      <c r="Q825" s="276"/>
      <c r="R825" s="276"/>
      <c r="S825" s="276"/>
      <c r="T825" s="27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8" t="s">
        <v>174</v>
      </c>
      <c r="AU825" s="278" t="s">
        <v>86</v>
      </c>
      <c r="AV825" s="14" t="s">
        <v>86</v>
      </c>
      <c r="AW825" s="14" t="s">
        <v>4</v>
      </c>
      <c r="AX825" s="14" t="s">
        <v>80</v>
      </c>
      <c r="AY825" s="278" t="s">
        <v>166</v>
      </c>
    </row>
    <row r="826" spans="1:65" s="2" customFormat="1" ht="21.75" customHeight="1">
      <c r="A826" s="37"/>
      <c r="B826" s="38"/>
      <c r="C826" s="243" t="s">
        <v>1092</v>
      </c>
      <c r="D826" s="243" t="s">
        <v>168</v>
      </c>
      <c r="E826" s="244" t="s">
        <v>1158</v>
      </c>
      <c r="F826" s="245" t="s">
        <v>1159</v>
      </c>
      <c r="G826" s="246" t="s">
        <v>171</v>
      </c>
      <c r="H826" s="247">
        <v>3.968</v>
      </c>
      <c r="I826" s="248"/>
      <c r="J826" s="249">
        <f>ROUND(I826*H826,2)</f>
        <v>0</v>
      </c>
      <c r="K826" s="250"/>
      <c r="L826" s="43"/>
      <c r="M826" s="251" t="s">
        <v>1</v>
      </c>
      <c r="N826" s="252" t="s">
        <v>39</v>
      </c>
      <c r="O826" s="90"/>
      <c r="P826" s="253">
        <f>O826*H826</f>
        <v>0</v>
      </c>
      <c r="Q826" s="253">
        <v>0</v>
      </c>
      <c r="R826" s="253">
        <f>Q826*H826</f>
        <v>0</v>
      </c>
      <c r="S826" s="253">
        <v>0</v>
      </c>
      <c r="T826" s="254">
        <f>S826*H826</f>
        <v>0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R826" s="255" t="s">
        <v>252</v>
      </c>
      <c r="AT826" s="255" t="s">
        <v>168</v>
      </c>
      <c r="AU826" s="255" t="s">
        <v>86</v>
      </c>
      <c r="AY826" s="16" t="s">
        <v>166</v>
      </c>
      <c r="BE826" s="256">
        <f>IF(N826="základní",J826,0)</f>
        <v>0</v>
      </c>
      <c r="BF826" s="256">
        <f>IF(N826="snížená",J826,0)</f>
        <v>0</v>
      </c>
      <c r="BG826" s="256">
        <f>IF(N826="zákl. přenesená",J826,0)</f>
        <v>0</v>
      </c>
      <c r="BH826" s="256">
        <f>IF(N826="sníž. přenesená",J826,0)</f>
        <v>0</v>
      </c>
      <c r="BI826" s="256">
        <f>IF(N826="nulová",J826,0)</f>
        <v>0</v>
      </c>
      <c r="BJ826" s="16" t="s">
        <v>86</v>
      </c>
      <c r="BK826" s="256">
        <f>ROUND(I826*H826,2)</f>
        <v>0</v>
      </c>
      <c r="BL826" s="16" t="s">
        <v>252</v>
      </c>
      <c r="BM826" s="255" t="s">
        <v>3469</v>
      </c>
    </row>
    <row r="827" spans="1:51" s="13" customFormat="1" ht="12">
      <c r="A827" s="13"/>
      <c r="B827" s="257"/>
      <c r="C827" s="258"/>
      <c r="D827" s="259" t="s">
        <v>174</v>
      </c>
      <c r="E827" s="260" t="s">
        <v>1</v>
      </c>
      <c r="F827" s="261" t="s">
        <v>1161</v>
      </c>
      <c r="G827" s="258"/>
      <c r="H827" s="260" t="s">
        <v>1</v>
      </c>
      <c r="I827" s="262"/>
      <c r="J827" s="258"/>
      <c r="K827" s="258"/>
      <c r="L827" s="263"/>
      <c r="M827" s="264"/>
      <c r="N827" s="265"/>
      <c r="O827" s="265"/>
      <c r="P827" s="265"/>
      <c r="Q827" s="265"/>
      <c r="R827" s="265"/>
      <c r="S827" s="265"/>
      <c r="T827" s="26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7" t="s">
        <v>174</v>
      </c>
      <c r="AU827" s="267" t="s">
        <v>86</v>
      </c>
      <c r="AV827" s="13" t="s">
        <v>80</v>
      </c>
      <c r="AW827" s="13" t="s">
        <v>30</v>
      </c>
      <c r="AX827" s="13" t="s">
        <v>73</v>
      </c>
      <c r="AY827" s="267" t="s">
        <v>166</v>
      </c>
    </row>
    <row r="828" spans="1:51" s="14" customFormat="1" ht="12">
      <c r="A828" s="14"/>
      <c r="B828" s="268"/>
      <c r="C828" s="269"/>
      <c r="D828" s="259" t="s">
        <v>174</v>
      </c>
      <c r="E828" s="270" t="s">
        <v>1</v>
      </c>
      <c r="F828" s="271" t="s">
        <v>3442</v>
      </c>
      <c r="G828" s="269"/>
      <c r="H828" s="272">
        <v>3.968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174</v>
      </c>
      <c r="AU828" s="278" t="s">
        <v>86</v>
      </c>
      <c r="AV828" s="14" t="s">
        <v>86</v>
      </c>
      <c r="AW828" s="14" t="s">
        <v>30</v>
      </c>
      <c r="AX828" s="14" t="s">
        <v>73</v>
      </c>
      <c r="AY828" s="278" t="s">
        <v>166</v>
      </c>
    </row>
    <row r="829" spans="1:65" s="2" customFormat="1" ht="21.75" customHeight="1">
      <c r="A829" s="37"/>
      <c r="B829" s="38"/>
      <c r="C829" s="279" t="s">
        <v>1096</v>
      </c>
      <c r="D829" s="279" t="s">
        <v>243</v>
      </c>
      <c r="E829" s="280" t="s">
        <v>1164</v>
      </c>
      <c r="F829" s="281" t="s">
        <v>1165</v>
      </c>
      <c r="G829" s="282" t="s">
        <v>171</v>
      </c>
      <c r="H829" s="283">
        <v>4.047</v>
      </c>
      <c r="I829" s="284"/>
      <c r="J829" s="285">
        <f>ROUND(I829*H829,2)</f>
        <v>0</v>
      </c>
      <c r="K829" s="286"/>
      <c r="L829" s="287"/>
      <c r="M829" s="288" t="s">
        <v>1</v>
      </c>
      <c r="N829" s="289" t="s">
        <v>39</v>
      </c>
      <c r="O829" s="90"/>
      <c r="P829" s="253">
        <f>O829*H829</f>
        <v>0</v>
      </c>
      <c r="Q829" s="253">
        <v>0.0018</v>
      </c>
      <c r="R829" s="253">
        <f>Q829*H829</f>
        <v>0.0072846</v>
      </c>
      <c r="S829" s="253">
        <v>0</v>
      </c>
      <c r="T829" s="254">
        <f>S829*H829</f>
        <v>0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55" t="s">
        <v>212</v>
      </c>
      <c r="AT829" s="255" t="s">
        <v>243</v>
      </c>
      <c r="AU829" s="255" t="s">
        <v>86</v>
      </c>
      <c r="AY829" s="16" t="s">
        <v>166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6" t="s">
        <v>86</v>
      </c>
      <c r="BK829" s="256">
        <f>ROUND(I829*H829,2)</f>
        <v>0</v>
      </c>
      <c r="BL829" s="16" t="s">
        <v>172</v>
      </c>
      <c r="BM829" s="255" t="s">
        <v>3470</v>
      </c>
    </row>
    <row r="830" spans="1:51" s="14" customFormat="1" ht="12">
      <c r="A830" s="14"/>
      <c r="B830" s="268"/>
      <c r="C830" s="269"/>
      <c r="D830" s="259" t="s">
        <v>174</v>
      </c>
      <c r="E830" s="269"/>
      <c r="F830" s="271" t="s">
        <v>3471</v>
      </c>
      <c r="G830" s="269"/>
      <c r="H830" s="272">
        <v>4.047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174</v>
      </c>
      <c r="AU830" s="278" t="s">
        <v>86</v>
      </c>
      <c r="AV830" s="14" t="s">
        <v>86</v>
      </c>
      <c r="AW830" s="14" t="s">
        <v>4</v>
      </c>
      <c r="AX830" s="14" t="s">
        <v>80</v>
      </c>
      <c r="AY830" s="278" t="s">
        <v>166</v>
      </c>
    </row>
    <row r="831" spans="1:65" s="2" customFormat="1" ht="21.75" customHeight="1">
      <c r="A831" s="37"/>
      <c r="B831" s="38"/>
      <c r="C831" s="243" t="s">
        <v>1101</v>
      </c>
      <c r="D831" s="243" t="s">
        <v>168</v>
      </c>
      <c r="E831" s="244" t="s">
        <v>1169</v>
      </c>
      <c r="F831" s="245" t="s">
        <v>1170</v>
      </c>
      <c r="G831" s="246" t="s">
        <v>171</v>
      </c>
      <c r="H831" s="247">
        <v>307.2</v>
      </c>
      <c r="I831" s="248"/>
      <c r="J831" s="249">
        <f>ROUND(I831*H831,2)</f>
        <v>0</v>
      </c>
      <c r="K831" s="250"/>
      <c r="L831" s="43"/>
      <c r="M831" s="251" t="s">
        <v>1</v>
      </c>
      <c r="N831" s="252" t="s">
        <v>39</v>
      </c>
      <c r="O831" s="90"/>
      <c r="P831" s="253">
        <f>O831*H831</f>
        <v>0</v>
      </c>
      <c r="Q831" s="253">
        <v>0</v>
      </c>
      <c r="R831" s="253">
        <f>Q831*H831</f>
        <v>0</v>
      </c>
      <c r="S831" s="253">
        <v>0</v>
      </c>
      <c r="T831" s="254">
        <f>S831*H831</f>
        <v>0</v>
      </c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R831" s="255" t="s">
        <v>252</v>
      </c>
      <c r="AT831" s="255" t="s">
        <v>168</v>
      </c>
      <c r="AU831" s="255" t="s">
        <v>86</v>
      </c>
      <c r="AY831" s="16" t="s">
        <v>166</v>
      </c>
      <c r="BE831" s="256">
        <f>IF(N831="základní",J831,0)</f>
        <v>0</v>
      </c>
      <c r="BF831" s="256">
        <f>IF(N831="snížená",J831,0)</f>
        <v>0</v>
      </c>
      <c r="BG831" s="256">
        <f>IF(N831="zákl. přenesená",J831,0)</f>
        <v>0</v>
      </c>
      <c r="BH831" s="256">
        <f>IF(N831="sníž. přenesená",J831,0)</f>
        <v>0</v>
      </c>
      <c r="BI831" s="256">
        <f>IF(N831="nulová",J831,0)</f>
        <v>0</v>
      </c>
      <c r="BJ831" s="16" t="s">
        <v>86</v>
      </c>
      <c r="BK831" s="256">
        <f>ROUND(I831*H831,2)</f>
        <v>0</v>
      </c>
      <c r="BL831" s="16" t="s">
        <v>252</v>
      </c>
      <c r="BM831" s="255" t="s">
        <v>3472</v>
      </c>
    </row>
    <row r="832" spans="1:51" s="14" customFormat="1" ht="12">
      <c r="A832" s="14"/>
      <c r="B832" s="268"/>
      <c r="C832" s="269"/>
      <c r="D832" s="259" t="s">
        <v>174</v>
      </c>
      <c r="E832" s="270" t="s">
        <v>1</v>
      </c>
      <c r="F832" s="271" t="s">
        <v>3441</v>
      </c>
      <c r="G832" s="269"/>
      <c r="H832" s="272">
        <v>307.2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174</v>
      </c>
      <c r="AU832" s="278" t="s">
        <v>86</v>
      </c>
      <c r="AV832" s="14" t="s">
        <v>86</v>
      </c>
      <c r="AW832" s="14" t="s">
        <v>30</v>
      </c>
      <c r="AX832" s="14" t="s">
        <v>73</v>
      </c>
      <c r="AY832" s="278" t="s">
        <v>166</v>
      </c>
    </row>
    <row r="833" spans="1:65" s="2" customFormat="1" ht="21.75" customHeight="1">
      <c r="A833" s="37"/>
      <c r="B833" s="38"/>
      <c r="C833" s="279" t="s">
        <v>1105</v>
      </c>
      <c r="D833" s="279" t="s">
        <v>243</v>
      </c>
      <c r="E833" s="280" t="s">
        <v>1173</v>
      </c>
      <c r="F833" s="281" t="s">
        <v>1174</v>
      </c>
      <c r="G833" s="282" t="s">
        <v>171</v>
      </c>
      <c r="H833" s="283">
        <v>626.688</v>
      </c>
      <c r="I833" s="284"/>
      <c r="J833" s="285">
        <f>ROUND(I833*H833,2)</f>
        <v>0</v>
      </c>
      <c r="K833" s="286"/>
      <c r="L833" s="287"/>
      <c r="M833" s="288" t="s">
        <v>1</v>
      </c>
      <c r="N833" s="289" t="s">
        <v>39</v>
      </c>
      <c r="O833" s="90"/>
      <c r="P833" s="253">
        <f>O833*H833</f>
        <v>0</v>
      </c>
      <c r="Q833" s="253">
        <v>0.004</v>
      </c>
      <c r="R833" s="253">
        <f>Q833*H833</f>
        <v>2.506752</v>
      </c>
      <c r="S833" s="253">
        <v>0</v>
      </c>
      <c r="T833" s="254">
        <f>S833*H833</f>
        <v>0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R833" s="255" t="s">
        <v>338</v>
      </c>
      <c r="AT833" s="255" t="s">
        <v>243</v>
      </c>
      <c r="AU833" s="255" t="s">
        <v>86</v>
      </c>
      <c r="AY833" s="16" t="s">
        <v>166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6" t="s">
        <v>86</v>
      </c>
      <c r="BK833" s="256">
        <f>ROUND(I833*H833,2)</f>
        <v>0</v>
      </c>
      <c r="BL833" s="16" t="s">
        <v>252</v>
      </c>
      <c r="BM833" s="255" t="s">
        <v>3473</v>
      </c>
    </row>
    <row r="834" spans="1:47" s="2" customFormat="1" ht="12">
      <c r="A834" s="37"/>
      <c r="B834" s="38"/>
      <c r="C834" s="39"/>
      <c r="D834" s="259" t="s">
        <v>496</v>
      </c>
      <c r="E834" s="39"/>
      <c r="F834" s="290" t="s">
        <v>1176</v>
      </c>
      <c r="G834" s="39"/>
      <c r="H834" s="39"/>
      <c r="I834" s="153"/>
      <c r="J834" s="39"/>
      <c r="K834" s="39"/>
      <c r="L834" s="43"/>
      <c r="M834" s="291"/>
      <c r="N834" s="292"/>
      <c r="O834" s="90"/>
      <c r="P834" s="90"/>
      <c r="Q834" s="90"/>
      <c r="R834" s="90"/>
      <c r="S834" s="90"/>
      <c r="T834" s="91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T834" s="16" t="s">
        <v>496</v>
      </c>
      <c r="AU834" s="16" t="s">
        <v>86</v>
      </c>
    </row>
    <row r="835" spans="1:51" s="14" customFormat="1" ht="12">
      <c r="A835" s="14"/>
      <c r="B835" s="268"/>
      <c r="C835" s="269"/>
      <c r="D835" s="259" t="s">
        <v>174</v>
      </c>
      <c r="E835" s="269"/>
      <c r="F835" s="271" t="s">
        <v>3474</v>
      </c>
      <c r="G835" s="269"/>
      <c r="H835" s="272">
        <v>626.688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174</v>
      </c>
      <c r="AU835" s="278" t="s">
        <v>86</v>
      </c>
      <c r="AV835" s="14" t="s">
        <v>86</v>
      </c>
      <c r="AW835" s="14" t="s">
        <v>4</v>
      </c>
      <c r="AX835" s="14" t="s">
        <v>80</v>
      </c>
      <c r="AY835" s="278" t="s">
        <v>166</v>
      </c>
    </row>
    <row r="836" spans="1:65" s="2" customFormat="1" ht="21.75" customHeight="1">
      <c r="A836" s="37"/>
      <c r="B836" s="38"/>
      <c r="C836" s="243" t="s">
        <v>1109</v>
      </c>
      <c r="D836" s="243" t="s">
        <v>168</v>
      </c>
      <c r="E836" s="244" t="s">
        <v>1179</v>
      </c>
      <c r="F836" s="245" t="s">
        <v>1180</v>
      </c>
      <c r="G836" s="246" t="s">
        <v>171</v>
      </c>
      <c r="H836" s="247">
        <v>9.918</v>
      </c>
      <c r="I836" s="248"/>
      <c r="J836" s="249">
        <f>ROUND(I836*H836,2)</f>
        <v>0</v>
      </c>
      <c r="K836" s="250"/>
      <c r="L836" s="43"/>
      <c r="M836" s="251" t="s">
        <v>1</v>
      </c>
      <c r="N836" s="252" t="s">
        <v>39</v>
      </c>
      <c r="O836" s="90"/>
      <c r="P836" s="253">
        <f>O836*H836</f>
        <v>0</v>
      </c>
      <c r="Q836" s="253">
        <v>0.006</v>
      </c>
      <c r="R836" s="253">
        <f>Q836*H836</f>
        <v>0.059508</v>
      </c>
      <c r="S836" s="253">
        <v>0</v>
      </c>
      <c r="T836" s="254">
        <f>S836*H836</f>
        <v>0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55" t="s">
        <v>252</v>
      </c>
      <c r="AT836" s="255" t="s">
        <v>168</v>
      </c>
      <c r="AU836" s="255" t="s">
        <v>86</v>
      </c>
      <c r="AY836" s="16" t="s">
        <v>166</v>
      </c>
      <c r="BE836" s="256">
        <f>IF(N836="základní",J836,0)</f>
        <v>0</v>
      </c>
      <c r="BF836" s="256">
        <f>IF(N836="snížená",J836,0)</f>
        <v>0</v>
      </c>
      <c r="BG836" s="256">
        <f>IF(N836="zákl. přenesená",J836,0)</f>
        <v>0</v>
      </c>
      <c r="BH836" s="256">
        <f>IF(N836="sníž. přenesená",J836,0)</f>
        <v>0</v>
      </c>
      <c r="BI836" s="256">
        <f>IF(N836="nulová",J836,0)</f>
        <v>0</v>
      </c>
      <c r="BJ836" s="16" t="s">
        <v>86</v>
      </c>
      <c r="BK836" s="256">
        <f>ROUND(I836*H836,2)</f>
        <v>0</v>
      </c>
      <c r="BL836" s="16" t="s">
        <v>252</v>
      </c>
      <c r="BM836" s="255" t="s">
        <v>3475</v>
      </c>
    </row>
    <row r="837" spans="1:51" s="14" customFormat="1" ht="12">
      <c r="A837" s="14"/>
      <c r="B837" s="268"/>
      <c r="C837" s="269"/>
      <c r="D837" s="259" t="s">
        <v>174</v>
      </c>
      <c r="E837" s="270" t="s">
        <v>1</v>
      </c>
      <c r="F837" s="271" t="s">
        <v>3440</v>
      </c>
      <c r="G837" s="269"/>
      <c r="H837" s="272">
        <v>9.918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174</v>
      </c>
      <c r="AU837" s="278" t="s">
        <v>86</v>
      </c>
      <c r="AV837" s="14" t="s">
        <v>86</v>
      </c>
      <c r="AW837" s="14" t="s">
        <v>30</v>
      </c>
      <c r="AX837" s="14" t="s">
        <v>73</v>
      </c>
      <c r="AY837" s="278" t="s">
        <v>166</v>
      </c>
    </row>
    <row r="838" spans="1:65" s="2" customFormat="1" ht="21.75" customHeight="1">
      <c r="A838" s="37"/>
      <c r="B838" s="38"/>
      <c r="C838" s="279" t="s">
        <v>1114</v>
      </c>
      <c r="D838" s="279" t="s">
        <v>243</v>
      </c>
      <c r="E838" s="280" t="s">
        <v>1184</v>
      </c>
      <c r="F838" s="281" t="s">
        <v>1185</v>
      </c>
      <c r="G838" s="282" t="s">
        <v>171</v>
      </c>
      <c r="H838" s="283">
        <v>10.612</v>
      </c>
      <c r="I838" s="284"/>
      <c r="J838" s="285">
        <f>ROUND(I838*H838,2)</f>
        <v>0</v>
      </c>
      <c r="K838" s="286"/>
      <c r="L838" s="287"/>
      <c r="M838" s="288" t="s">
        <v>1</v>
      </c>
      <c r="N838" s="289" t="s">
        <v>39</v>
      </c>
      <c r="O838" s="90"/>
      <c r="P838" s="253">
        <f>O838*H838</f>
        <v>0</v>
      </c>
      <c r="Q838" s="253">
        <v>0.005</v>
      </c>
      <c r="R838" s="253">
        <f>Q838*H838</f>
        <v>0.05306</v>
      </c>
      <c r="S838" s="253">
        <v>0</v>
      </c>
      <c r="T838" s="254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55" t="s">
        <v>338</v>
      </c>
      <c r="AT838" s="255" t="s">
        <v>243</v>
      </c>
      <c r="AU838" s="255" t="s">
        <v>86</v>
      </c>
      <c r="AY838" s="16" t="s">
        <v>166</v>
      </c>
      <c r="BE838" s="256">
        <f>IF(N838="základní",J838,0)</f>
        <v>0</v>
      </c>
      <c r="BF838" s="256">
        <f>IF(N838="snížená",J838,0)</f>
        <v>0</v>
      </c>
      <c r="BG838" s="256">
        <f>IF(N838="zákl. přenesená",J838,0)</f>
        <v>0</v>
      </c>
      <c r="BH838" s="256">
        <f>IF(N838="sníž. přenesená",J838,0)</f>
        <v>0</v>
      </c>
      <c r="BI838" s="256">
        <f>IF(N838="nulová",J838,0)</f>
        <v>0</v>
      </c>
      <c r="BJ838" s="16" t="s">
        <v>86</v>
      </c>
      <c r="BK838" s="256">
        <f>ROUND(I838*H838,2)</f>
        <v>0</v>
      </c>
      <c r="BL838" s="16" t="s">
        <v>252</v>
      </c>
      <c r="BM838" s="255" t="s">
        <v>3476</v>
      </c>
    </row>
    <row r="839" spans="1:47" s="2" customFormat="1" ht="12">
      <c r="A839" s="37"/>
      <c r="B839" s="38"/>
      <c r="C839" s="39"/>
      <c r="D839" s="259" t="s">
        <v>496</v>
      </c>
      <c r="E839" s="39"/>
      <c r="F839" s="290" t="s">
        <v>1176</v>
      </c>
      <c r="G839" s="39"/>
      <c r="H839" s="39"/>
      <c r="I839" s="153"/>
      <c r="J839" s="39"/>
      <c r="K839" s="39"/>
      <c r="L839" s="43"/>
      <c r="M839" s="291"/>
      <c r="N839" s="292"/>
      <c r="O839" s="90"/>
      <c r="P839" s="90"/>
      <c r="Q839" s="90"/>
      <c r="R839" s="90"/>
      <c r="S839" s="90"/>
      <c r="T839" s="91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T839" s="16" t="s">
        <v>496</v>
      </c>
      <c r="AU839" s="16" t="s">
        <v>86</v>
      </c>
    </row>
    <row r="840" spans="1:51" s="14" customFormat="1" ht="12">
      <c r="A840" s="14"/>
      <c r="B840" s="268"/>
      <c r="C840" s="269"/>
      <c r="D840" s="259" t="s">
        <v>174</v>
      </c>
      <c r="E840" s="269"/>
      <c r="F840" s="271" t="s">
        <v>3477</v>
      </c>
      <c r="G840" s="269"/>
      <c r="H840" s="272">
        <v>10.612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174</v>
      </c>
      <c r="AU840" s="278" t="s">
        <v>86</v>
      </c>
      <c r="AV840" s="14" t="s">
        <v>86</v>
      </c>
      <c r="AW840" s="14" t="s">
        <v>4</v>
      </c>
      <c r="AX840" s="14" t="s">
        <v>80</v>
      </c>
      <c r="AY840" s="278" t="s">
        <v>166</v>
      </c>
    </row>
    <row r="841" spans="1:65" s="2" customFormat="1" ht="21.75" customHeight="1">
      <c r="A841" s="37"/>
      <c r="B841" s="38"/>
      <c r="C841" s="243" t="s">
        <v>1123</v>
      </c>
      <c r="D841" s="243" t="s">
        <v>168</v>
      </c>
      <c r="E841" s="244" t="s">
        <v>1189</v>
      </c>
      <c r="F841" s="245" t="s">
        <v>1190</v>
      </c>
      <c r="G841" s="246" t="s">
        <v>171</v>
      </c>
      <c r="H841" s="247">
        <v>215.97</v>
      </c>
      <c r="I841" s="248"/>
      <c r="J841" s="249">
        <f>ROUND(I841*H841,2)</f>
        <v>0</v>
      </c>
      <c r="K841" s="250"/>
      <c r="L841" s="43"/>
      <c r="M841" s="251" t="s">
        <v>1</v>
      </c>
      <c r="N841" s="252" t="s">
        <v>39</v>
      </c>
      <c r="O841" s="90"/>
      <c r="P841" s="253">
        <f>O841*H841</f>
        <v>0</v>
      </c>
      <c r="Q841" s="253">
        <v>0</v>
      </c>
      <c r="R841" s="253">
        <f>Q841*H841</f>
        <v>0</v>
      </c>
      <c r="S841" s="253">
        <v>0</v>
      </c>
      <c r="T841" s="254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55" t="s">
        <v>252</v>
      </c>
      <c r="AT841" s="255" t="s">
        <v>168</v>
      </c>
      <c r="AU841" s="255" t="s">
        <v>86</v>
      </c>
      <c r="AY841" s="16" t="s">
        <v>166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6" t="s">
        <v>86</v>
      </c>
      <c r="BK841" s="256">
        <f>ROUND(I841*H841,2)</f>
        <v>0</v>
      </c>
      <c r="BL841" s="16" t="s">
        <v>252</v>
      </c>
      <c r="BM841" s="255" t="s">
        <v>3478</v>
      </c>
    </row>
    <row r="842" spans="1:51" s="13" customFormat="1" ht="12">
      <c r="A842" s="13"/>
      <c r="B842" s="257"/>
      <c r="C842" s="258"/>
      <c r="D842" s="259" t="s">
        <v>174</v>
      </c>
      <c r="E842" s="260" t="s">
        <v>1</v>
      </c>
      <c r="F842" s="261" t="s">
        <v>1192</v>
      </c>
      <c r="G842" s="258"/>
      <c r="H842" s="260" t="s">
        <v>1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7" t="s">
        <v>174</v>
      </c>
      <c r="AU842" s="267" t="s">
        <v>86</v>
      </c>
      <c r="AV842" s="13" t="s">
        <v>80</v>
      </c>
      <c r="AW842" s="13" t="s">
        <v>30</v>
      </c>
      <c r="AX842" s="13" t="s">
        <v>73</v>
      </c>
      <c r="AY842" s="267" t="s">
        <v>166</v>
      </c>
    </row>
    <row r="843" spans="1:51" s="14" customFormat="1" ht="12">
      <c r="A843" s="14"/>
      <c r="B843" s="268"/>
      <c r="C843" s="269"/>
      <c r="D843" s="259" t="s">
        <v>174</v>
      </c>
      <c r="E843" s="270" t="s">
        <v>1</v>
      </c>
      <c r="F843" s="271" t="s">
        <v>3479</v>
      </c>
      <c r="G843" s="269"/>
      <c r="H843" s="272">
        <v>26.25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174</v>
      </c>
      <c r="AU843" s="278" t="s">
        <v>86</v>
      </c>
      <c r="AV843" s="14" t="s">
        <v>86</v>
      </c>
      <c r="AW843" s="14" t="s">
        <v>30</v>
      </c>
      <c r="AX843" s="14" t="s">
        <v>73</v>
      </c>
      <c r="AY843" s="278" t="s">
        <v>166</v>
      </c>
    </row>
    <row r="844" spans="1:51" s="14" customFormat="1" ht="12">
      <c r="A844" s="14"/>
      <c r="B844" s="268"/>
      <c r="C844" s="269"/>
      <c r="D844" s="259" t="s">
        <v>174</v>
      </c>
      <c r="E844" s="270" t="s">
        <v>1</v>
      </c>
      <c r="F844" s="271" t="s">
        <v>3480</v>
      </c>
      <c r="G844" s="269"/>
      <c r="H844" s="272">
        <v>189.72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174</v>
      </c>
      <c r="AU844" s="278" t="s">
        <v>86</v>
      </c>
      <c r="AV844" s="14" t="s">
        <v>86</v>
      </c>
      <c r="AW844" s="14" t="s">
        <v>30</v>
      </c>
      <c r="AX844" s="14" t="s">
        <v>73</v>
      </c>
      <c r="AY844" s="278" t="s">
        <v>166</v>
      </c>
    </row>
    <row r="845" spans="1:65" s="2" customFormat="1" ht="33" customHeight="1">
      <c r="A845" s="37"/>
      <c r="B845" s="38"/>
      <c r="C845" s="243" t="s">
        <v>1987</v>
      </c>
      <c r="D845" s="243" t="s">
        <v>168</v>
      </c>
      <c r="E845" s="244" t="s">
        <v>1196</v>
      </c>
      <c r="F845" s="245" t="s">
        <v>1197</v>
      </c>
      <c r="G845" s="246" t="s">
        <v>171</v>
      </c>
      <c r="H845" s="247">
        <v>189.72</v>
      </c>
      <c r="I845" s="248"/>
      <c r="J845" s="249">
        <f>ROUND(I845*H845,2)</f>
        <v>0</v>
      </c>
      <c r="K845" s="250"/>
      <c r="L845" s="43"/>
      <c r="M845" s="251" t="s">
        <v>1</v>
      </c>
      <c r="N845" s="252" t="s">
        <v>39</v>
      </c>
      <c r="O845" s="90"/>
      <c r="P845" s="253">
        <f>O845*H845</f>
        <v>0</v>
      </c>
      <c r="Q845" s="253">
        <v>0</v>
      </c>
      <c r="R845" s="253">
        <f>Q845*H845</f>
        <v>0</v>
      </c>
      <c r="S845" s="253">
        <v>0</v>
      </c>
      <c r="T845" s="254">
        <f>S845*H845</f>
        <v>0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R845" s="255" t="s">
        <v>252</v>
      </c>
      <c r="AT845" s="255" t="s">
        <v>168</v>
      </c>
      <c r="AU845" s="255" t="s">
        <v>86</v>
      </c>
      <c r="AY845" s="16" t="s">
        <v>166</v>
      </c>
      <c r="BE845" s="256">
        <f>IF(N845="základní",J845,0)</f>
        <v>0</v>
      </c>
      <c r="BF845" s="256">
        <f>IF(N845="snížená",J845,0)</f>
        <v>0</v>
      </c>
      <c r="BG845" s="256">
        <f>IF(N845="zákl. přenesená",J845,0)</f>
        <v>0</v>
      </c>
      <c r="BH845" s="256">
        <f>IF(N845="sníž. přenesená",J845,0)</f>
        <v>0</v>
      </c>
      <c r="BI845" s="256">
        <f>IF(N845="nulová",J845,0)</f>
        <v>0</v>
      </c>
      <c r="BJ845" s="16" t="s">
        <v>86</v>
      </c>
      <c r="BK845" s="256">
        <f>ROUND(I845*H845,2)</f>
        <v>0</v>
      </c>
      <c r="BL845" s="16" t="s">
        <v>252</v>
      </c>
      <c r="BM845" s="255" t="s">
        <v>3481</v>
      </c>
    </row>
    <row r="846" spans="1:47" s="2" customFormat="1" ht="12">
      <c r="A846" s="37"/>
      <c r="B846" s="38"/>
      <c r="C846" s="39"/>
      <c r="D846" s="259" t="s">
        <v>496</v>
      </c>
      <c r="E846" s="39"/>
      <c r="F846" s="290" t="s">
        <v>1199</v>
      </c>
      <c r="G846" s="39"/>
      <c r="H846" s="39"/>
      <c r="I846" s="153"/>
      <c r="J846" s="39"/>
      <c r="K846" s="39"/>
      <c r="L846" s="43"/>
      <c r="M846" s="291"/>
      <c r="N846" s="292"/>
      <c r="O846" s="90"/>
      <c r="P846" s="90"/>
      <c r="Q846" s="90"/>
      <c r="R846" s="90"/>
      <c r="S846" s="90"/>
      <c r="T846" s="91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T846" s="16" t="s">
        <v>496</v>
      </c>
      <c r="AU846" s="16" t="s">
        <v>86</v>
      </c>
    </row>
    <row r="847" spans="1:51" s="14" customFormat="1" ht="12">
      <c r="A847" s="14"/>
      <c r="B847" s="268"/>
      <c r="C847" s="269"/>
      <c r="D847" s="259" t="s">
        <v>174</v>
      </c>
      <c r="E847" s="270" t="s">
        <v>1</v>
      </c>
      <c r="F847" s="271" t="s">
        <v>3480</v>
      </c>
      <c r="G847" s="269"/>
      <c r="H847" s="272">
        <v>189.72</v>
      </c>
      <c r="I847" s="273"/>
      <c r="J847" s="269"/>
      <c r="K847" s="269"/>
      <c r="L847" s="274"/>
      <c r="M847" s="275"/>
      <c r="N847" s="276"/>
      <c r="O847" s="276"/>
      <c r="P847" s="276"/>
      <c r="Q847" s="276"/>
      <c r="R847" s="276"/>
      <c r="S847" s="276"/>
      <c r="T847" s="27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8" t="s">
        <v>174</v>
      </c>
      <c r="AU847" s="278" t="s">
        <v>86</v>
      </c>
      <c r="AV847" s="14" t="s">
        <v>86</v>
      </c>
      <c r="AW847" s="14" t="s">
        <v>30</v>
      </c>
      <c r="AX847" s="14" t="s">
        <v>73</v>
      </c>
      <c r="AY847" s="278" t="s">
        <v>166</v>
      </c>
    </row>
    <row r="848" spans="1:65" s="2" customFormat="1" ht="21.75" customHeight="1">
      <c r="A848" s="37"/>
      <c r="B848" s="38"/>
      <c r="C848" s="279" t="s">
        <v>1128</v>
      </c>
      <c r="D848" s="279" t="s">
        <v>243</v>
      </c>
      <c r="E848" s="280" t="s">
        <v>1201</v>
      </c>
      <c r="F848" s="281" t="s">
        <v>1202</v>
      </c>
      <c r="G848" s="282" t="s">
        <v>171</v>
      </c>
      <c r="H848" s="283">
        <v>105.682</v>
      </c>
      <c r="I848" s="284"/>
      <c r="J848" s="285">
        <f>ROUND(I848*H848,2)</f>
        <v>0</v>
      </c>
      <c r="K848" s="286"/>
      <c r="L848" s="287"/>
      <c r="M848" s="288" t="s">
        <v>1</v>
      </c>
      <c r="N848" s="289" t="s">
        <v>39</v>
      </c>
      <c r="O848" s="90"/>
      <c r="P848" s="253">
        <f>O848*H848</f>
        <v>0</v>
      </c>
      <c r="Q848" s="253">
        <v>0.0042</v>
      </c>
      <c r="R848" s="253">
        <f>Q848*H848</f>
        <v>0.4438644</v>
      </c>
      <c r="S848" s="253">
        <v>0</v>
      </c>
      <c r="T848" s="254">
        <f>S848*H848</f>
        <v>0</v>
      </c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R848" s="255" t="s">
        <v>338</v>
      </c>
      <c r="AT848" s="255" t="s">
        <v>243</v>
      </c>
      <c r="AU848" s="255" t="s">
        <v>86</v>
      </c>
      <c r="AY848" s="16" t="s">
        <v>166</v>
      </c>
      <c r="BE848" s="256">
        <f>IF(N848="základní",J848,0)</f>
        <v>0</v>
      </c>
      <c r="BF848" s="256">
        <f>IF(N848="snížená",J848,0)</f>
        <v>0</v>
      </c>
      <c r="BG848" s="256">
        <f>IF(N848="zákl. přenesená",J848,0)</f>
        <v>0</v>
      </c>
      <c r="BH848" s="256">
        <f>IF(N848="sníž. přenesená",J848,0)</f>
        <v>0</v>
      </c>
      <c r="BI848" s="256">
        <f>IF(N848="nulová",J848,0)</f>
        <v>0</v>
      </c>
      <c r="BJ848" s="16" t="s">
        <v>86</v>
      </c>
      <c r="BK848" s="256">
        <f>ROUND(I848*H848,2)</f>
        <v>0</v>
      </c>
      <c r="BL848" s="16" t="s">
        <v>252</v>
      </c>
      <c r="BM848" s="255" t="s">
        <v>3482</v>
      </c>
    </row>
    <row r="849" spans="1:51" s="13" customFormat="1" ht="12">
      <c r="A849" s="13"/>
      <c r="B849" s="257"/>
      <c r="C849" s="258"/>
      <c r="D849" s="259" t="s">
        <v>174</v>
      </c>
      <c r="E849" s="260" t="s">
        <v>1</v>
      </c>
      <c r="F849" s="261" t="s">
        <v>1192</v>
      </c>
      <c r="G849" s="258"/>
      <c r="H849" s="260" t="s">
        <v>1</v>
      </c>
      <c r="I849" s="262"/>
      <c r="J849" s="258"/>
      <c r="K849" s="258"/>
      <c r="L849" s="263"/>
      <c r="M849" s="264"/>
      <c r="N849" s="265"/>
      <c r="O849" s="265"/>
      <c r="P849" s="265"/>
      <c r="Q849" s="265"/>
      <c r="R849" s="265"/>
      <c r="S849" s="265"/>
      <c r="T849" s="266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67" t="s">
        <v>174</v>
      </c>
      <c r="AU849" s="267" t="s">
        <v>86</v>
      </c>
      <c r="AV849" s="13" t="s">
        <v>80</v>
      </c>
      <c r="AW849" s="13" t="s">
        <v>30</v>
      </c>
      <c r="AX849" s="13" t="s">
        <v>73</v>
      </c>
      <c r="AY849" s="267" t="s">
        <v>166</v>
      </c>
    </row>
    <row r="850" spans="1:51" s="14" customFormat="1" ht="12">
      <c r="A850" s="14"/>
      <c r="B850" s="268"/>
      <c r="C850" s="269"/>
      <c r="D850" s="259" t="s">
        <v>174</v>
      </c>
      <c r="E850" s="270" t="s">
        <v>1</v>
      </c>
      <c r="F850" s="271" t="s">
        <v>3483</v>
      </c>
      <c r="G850" s="269"/>
      <c r="H850" s="272">
        <v>8.75</v>
      </c>
      <c r="I850" s="273"/>
      <c r="J850" s="269"/>
      <c r="K850" s="269"/>
      <c r="L850" s="274"/>
      <c r="M850" s="275"/>
      <c r="N850" s="276"/>
      <c r="O850" s="276"/>
      <c r="P850" s="276"/>
      <c r="Q850" s="276"/>
      <c r="R850" s="276"/>
      <c r="S850" s="276"/>
      <c r="T850" s="27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8" t="s">
        <v>174</v>
      </c>
      <c r="AU850" s="278" t="s">
        <v>86</v>
      </c>
      <c r="AV850" s="14" t="s">
        <v>86</v>
      </c>
      <c r="AW850" s="14" t="s">
        <v>30</v>
      </c>
      <c r="AX850" s="14" t="s">
        <v>73</v>
      </c>
      <c r="AY850" s="278" t="s">
        <v>166</v>
      </c>
    </row>
    <row r="851" spans="1:51" s="14" customFormat="1" ht="12">
      <c r="A851" s="14"/>
      <c r="B851" s="268"/>
      <c r="C851" s="269"/>
      <c r="D851" s="259" t="s">
        <v>174</v>
      </c>
      <c r="E851" s="270" t="s">
        <v>1</v>
      </c>
      <c r="F851" s="271" t="s">
        <v>3484</v>
      </c>
      <c r="G851" s="269"/>
      <c r="H851" s="272">
        <v>94.86</v>
      </c>
      <c r="I851" s="273"/>
      <c r="J851" s="269"/>
      <c r="K851" s="269"/>
      <c r="L851" s="274"/>
      <c r="M851" s="275"/>
      <c r="N851" s="276"/>
      <c r="O851" s="276"/>
      <c r="P851" s="276"/>
      <c r="Q851" s="276"/>
      <c r="R851" s="276"/>
      <c r="S851" s="276"/>
      <c r="T851" s="27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8" t="s">
        <v>174</v>
      </c>
      <c r="AU851" s="278" t="s">
        <v>86</v>
      </c>
      <c r="AV851" s="14" t="s">
        <v>86</v>
      </c>
      <c r="AW851" s="14" t="s">
        <v>30</v>
      </c>
      <c r="AX851" s="14" t="s">
        <v>73</v>
      </c>
      <c r="AY851" s="278" t="s">
        <v>166</v>
      </c>
    </row>
    <row r="852" spans="1:51" s="14" customFormat="1" ht="12">
      <c r="A852" s="14"/>
      <c r="B852" s="268"/>
      <c r="C852" s="269"/>
      <c r="D852" s="259" t="s">
        <v>174</v>
      </c>
      <c r="E852" s="269"/>
      <c r="F852" s="271" t="s">
        <v>3485</v>
      </c>
      <c r="G852" s="269"/>
      <c r="H852" s="272">
        <v>105.682</v>
      </c>
      <c r="I852" s="273"/>
      <c r="J852" s="269"/>
      <c r="K852" s="269"/>
      <c r="L852" s="274"/>
      <c r="M852" s="275"/>
      <c r="N852" s="276"/>
      <c r="O852" s="276"/>
      <c r="P852" s="276"/>
      <c r="Q852" s="276"/>
      <c r="R852" s="276"/>
      <c r="S852" s="276"/>
      <c r="T852" s="27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8" t="s">
        <v>174</v>
      </c>
      <c r="AU852" s="278" t="s">
        <v>86</v>
      </c>
      <c r="AV852" s="14" t="s">
        <v>86</v>
      </c>
      <c r="AW852" s="14" t="s">
        <v>4</v>
      </c>
      <c r="AX852" s="14" t="s">
        <v>80</v>
      </c>
      <c r="AY852" s="278" t="s">
        <v>166</v>
      </c>
    </row>
    <row r="853" spans="1:65" s="2" customFormat="1" ht="21.75" customHeight="1">
      <c r="A853" s="37"/>
      <c r="B853" s="38"/>
      <c r="C853" s="279" t="s">
        <v>1133</v>
      </c>
      <c r="D853" s="279" t="s">
        <v>243</v>
      </c>
      <c r="E853" s="280" t="s">
        <v>1208</v>
      </c>
      <c r="F853" s="281" t="s">
        <v>1209</v>
      </c>
      <c r="G853" s="282" t="s">
        <v>171</v>
      </c>
      <c r="H853" s="283">
        <v>114.607</v>
      </c>
      <c r="I853" s="284"/>
      <c r="J853" s="285">
        <f>ROUND(I853*H853,2)</f>
        <v>0</v>
      </c>
      <c r="K853" s="286"/>
      <c r="L853" s="287"/>
      <c r="M853" s="288" t="s">
        <v>1</v>
      </c>
      <c r="N853" s="289" t="s">
        <v>39</v>
      </c>
      <c r="O853" s="90"/>
      <c r="P853" s="253">
        <f>O853*H853</f>
        <v>0</v>
      </c>
      <c r="Q853" s="253">
        <v>0.0021</v>
      </c>
      <c r="R853" s="253">
        <f>Q853*H853</f>
        <v>0.2406747</v>
      </c>
      <c r="S853" s="253">
        <v>0</v>
      </c>
      <c r="T853" s="254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255" t="s">
        <v>338</v>
      </c>
      <c r="AT853" s="255" t="s">
        <v>243</v>
      </c>
      <c r="AU853" s="255" t="s">
        <v>86</v>
      </c>
      <c r="AY853" s="16" t="s">
        <v>166</v>
      </c>
      <c r="BE853" s="256">
        <f>IF(N853="základní",J853,0)</f>
        <v>0</v>
      </c>
      <c r="BF853" s="256">
        <f>IF(N853="snížená",J853,0)</f>
        <v>0</v>
      </c>
      <c r="BG853" s="256">
        <f>IF(N853="zákl. přenesená",J853,0)</f>
        <v>0</v>
      </c>
      <c r="BH853" s="256">
        <f>IF(N853="sníž. přenesená",J853,0)</f>
        <v>0</v>
      </c>
      <c r="BI853" s="256">
        <f>IF(N853="nulová",J853,0)</f>
        <v>0</v>
      </c>
      <c r="BJ853" s="16" t="s">
        <v>86</v>
      </c>
      <c r="BK853" s="256">
        <f>ROUND(I853*H853,2)</f>
        <v>0</v>
      </c>
      <c r="BL853" s="16" t="s">
        <v>252</v>
      </c>
      <c r="BM853" s="255" t="s">
        <v>3486</v>
      </c>
    </row>
    <row r="854" spans="1:51" s="13" customFormat="1" ht="12">
      <c r="A854" s="13"/>
      <c r="B854" s="257"/>
      <c r="C854" s="258"/>
      <c r="D854" s="259" t="s">
        <v>174</v>
      </c>
      <c r="E854" s="260" t="s">
        <v>1</v>
      </c>
      <c r="F854" s="261" t="s">
        <v>1192</v>
      </c>
      <c r="G854" s="258"/>
      <c r="H854" s="260" t="s">
        <v>1</v>
      </c>
      <c r="I854" s="262"/>
      <c r="J854" s="258"/>
      <c r="K854" s="258"/>
      <c r="L854" s="263"/>
      <c r="M854" s="264"/>
      <c r="N854" s="265"/>
      <c r="O854" s="265"/>
      <c r="P854" s="265"/>
      <c r="Q854" s="265"/>
      <c r="R854" s="265"/>
      <c r="S854" s="265"/>
      <c r="T854" s="266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7" t="s">
        <v>174</v>
      </c>
      <c r="AU854" s="267" t="s">
        <v>86</v>
      </c>
      <c r="AV854" s="13" t="s">
        <v>80</v>
      </c>
      <c r="AW854" s="13" t="s">
        <v>30</v>
      </c>
      <c r="AX854" s="13" t="s">
        <v>73</v>
      </c>
      <c r="AY854" s="267" t="s">
        <v>166</v>
      </c>
    </row>
    <row r="855" spans="1:51" s="14" customFormat="1" ht="12">
      <c r="A855" s="14"/>
      <c r="B855" s="268"/>
      <c r="C855" s="269"/>
      <c r="D855" s="259" t="s">
        <v>174</v>
      </c>
      <c r="E855" s="270" t="s">
        <v>1</v>
      </c>
      <c r="F855" s="271" t="s">
        <v>3487</v>
      </c>
      <c r="G855" s="269"/>
      <c r="H855" s="272">
        <v>17.5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174</v>
      </c>
      <c r="AU855" s="278" t="s">
        <v>86</v>
      </c>
      <c r="AV855" s="14" t="s">
        <v>86</v>
      </c>
      <c r="AW855" s="14" t="s">
        <v>30</v>
      </c>
      <c r="AX855" s="14" t="s">
        <v>73</v>
      </c>
      <c r="AY855" s="278" t="s">
        <v>166</v>
      </c>
    </row>
    <row r="856" spans="1:51" s="14" customFormat="1" ht="12">
      <c r="A856" s="14"/>
      <c r="B856" s="268"/>
      <c r="C856" s="269"/>
      <c r="D856" s="259" t="s">
        <v>174</v>
      </c>
      <c r="E856" s="270" t="s">
        <v>1</v>
      </c>
      <c r="F856" s="271" t="s">
        <v>3484</v>
      </c>
      <c r="G856" s="269"/>
      <c r="H856" s="272">
        <v>94.86</v>
      </c>
      <c r="I856" s="273"/>
      <c r="J856" s="269"/>
      <c r="K856" s="269"/>
      <c r="L856" s="274"/>
      <c r="M856" s="275"/>
      <c r="N856" s="276"/>
      <c r="O856" s="276"/>
      <c r="P856" s="276"/>
      <c r="Q856" s="276"/>
      <c r="R856" s="276"/>
      <c r="S856" s="276"/>
      <c r="T856" s="27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78" t="s">
        <v>174</v>
      </c>
      <c r="AU856" s="278" t="s">
        <v>86</v>
      </c>
      <c r="AV856" s="14" t="s">
        <v>86</v>
      </c>
      <c r="AW856" s="14" t="s">
        <v>30</v>
      </c>
      <c r="AX856" s="14" t="s">
        <v>73</v>
      </c>
      <c r="AY856" s="278" t="s">
        <v>166</v>
      </c>
    </row>
    <row r="857" spans="1:51" s="14" customFormat="1" ht="12">
      <c r="A857" s="14"/>
      <c r="B857" s="268"/>
      <c r="C857" s="269"/>
      <c r="D857" s="259" t="s">
        <v>174</v>
      </c>
      <c r="E857" s="269"/>
      <c r="F857" s="271" t="s">
        <v>3488</v>
      </c>
      <c r="G857" s="269"/>
      <c r="H857" s="272">
        <v>114.607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174</v>
      </c>
      <c r="AU857" s="278" t="s">
        <v>86</v>
      </c>
      <c r="AV857" s="14" t="s">
        <v>86</v>
      </c>
      <c r="AW857" s="14" t="s">
        <v>4</v>
      </c>
      <c r="AX857" s="14" t="s">
        <v>80</v>
      </c>
      <c r="AY857" s="278" t="s">
        <v>166</v>
      </c>
    </row>
    <row r="858" spans="1:65" s="2" customFormat="1" ht="21.75" customHeight="1">
      <c r="A858" s="37"/>
      <c r="B858" s="38"/>
      <c r="C858" s="243" t="s">
        <v>1139</v>
      </c>
      <c r="D858" s="243" t="s">
        <v>168</v>
      </c>
      <c r="E858" s="244" t="s">
        <v>1214</v>
      </c>
      <c r="F858" s="245" t="s">
        <v>1215</v>
      </c>
      <c r="G858" s="246" t="s">
        <v>171</v>
      </c>
      <c r="H858" s="247">
        <v>15.75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39</v>
      </c>
      <c r="O858" s="90"/>
      <c r="P858" s="253">
        <f>O858*H858</f>
        <v>0</v>
      </c>
      <c r="Q858" s="253">
        <v>1E-05</v>
      </c>
      <c r="R858" s="253">
        <f>Q858*H858</f>
        <v>0.0001575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252</v>
      </c>
      <c r="AT858" s="255" t="s">
        <v>168</v>
      </c>
      <c r="AU858" s="255" t="s">
        <v>86</v>
      </c>
      <c r="AY858" s="16" t="s">
        <v>166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86</v>
      </c>
      <c r="BK858" s="256">
        <f>ROUND(I858*H858,2)</f>
        <v>0</v>
      </c>
      <c r="BL858" s="16" t="s">
        <v>252</v>
      </c>
      <c r="BM858" s="255" t="s">
        <v>3489</v>
      </c>
    </row>
    <row r="859" spans="1:51" s="13" customFormat="1" ht="12">
      <c r="A859" s="13"/>
      <c r="B859" s="257"/>
      <c r="C859" s="258"/>
      <c r="D859" s="259" t="s">
        <v>174</v>
      </c>
      <c r="E859" s="260" t="s">
        <v>1</v>
      </c>
      <c r="F859" s="261" t="s">
        <v>1192</v>
      </c>
      <c r="G859" s="258"/>
      <c r="H859" s="260" t="s">
        <v>1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7" t="s">
        <v>174</v>
      </c>
      <c r="AU859" s="267" t="s">
        <v>86</v>
      </c>
      <c r="AV859" s="13" t="s">
        <v>80</v>
      </c>
      <c r="AW859" s="13" t="s">
        <v>30</v>
      </c>
      <c r="AX859" s="13" t="s">
        <v>73</v>
      </c>
      <c r="AY859" s="267" t="s">
        <v>166</v>
      </c>
    </row>
    <row r="860" spans="1:51" s="14" customFormat="1" ht="12">
      <c r="A860" s="14"/>
      <c r="B860" s="268"/>
      <c r="C860" s="269"/>
      <c r="D860" s="259" t="s">
        <v>174</v>
      </c>
      <c r="E860" s="270" t="s">
        <v>1</v>
      </c>
      <c r="F860" s="271" t="s">
        <v>1217</v>
      </c>
      <c r="G860" s="269"/>
      <c r="H860" s="272">
        <v>15.75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174</v>
      </c>
      <c r="AU860" s="278" t="s">
        <v>86</v>
      </c>
      <c r="AV860" s="14" t="s">
        <v>86</v>
      </c>
      <c r="AW860" s="14" t="s">
        <v>30</v>
      </c>
      <c r="AX860" s="14" t="s">
        <v>73</v>
      </c>
      <c r="AY860" s="278" t="s">
        <v>166</v>
      </c>
    </row>
    <row r="861" spans="1:65" s="2" customFormat="1" ht="21.75" customHeight="1">
      <c r="A861" s="37"/>
      <c r="B861" s="38"/>
      <c r="C861" s="279" t="s">
        <v>1145</v>
      </c>
      <c r="D861" s="279" t="s">
        <v>243</v>
      </c>
      <c r="E861" s="280" t="s">
        <v>1219</v>
      </c>
      <c r="F861" s="281" t="s">
        <v>1220</v>
      </c>
      <c r="G861" s="282" t="s">
        <v>171</v>
      </c>
      <c r="H861" s="283">
        <v>17.325</v>
      </c>
      <c r="I861" s="284"/>
      <c r="J861" s="285">
        <f>ROUND(I861*H861,2)</f>
        <v>0</v>
      </c>
      <c r="K861" s="286"/>
      <c r="L861" s="287"/>
      <c r="M861" s="288" t="s">
        <v>1</v>
      </c>
      <c r="N861" s="289" t="s">
        <v>39</v>
      </c>
      <c r="O861" s="90"/>
      <c r="P861" s="253">
        <f>O861*H861</f>
        <v>0</v>
      </c>
      <c r="Q861" s="253">
        <v>0.000115</v>
      </c>
      <c r="R861" s="253">
        <f>Q861*H861</f>
        <v>0.001992375</v>
      </c>
      <c r="S861" s="253">
        <v>0</v>
      </c>
      <c r="T861" s="254">
        <f>S861*H861</f>
        <v>0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R861" s="255" t="s">
        <v>338</v>
      </c>
      <c r="AT861" s="255" t="s">
        <v>243</v>
      </c>
      <c r="AU861" s="255" t="s">
        <v>86</v>
      </c>
      <c r="AY861" s="16" t="s">
        <v>166</v>
      </c>
      <c r="BE861" s="256">
        <f>IF(N861="základní",J861,0)</f>
        <v>0</v>
      </c>
      <c r="BF861" s="256">
        <f>IF(N861="snížená",J861,0)</f>
        <v>0</v>
      </c>
      <c r="BG861" s="256">
        <f>IF(N861="zákl. přenesená",J861,0)</f>
        <v>0</v>
      </c>
      <c r="BH861" s="256">
        <f>IF(N861="sníž. přenesená",J861,0)</f>
        <v>0</v>
      </c>
      <c r="BI861" s="256">
        <f>IF(N861="nulová",J861,0)</f>
        <v>0</v>
      </c>
      <c r="BJ861" s="16" t="s">
        <v>86</v>
      </c>
      <c r="BK861" s="256">
        <f>ROUND(I861*H861,2)</f>
        <v>0</v>
      </c>
      <c r="BL861" s="16" t="s">
        <v>252</v>
      </c>
      <c r="BM861" s="255" t="s">
        <v>3490</v>
      </c>
    </row>
    <row r="862" spans="1:51" s="14" customFormat="1" ht="12">
      <c r="A862" s="14"/>
      <c r="B862" s="268"/>
      <c r="C862" s="269"/>
      <c r="D862" s="259" t="s">
        <v>174</v>
      </c>
      <c r="E862" s="269"/>
      <c r="F862" s="271" t="s">
        <v>1222</v>
      </c>
      <c r="G862" s="269"/>
      <c r="H862" s="272">
        <v>17.325</v>
      </c>
      <c r="I862" s="273"/>
      <c r="J862" s="269"/>
      <c r="K862" s="269"/>
      <c r="L862" s="274"/>
      <c r="M862" s="275"/>
      <c r="N862" s="276"/>
      <c r="O862" s="276"/>
      <c r="P862" s="276"/>
      <c r="Q862" s="276"/>
      <c r="R862" s="276"/>
      <c r="S862" s="276"/>
      <c r="T862" s="27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8" t="s">
        <v>174</v>
      </c>
      <c r="AU862" s="278" t="s">
        <v>86</v>
      </c>
      <c r="AV862" s="14" t="s">
        <v>86</v>
      </c>
      <c r="AW862" s="14" t="s">
        <v>4</v>
      </c>
      <c r="AX862" s="14" t="s">
        <v>80</v>
      </c>
      <c r="AY862" s="278" t="s">
        <v>166</v>
      </c>
    </row>
    <row r="863" spans="1:65" s="2" customFormat="1" ht="21.75" customHeight="1">
      <c r="A863" s="37"/>
      <c r="B863" s="38"/>
      <c r="C863" s="243" t="s">
        <v>1152</v>
      </c>
      <c r="D863" s="243" t="s">
        <v>168</v>
      </c>
      <c r="E863" s="244" t="s">
        <v>1224</v>
      </c>
      <c r="F863" s="245" t="s">
        <v>1225</v>
      </c>
      <c r="G863" s="246" t="s">
        <v>223</v>
      </c>
      <c r="H863" s="247">
        <v>3.392</v>
      </c>
      <c r="I863" s="248"/>
      <c r="J863" s="249">
        <f>ROUND(I863*H863,2)</f>
        <v>0</v>
      </c>
      <c r="K863" s="250"/>
      <c r="L863" s="43"/>
      <c r="M863" s="251" t="s">
        <v>1</v>
      </c>
      <c r="N863" s="252" t="s">
        <v>39</v>
      </c>
      <c r="O863" s="90"/>
      <c r="P863" s="253">
        <f>O863*H863</f>
        <v>0</v>
      </c>
      <c r="Q863" s="253">
        <v>0</v>
      </c>
      <c r="R863" s="253">
        <f>Q863*H863</f>
        <v>0</v>
      </c>
      <c r="S863" s="253">
        <v>0</v>
      </c>
      <c r="T863" s="254">
        <f>S863*H863</f>
        <v>0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R863" s="255" t="s">
        <v>252</v>
      </c>
      <c r="AT863" s="255" t="s">
        <v>168</v>
      </c>
      <c r="AU863" s="255" t="s">
        <v>86</v>
      </c>
      <c r="AY863" s="16" t="s">
        <v>166</v>
      </c>
      <c r="BE863" s="256">
        <f>IF(N863="základní",J863,0)</f>
        <v>0</v>
      </c>
      <c r="BF863" s="256">
        <f>IF(N863="snížená",J863,0)</f>
        <v>0</v>
      </c>
      <c r="BG863" s="256">
        <f>IF(N863="zákl. přenesená",J863,0)</f>
        <v>0</v>
      </c>
      <c r="BH863" s="256">
        <f>IF(N863="sníž. přenesená",J863,0)</f>
        <v>0</v>
      </c>
      <c r="BI863" s="256">
        <f>IF(N863="nulová",J863,0)</f>
        <v>0</v>
      </c>
      <c r="BJ863" s="16" t="s">
        <v>86</v>
      </c>
      <c r="BK863" s="256">
        <f>ROUND(I863*H863,2)</f>
        <v>0</v>
      </c>
      <c r="BL863" s="16" t="s">
        <v>252</v>
      </c>
      <c r="BM863" s="255" t="s">
        <v>3491</v>
      </c>
    </row>
    <row r="864" spans="1:63" s="12" customFormat="1" ht="22.8" customHeight="1">
      <c r="A864" s="12"/>
      <c r="B864" s="227"/>
      <c r="C864" s="228"/>
      <c r="D864" s="229" t="s">
        <v>72</v>
      </c>
      <c r="E864" s="241" t="s">
        <v>1227</v>
      </c>
      <c r="F864" s="241" t="s">
        <v>1228</v>
      </c>
      <c r="G864" s="228"/>
      <c r="H864" s="228"/>
      <c r="I864" s="231"/>
      <c r="J864" s="242">
        <f>BK864</f>
        <v>0</v>
      </c>
      <c r="K864" s="228"/>
      <c r="L864" s="233"/>
      <c r="M864" s="234"/>
      <c r="N864" s="235"/>
      <c r="O864" s="235"/>
      <c r="P864" s="236">
        <f>SUM(P865:P867)</f>
        <v>0</v>
      </c>
      <c r="Q864" s="235"/>
      <c r="R864" s="236">
        <f>SUM(R865:R867)</f>
        <v>0.043680000000000004</v>
      </c>
      <c r="S864" s="235"/>
      <c r="T864" s="237">
        <f>SUM(T865:T867)</f>
        <v>0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238" t="s">
        <v>86</v>
      </c>
      <c r="AT864" s="239" t="s">
        <v>72</v>
      </c>
      <c r="AU864" s="239" t="s">
        <v>80</v>
      </c>
      <c r="AY864" s="238" t="s">
        <v>166</v>
      </c>
      <c r="BK864" s="240">
        <f>SUM(BK865:BK867)</f>
        <v>0</v>
      </c>
    </row>
    <row r="865" spans="1:65" s="2" customFormat="1" ht="44.25" customHeight="1">
      <c r="A865" s="37"/>
      <c r="B865" s="38"/>
      <c r="C865" s="243" t="s">
        <v>1157</v>
      </c>
      <c r="D865" s="243" t="s">
        <v>168</v>
      </c>
      <c r="E865" s="244" t="s">
        <v>1230</v>
      </c>
      <c r="F865" s="245" t="s">
        <v>1231</v>
      </c>
      <c r="G865" s="246" t="s">
        <v>346</v>
      </c>
      <c r="H865" s="247">
        <v>2</v>
      </c>
      <c r="I865" s="248"/>
      <c r="J865" s="249">
        <f>ROUND(I865*H865,2)</f>
        <v>0</v>
      </c>
      <c r="K865" s="250"/>
      <c r="L865" s="43"/>
      <c r="M865" s="251" t="s">
        <v>1</v>
      </c>
      <c r="N865" s="252" t="s">
        <v>39</v>
      </c>
      <c r="O865" s="90"/>
      <c r="P865" s="253">
        <f>O865*H865</f>
        <v>0</v>
      </c>
      <c r="Q865" s="253">
        <v>0.00168</v>
      </c>
      <c r="R865" s="253">
        <f>Q865*H865</f>
        <v>0.00336</v>
      </c>
      <c r="S865" s="253">
        <v>0</v>
      </c>
      <c r="T865" s="254">
        <f>S865*H865</f>
        <v>0</v>
      </c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R865" s="255" t="s">
        <v>252</v>
      </c>
      <c r="AT865" s="255" t="s">
        <v>168</v>
      </c>
      <c r="AU865" s="255" t="s">
        <v>86</v>
      </c>
      <c r="AY865" s="16" t="s">
        <v>166</v>
      </c>
      <c r="BE865" s="256">
        <f>IF(N865="základní",J865,0)</f>
        <v>0</v>
      </c>
      <c r="BF865" s="256">
        <f>IF(N865="snížená",J865,0)</f>
        <v>0</v>
      </c>
      <c r="BG865" s="256">
        <f>IF(N865="zákl. přenesená",J865,0)</f>
        <v>0</v>
      </c>
      <c r="BH865" s="256">
        <f>IF(N865="sníž. přenesená",J865,0)</f>
        <v>0</v>
      </c>
      <c r="BI865" s="256">
        <f>IF(N865="nulová",J865,0)</f>
        <v>0</v>
      </c>
      <c r="BJ865" s="16" t="s">
        <v>86</v>
      </c>
      <c r="BK865" s="256">
        <f>ROUND(I865*H865,2)</f>
        <v>0</v>
      </c>
      <c r="BL865" s="16" t="s">
        <v>252</v>
      </c>
      <c r="BM865" s="255" t="s">
        <v>3492</v>
      </c>
    </row>
    <row r="866" spans="1:65" s="2" customFormat="1" ht="21.75" customHeight="1">
      <c r="A866" s="37"/>
      <c r="B866" s="38"/>
      <c r="C866" s="243" t="s">
        <v>1163</v>
      </c>
      <c r="D866" s="243" t="s">
        <v>168</v>
      </c>
      <c r="E866" s="244" t="s">
        <v>1234</v>
      </c>
      <c r="F866" s="245" t="s">
        <v>1235</v>
      </c>
      <c r="G866" s="246" t="s">
        <v>346</v>
      </c>
      <c r="H866" s="247">
        <v>24</v>
      </c>
      <c r="I866" s="248"/>
      <c r="J866" s="249">
        <f>ROUND(I866*H866,2)</f>
        <v>0</v>
      </c>
      <c r="K866" s="250"/>
      <c r="L866" s="43"/>
      <c r="M866" s="251" t="s">
        <v>1</v>
      </c>
      <c r="N866" s="252" t="s">
        <v>39</v>
      </c>
      <c r="O866" s="90"/>
      <c r="P866" s="253">
        <f>O866*H866</f>
        <v>0</v>
      </c>
      <c r="Q866" s="253">
        <v>0.00168</v>
      </c>
      <c r="R866" s="253">
        <f>Q866*H866</f>
        <v>0.04032</v>
      </c>
      <c r="S866" s="253">
        <v>0</v>
      </c>
      <c r="T866" s="254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55" t="s">
        <v>252</v>
      </c>
      <c r="AT866" s="255" t="s">
        <v>168</v>
      </c>
      <c r="AU866" s="255" t="s">
        <v>86</v>
      </c>
      <c r="AY866" s="16" t="s">
        <v>166</v>
      </c>
      <c r="BE866" s="256">
        <f>IF(N866="základní",J866,0)</f>
        <v>0</v>
      </c>
      <c r="BF866" s="256">
        <f>IF(N866="snížená",J866,0)</f>
        <v>0</v>
      </c>
      <c r="BG866" s="256">
        <f>IF(N866="zákl. přenesená",J866,0)</f>
        <v>0</v>
      </c>
      <c r="BH866" s="256">
        <f>IF(N866="sníž. přenesená",J866,0)</f>
        <v>0</v>
      </c>
      <c r="BI866" s="256">
        <f>IF(N866="nulová",J866,0)</f>
        <v>0</v>
      </c>
      <c r="BJ866" s="16" t="s">
        <v>86</v>
      </c>
      <c r="BK866" s="256">
        <f>ROUND(I866*H866,2)</f>
        <v>0</v>
      </c>
      <c r="BL866" s="16" t="s">
        <v>252</v>
      </c>
      <c r="BM866" s="255" t="s">
        <v>3493</v>
      </c>
    </row>
    <row r="867" spans="1:51" s="14" customFormat="1" ht="12">
      <c r="A867" s="14"/>
      <c r="B867" s="268"/>
      <c r="C867" s="269"/>
      <c r="D867" s="259" t="s">
        <v>174</v>
      </c>
      <c r="E867" s="270" t="s">
        <v>1</v>
      </c>
      <c r="F867" s="271" t="s">
        <v>1237</v>
      </c>
      <c r="G867" s="269"/>
      <c r="H867" s="272">
        <v>24</v>
      </c>
      <c r="I867" s="273"/>
      <c r="J867" s="269"/>
      <c r="K867" s="269"/>
      <c r="L867" s="274"/>
      <c r="M867" s="275"/>
      <c r="N867" s="276"/>
      <c r="O867" s="276"/>
      <c r="P867" s="276"/>
      <c r="Q867" s="276"/>
      <c r="R867" s="276"/>
      <c r="S867" s="276"/>
      <c r="T867" s="27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8" t="s">
        <v>174</v>
      </c>
      <c r="AU867" s="278" t="s">
        <v>86</v>
      </c>
      <c r="AV867" s="14" t="s">
        <v>86</v>
      </c>
      <c r="AW867" s="14" t="s">
        <v>30</v>
      </c>
      <c r="AX867" s="14" t="s">
        <v>73</v>
      </c>
      <c r="AY867" s="278" t="s">
        <v>166</v>
      </c>
    </row>
    <row r="868" spans="1:63" s="12" customFormat="1" ht="22.8" customHeight="1">
      <c r="A868" s="12"/>
      <c r="B868" s="227"/>
      <c r="C868" s="228"/>
      <c r="D868" s="229" t="s">
        <v>72</v>
      </c>
      <c r="E868" s="241" t="s">
        <v>1238</v>
      </c>
      <c r="F868" s="241" t="s">
        <v>1239</v>
      </c>
      <c r="G868" s="228"/>
      <c r="H868" s="228"/>
      <c r="I868" s="231"/>
      <c r="J868" s="242">
        <f>BK868</f>
        <v>0</v>
      </c>
      <c r="K868" s="228"/>
      <c r="L868" s="233"/>
      <c r="M868" s="234"/>
      <c r="N868" s="235"/>
      <c r="O868" s="235"/>
      <c r="P868" s="236">
        <f>SUM(P869:P902)</f>
        <v>0</v>
      </c>
      <c r="Q868" s="235"/>
      <c r="R868" s="236">
        <f>SUM(R869:R902)</f>
        <v>0.250642</v>
      </c>
      <c r="S868" s="235"/>
      <c r="T868" s="237">
        <f>SUM(T869:T902)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38" t="s">
        <v>86</v>
      </c>
      <c r="AT868" s="239" t="s">
        <v>72</v>
      </c>
      <c r="AU868" s="239" t="s">
        <v>80</v>
      </c>
      <c r="AY868" s="238" t="s">
        <v>166</v>
      </c>
      <c r="BK868" s="240">
        <f>SUM(BK869:BK902)</f>
        <v>0</v>
      </c>
    </row>
    <row r="869" spans="1:65" s="2" customFormat="1" ht="21.75" customHeight="1">
      <c r="A869" s="37"/>
      <c r="B869" s="38"/>
      <c r="C869" s="243" t="s">
        <v>1168</v>
      </c>
      <c r="D869" s="243" t="s">
        <v>168</v>
      </c>
      <c r="E869" s="244" t="s">
        <v>1241</v>
      </c>
      <c r="F869" s="245" t="s">
        <v>1242</v>
      </c>
      <c r="G869" s="246" t="s">
        <v>290</v>
      </c>
      <c r="H869" s="247">
        <v>116.6</v>
      </c>
      <c r="I869" s="248"/>
      <c r="J869" s="249">
        <f>ROUND(I869*H869,2)</f>
        <v>0</v>
      </c>
      <c r="K869" s="250"/>
      <c r="L869" s="43"/>
      <c r="M869" s="251" t="s">
        <v>1</v>
      </c>
      <c r="N869" s="252" t="s">
        <v>39</v>
      </c>
      <c r="O869" s="90"/>
      <c r="P869" s="253">
        <f>O869*H869</f>
        <v>0</v>
      </c>
      <c r="Q869" s="253">
        <v>0</v>
      </c>
      <c r="R869" s="253">
        <f>Q869*H869</f>
        <v>0</v>
      </c>
      <c r="S869" s="253">
        <v>0</v>
      </c>
      <c r="T869" s="254">
        <f>S869*H869</f>
        <v>0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R869" s="255" t="s">
        <v>252</v>
      </c>
      <c r="AT869" s="255" t="s">
        <v>168</v>
      </c>
      <c r="AU869" s="255" t="s">
        <v>86</v>
      </c>
      <c r="AY869" s="16" t="s">
        <v>166</v>
      </c>
      <c r="BE869" s="256">
        <f>IF(N869="základní",J869,0)</f>
        <v>0</v>
      </c>
      <c r="BF869" s="256">
        <f>IF(N869="snížená",J869,0)</f>
        <v>0</v>
      </c>
      <c r="BG869" s="256">
        <f>IF(N869="zákl. přenesená",J869,0)</f>
        <v>0</v>
      </c>
      <c r="BH869" s="256">
        <f>IF(N869="sníž. přenesená",J869,0)</f>
        <v>0</v>
      </c>
      <c r="BI869" s="256">
        <f>IF(N869="nulová",J869,0)</f>
        <v>0</v>
      </c>
      <c r="BJ869" s="16" t="s">
        <v>86</v>
      </c>
      <c r="BK869" s="256">
        <f>ROUND(I869*H869,2)</f>
        <v>0</v>
      </c>
      <c r="BL869" s="16" t="s">
        <v>252</v>
      </c>
      <c r="BM869" s="255" t="s">
        <v>3494</v>
      </c>
    </row>
    <row r="870" spans="1:51" s="13" customFormat="1" ht="12">
      <c r="A870" s="13"/>
      <c r="B870" s="257"/>
      <c r="C870" s="258"/>
      <c r="D870" s="259" t="s">
        <v>174</v>
      </c>
      <c r="E870" s="260" t="s">
        <v>1</v>
      </c>
      <c r="F870" s="261" t="s">
        <v>175</v>
      </c>
      <c r="G870" s="258"/>
      <c r="H870" s="260" t="s">
        <v>1</v>
      </c>
      <c r="I870" s="262"/>
      <c r="J870" s="258"/>
      <c r="K870" s="258"/>
      <c r="L870" s="263"/>
      <c r="M870" s="264"/>
      <c r="N870" s="265"/>
      <c r="O870" s="265"/>
      <c r="P870" s="265"/>
      <c r="Q870" s="265"/>
      <c r="R870" s="265"/>
      <c r="S870" s="265"/>
      <c r="T870" s="26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7" t="s">
        <v>174</v>
      </c>
      <c r="AU870" s="267" t="s">
        <v>86</v>
      </c>
      <c r="AV870" s="13" t="s">
        <v>80</v>
      </c>
      <c r="AW870" s="13" t="s">
        <v>30</v>
      </c>
      <c r="AX870" s="13" t="s">
        <v>73</v>
      </c>
      <c r="AY870" s="267" t="s">
        <v>166</v>
      </c>
    </row>
    <row r="871" spans="1:51" s="14" customFormat="1" ht="12">
      <c r="A871" s="14"/>
      <c r="B871" s="268"/>
      <c r="C871" s="269"/>
      <c r="D871" s="259" t="s">
        <v>174</v>
      </c>
      <c r="E871" s="270" t="s">
        <v>1</v>
      </c>
      <c r="F871" s="271" t="s">
        <v>3495</v>
      </c>
      <c r="G871" s="269"/>
      <c r="H871" s="272">
        <v>116.6</v>
      </c>
      <c r="I871" s="273"/>
      <c r="J871" s="269"/>
      <c r="K871" s="269"/>
      <c r="L871" s="274"/>
      <c r="M871" s="275"/>
      <c r="N871" s="276"/>
      <c r="O871" s="276"/>
      <c r="P871" s="276"/>
      <c r="Q871" s="276"/>
      <c r="R871" s="276"/>
      <c r="S871" s="276"/>
      <c r="T871" s="27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8" t="s">
        <v>174</v>
      </c>
      <c r="AU871" s="278" t="s">
        <v>86</v>
      </c>
      <c r="AV871" s="14" t="s">
        <v>86</v>
      </c>
      <c r="AW871" s="14" t="s">
        <v>30</v>
      </c>
      <c r="AX871" s="14" t="s">
        <v>73</v>
      </c>
      <c r="AY871" s="278" t="s">
        <v>166</v>
      </c>
    </row>
    <row r="872" spans="1:65" s="2" customFormat="1" ht="16.5" customHeight="1">
      <c r="A872" s="37"/>
      <c r="B872" s="38"/>
      <c r="C872" s="279" t="s">
        <v>1172</v>
      </c>
      <c r="D872" s="279" t="s">
        <v>243</v>
      </c>
      <c r="E872" s="280" t="s">
        <v>1246</v>
      </c>
      <c r="F872" s="281" t="s">
        <v>1247</v>
      </c>
      <c r="G872" s="282" t="s">
        <v>246</v>
      </c>
      <c r="H872" s="283">
        <v>116.6</v>
      </c>
      <c r="I872" s="284"/>
      <c r="J872" s="285">
        <f>ROUND(I872*H872,2)</f>
        <v>0</v>
      </c>
      <c r="K872" s="286"/>
      <c r="L872" s="287"/>
      <c r="M872" s="288" t="s">
        <v>1</v>
      </c>
      <c r="N872" s="289" t="s">
        <v>39</v>
      </c>
      <c r="O872" s="90"/>
      <c r="P872" s="253">
        <f>O872*H872</f>
        <v>0</v>
      </c>
      <c r="Q872" s="253">
        <v>0.001</v>
      </c>
      <c r="R872" s="253">
        <f>Q872*H872</f>
        <v>0.1166</v>
      </c>
      <c r="S872" s="253">
        <v>0</v>
      </c>
      <c r="T872" s="254">
        <f>S872*H872</f>
        <v>0</v>
      </c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R872" s="255" t="s">
        <v>338</v>
      </c>
      <c r="AT872" s="255" t="s">
        <v>243</v>
      </c>
      <c r="AU872" s="255" t="s">
        <v>86</v>
      </c>
      <c r="AY872" s="16" t="s">
        <v>166</v>
      </c>
      <c r="BE872" s="256">
        <f>IF(N872="základní",J872,0)</f>
        <v>0</v>
      </c>
      <c r="BF872" s="256">
        <f>IF(N872="snížená",J872,0)</f>
        <v>0</v>
      </c>
      <c r="BG872" s="256">
        <f>IF(N872="zákl. přenesená",J872,0)</f>
        <v>0</v>
      </c>
      <c r="BH872" s="256">
        <f>IF(N872="sníž. přenesená",J872,0)</f>
        <v>0</v>
      </c>
      <c r="BI872" s="256">
        <f>IF(N872="nulová",J872,0)</f>
        <v>0</v>
      </c>
      <c r="BJ872" s="16" t="s">
        <v>86</v>
      </c>
      <c r="BK872" s="256">
        <f>ROUND(I872*H872,2)</f>
        <v>0</v>
      </c>
      <c r="BL872" s="16" t="s">
        <v>252</v>
      </c>
      <c r="BM872" s="255" t="s">
        <v>3496</v>
      </c>
    </row>
    <row r="873" spans="1:65" s="2" customFormat="1" ht="21.75" customHeight="1">
      <c r="A873" s="37"/>
      <c r="B873" s="38"/>
      <c r="C873" s="243" t="s">
        <v>1178</v>
      </c>
      <c r="D873" s="243" t="s">
        <v>168</v>
      </c>
      <c r="E873" s="244" t="s">
        <v>1250</v>
      </c>
      <c r="F873" s="245" t="s">
        <v>1251</v>
      </c>
      <c r="G873" s="246" t="s">
        <v>290</v>
      </c>
      <c r="H873" s="247">
        <v>94.5</v>
      </c>
      <c r="I873" s="248"/>
      <c r="J873" s="249">
        <f>ROUND(I873*H873,2)</f>
        <v>0</v>
      </c>
      <c r="K873" s="250"/>
      <c r="L873" s="43"/>
      <c r="M873" s="251" t="s">
        <v>1</v>
      </c>
      <c r="N873" s="252" t="s">
        <v>39</v>
      </c>
      <c r="O873" s="90"/>
      <c r="P873" s="253">
        <f>O873*H873</f>
        <v>0</v>
      </c>
      <c r="Q873" s="253">
        <v>0</v>
      </c>
      <c r="R873" s="253">
        <f>Q873*H873</f>
        <v>0</v>
      </c>
      <c r="S873" s="253">
        <v>0</v>
      </c>
      <c r="T873" s="254">
        <f>S873*H873</f>
        <v>0</v>
      </c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R873" s="255" t="s">
        <v>252</v>
      </c>
      <c r="AT873" s="255" t="s">
        <v>168</v>
      </c>
      <c r="AU873" s="255" t="s">
        <v>86</v>
      </c>
      <c r="AY873" s="16" t="s">
        <v>166</v>
      </c>
      <c r="BE873" s="256">
        <f>IF(N873="základní",J873,0)</f>
        <v>0</v>
      </c>
      <c r="BF873" s="256">
        <f>IF(N873="snížená",J873,0)</f>
        <v>0</v>
      </c>
      <c r="BG873" s="256">
        <f>IF(N873="zákl. přenesená",J873,0)</f>
        <v>0</v>
      </c>
      <c r="BH873" s="256">
        <f>IF(N873="sníž. přenesená",J873,0)</f>
        <v>0</v>
      </c>
      <c r="BI873" s="256">
        <f>IF(N873="nulová",J873,0)</f>
        <v>0</v>
      </c>
      <c r="BJ873" s="16" t="s">
        <v>86</v>
      </c>
      <c r="BK873" s="256">
        <f>ROUND(I873*H873,2)</f>
        <v>0</v>
      </c>
      <c r="BL873" s="16" t="s">
        <v>252</v>
      </c>
      <c r="BM873" s="255" t="s">
        <v>3497</v>
      </c>
    </row>
    <row r="874" spans="1:51" s="14" customFormat="1" ht="12">
      <c r="A874" s="14"/>
      <c r="B874" s="268"/>
      <c r="C874" s="269"/>
      <c r="D874" s="259" t="s">
        <v>174</v>
      </c>
      <c r="E874" s="270" t="s">
        <v>1</v>
      </c>
      <c r="F874" s="271" t="s">
        <v>1253</v>
      </c>
      <c r="G874" s="269"/>
      <c r="H874" s="272">
        <v>31.5</v>
      </c>
      <c r="I874" s="273"/>
      <c r="J874" s="269"/>
      <c r="K874" s="269"/>
      <c r="L874" s="274"/>
      <c r="M874" s="275"/>
      <c r="N874" s="276"/>
      <c r="O874" s="276"/>
      <c r="P874" s="276"/>
      <c r="Q874" s="276"/>
      <c r="R874" s="276"/>
      <c r="S874" s="276"/>
      <c r="T874" s="27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78" t="s">
        <v>174</v>
      </c>
      <c r="AU874" s="278" t="s">
        <v>86</v>
      </c>
      <c r="AV874" s="14" t="s">
        <v>86</v>
      </c>
      <c r="AW874" s="14" t="s">
        <v>30</v>
      </c>
      <c r="AX874" s="14" t="s">
        <v>73</v>
      </c>
      <c r="AY874" s="278" t="s">
        <v>166</v>
      </c>
    </row>
    <row r="875" spans="1:51" s="14" customFormat="1" ht="12">
      <c r="A875" s="14"/>
      <c r="B875" s="268"/>
      <c r="C875" s="269"/>
      <c r="D875" s="259" t="s">
        <v>174</v>
      </c>
      <c r="E875" s="270" t="s">
        <v>1</v>
      </c>
      <c r="F875" s="271" t="s">
        <v>1254</v>
      </c>
      <c r="G875" s="269"/>
      <c r="H875" s="272">
        <v>63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174</v>
      </c>
      <c r="AU875" s="278" t="s">
        <v>86</v>
      </c>
      <c r="AV875" s="14" t="s">
        <v>86</v>
      </c>
      <c r="AW875" s="14" t="s">
        <v>30</v>
      </c>
      <c r="AX875" s="14" t="s">
        <v>73</v>
      </c>
      <c r="AY875" s="278" t="s">
        <v>166</v>
      </c>
    </row>
    <row r="876" spans="1:65" s="2" customFormat="1" ht="16.5" customHeight="1">
      <c r="A876" s="37"/>
      <c r="B876" s="38"/>
      <c r="C876" s="279" t="s">
        <v>1183</v>
      </c>
      <c r="D876" s="279" t="s">
        <v>243</v>
      </c>
      <c r="E876" s="280" t="s">
        <v>1256</v>
      </c>
      <c r="F876" s="281" t="s">
        <v>1257</v>
      </c>
      <c r="G876" s="282" t="s">
        <v>246</v>
      </c>
      <c r="H876" s="283">
        <v>20.543</v>
      </c>
      <c r="I876" s="284"/>
      <c r="J876" s="285">
        <f>ROUND(I876*H876,2)</f>
        <v>0</v>
      </c>
      <c r="K876" s="286"/>
      <c r="L876" s="287"/>
      <c r="M876" s="288" t="s">
        <v>1</v>
      </c>
      <c r="N876" s="289" t="s">
        <v>39</v>
      </c>
      <c r="O876" s="90"/>
      <c r="P876" s="253">
        <f>O876*H876</f>
        <v>0</v>
      </c>
      <c r="Q876" s="253">
        <v>0.001</v>
      </c>
      <c r="R876" s="253">
        <f>Q876*H876</f>
        <v>0.020543</v>
      </c>
      <c r="S876" s="253">
        <v>0</v>
      </c>
      <c r="T876" s="254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55" t="s">
        <v>338</v>
      </c>
      <c r="AT876" s="255" t="s">
        <v>243</v>
      </c>
      <c r="AU876" s="255" t="s">
        <v>86</v>
      </c>
      <c r="AY876" s="16" t="s">
        <v>166</v>
      </c>
      <c r="BE876" s="256">
        <f>IF(N876="základní",J876,0)</f>
        <v>0</v>
      </c>
      <c r="BF876" s="256">
        <f>IF(N876="snížená",J876,0)</f>
        <v>0</v>
      </c>
      <c r="BG876" s="256">
        <f>IF(N876="zákl. přenesená",J876,0)</f>
        <v>0</v>
      </c>
      <c r="BH876" s="256">
        <f>IF(N876="sníž. přenesená",J876,0)</f>
        <v>0</v>
      </c>
      <c r="BI876" s="256">
        <f>IF(N876="nulová",J876,0)</f>
        <v>0</v>
      </c>
      <c r="BJ876" s="16" t="s">
        <v>86</v>
      </c>
      <c r="BK876" s="256">
        <f>ROUND(I876*H876,2)</f>
        <v>0</v>
      </c>
      <c r="BL876" s="16" t="s">
        <v>252</v>
      </c>
      <c r="BM876" s="255" t="s">
        <v>3498</v>
      </c>
    </row>
    <row r="877" spans="1:47" s="2" customFormat="1" ht="12">
      <c r="A877" s="37"/>
      <c r="B877" s="38"/>
      <c r="C877" s="39"/>
      <c r="D877" s="259" t="s">
        <v>496</v>
      </c>
      <c r="E877" s="39"/>
      <c r="F877" s="290" t="s">
        <v>1259</v>
      </c>
      <c r="G877" s="39"/>
      <c r="H877" s="39"/>
      <c r="I877" s="153"/>
      <c r="J877" s="39"/>
      <c r="K877" s="39"/>
      <c r="L877" s="43"/>
      <c r="M877" s="291"/>
      <c r="N877" s="292"/>
      <c r="O877" s="90"/>
      <c r="P877" s="90"/>
      <c r="Q877" s="90"/>
      <c r="R877" s="90"/>
      <c r="S877" s="90"/>
      <c r="T877" s="91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T877" s="16" t="s">
        <v>496</v>
      </c>
      <c r="AU877" s="16" t="s">
        <v>86</v>
      </c>
    </row>
    <row r="878" spans="1:51" s="14" customFormat="1" ht="12">
      <c r="A878" s="14"/>
      <c r="B878" s="268"/>
      <c r="C878" s="269"/>
      <c r="D878" s="259" t="s">
        <v>174</v>
      </c>
      <c r="E878" s="270" t="s">
        <v>1</v>
      </c>
      <c r="F878" s="271" t="s">
        <v>1260</v>
      </c>
      <c r="G878" s="269"/>
      <c r="H878" s="272">
        <v>19.565</v>
      </c>
      <c r="I878" s="273"/>
      <c r="J878" s="269"/>
      <c r="K878" s="269"/>
      <c r="L878" s="274"/>
      <c r="M878" s="275"/>
      <c r="N878" s="276"/>
      <c r="O878" s="276"/>
      <c r="P878" s="276"/>
      <c r="Q878" s="276"/>
      <c r="R878" s="276"/>
      <c r="S878" s="276"/>
      <c r="T878" s="27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78" t="s">
        <v>174</v>
      </c>
      <c r="AU878" s="278" t="s">
        <v>86</v>
      </c>
      <c r="AV878" s="14" t="s">
        <v>86</v>
      </c>
      <c r="AW878" s="14" t="s">
        <v>30</v>
      </c>
      <c r="AX878" s="14" t="s">
        <v>73</v>
      </c>
      <c r="AY878" s="278" t="s">
        <v>166</v>
      </c>
    </row>
    <row r="879" spans="1:51" s="14" customFormat="1" ht="12">
      <c r="A879" s="14"/>
      <c r="B879" s="268"/>
      <c r="C879" s="269"/>
      <c r="D879" s="259" t="s">
        <v>174</v>
      </c>
      <c r="E879" s="269"/>
      <c r="F879" s="271" t="s">
        <v>1261</v>
      </c>
      <c r="G879" s="269"/>
      <c r="H879" s="272">
        <v>20.543</v>
      </c>
      <c r="I879" s="273"/>
      <c r="J879" s="269"/>
      <c r="K879" s="269"/>
      <c r="L879" s="274"/>
      <c r="M879" s="275"/>
      <c r="N879" s="276"/>
      <c r="O879" s="276"/>
      <c r="P879" s="276"/>
      <c r="Q879" s="276"/>
      <c r="R879" s="276"/>
      <c r="S879" s="276"/>
      <c r="T879" s="27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8" t="s">
        <v>174</v>
      </c>
      <c r="AU879" s="278" t="s">
        <v>86</v>
      </c>
      <c r="AV879" s="14" t="s">
        <v>86</v>
      </c>
      <c r="AW879" s="14" t="s">
        <v>4</v>
      </c>
      <c r="AX879" s="14" t="s">
        <v>80</v>
      </c>
      <c r="AY879" s="278" t="s">
        <v>166</v>
      </c>
    </row>
    <row r="880" spans="1:65" s="2" customFormat="1" ht="16.5" customHeight="1">
      <c r="A880" s="37"/>
      <c r="B880" s="38"/>
      <c r="C880" s="279" t="s">
        <v>1188</v>
      </c>
      <c r="D880" s="279" t="s">
        <v>243</v>
      </c>
      <c r="E880" s="280" t="s">
        <v>1263</v>
      </c>
      <c r="F880" s="281" t="s">
        <v>1264</v>
      </c>
      <c r="G880" s="282" t="s">
        <v>246</v>
      </c>
      <c r="H880" s="283">
        <v>39.13</v>
      </c>
      <c r="I880" s="284"/>
      <c r="J880" s="285">
        <f>ROUND(I880*H880,2)</f>
        <v>0</v>
      </c>
      <c r="K880" s="286"/>
      <c r="L880" s="287"/>
      <c r="M880" s="288" t="s">
        <v>1</v>
      </c>
      <c r="N880" s="289" t="s">
        <v>39</v>
      </c>
      <c r="O880" s="90"/>
      <c r="P880" s="253">
        <f>O880*H880</f>
        <v>0</v>
      </c>
      <c r="Q880" s="253">
        <v>0.001</v>
      </c>
      <c r="R880" s="253">
        <f>Q880*H880</f>
        <v>0.039130000000000005</v>
      </c>
      <c r="S880" s="253">
        <v>0</v>
      </c>
      <c r="T880" s="254">
        <f>S880*H880</f>
        <v>0</v>
      </c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R880" s="255" t="s">
        <v>338</v>
      </c>
      <c r="AT880" s="255" t="s">
        <v>243</v>
      </c>
      <c r="AU880" s="255" t="s">
        <v>86</v>
      </c>
      <c r="AY880" s="16" t="s">
        <v>166</v>
      </c>
      <c r="BE880" s="256">
        <f>IF(N880="základní",J880,0)</f>
        <v>0</v>
      </c>
      <c r="BF880" s="256">
        <f>IF(N880="snížená",J880,0)</f>
        <v>0</v>
      </c>
      <c r="BG880" s="256">
        <f>IF(N880="zákl. přenesená",J880,0)</f>
        <v>0</v>
      </c>
      <c r="BH880" s="256">
        <f>IF(N880="sníž. přenesená",J880,0)</f>
        <v>0</v>
      </c>
      <c r="BI880" s="256">
        <f>IF(N880="nulová",J880,0)</f>
        <v>0</v>
      </c>
      <c r="BJ880" s="16" t="s">
        <v>86</v>
      </c>
      <c r="BK880" s="256">
        <f>ROUND(I880*H880,2)</f>
        <v>0</v>
      </c>
      <c r="BL880" s="16" t="s">
        <v>252</v>
      </c>
      <c r="BM880" s="255" t="s">
        <v>3499</v>
      </c>
    </row>
    <row r="881" spans="1:47" s="2" customFormat="1" ht="12">
      <c r="A881" s="37"/>
      <c r="B881" s="38"/>
      <c r="C881" s="39"/>
      <c r="D881" s="259" t="s">
        <v>496</v>
      </c>
      <c r="E881" s="39"/>
      <c r="F881" s="290" t="s">
        <v>1266</v>
      </c>
      <c r="G881" s="39"/>
      <c r="H881" s="39"/>
      <c r="I881" s="153"/>
      <c r="J881" s="39"/>
      <c r="K881" s="39"/>
      <c r="L881" s="43"/>
      <c r="M881" s="291"/>
      <c r="N881" s="292"/>
      <c r="O881" s="90"/>
      <c r="P881" s="90"/>
      <c r="Q881" s="90"/>
      <c r="R881" s="90"/>
      <c r="S881" s="90"/>
      <c r="T881" s="91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T881" s="16" t="s">
        <v>496</v>
      </c>
      <c r="AU881" s="16" t="s">
        <v>86</v>
      </c>
    </row>
    <row r="882" spans="1:51" s="14" customFormat="1" ht="12">
      <c r="A882" s="14"/>
      <c r="B882" s="268"/>
      <c r="C882" s="269"/>
      <c r="D882" s="259" t="s">
        <v>174</v>
      </c>
      <c r="E882" s="270" t="s">
        <v>1</v>
      </c>
      <c r="F882" s="271" t="s">
        <v>1267</v>
      </c>
      <c r="G882" s="269"/>
      <c r="H882" s="272">
        <v>39.13</v>
      </c>
      <c r="I882" s="273"/>
      <c r="J882" s="269"/>
      <c r="K882" s="269"/>
      <c r="L882" s="274"/>
      <c r="M882" s="275"/>
      <c r="N882" s="276"/>
      <c r="O882" s="276"/>
      <c r="P882" s="276"/>
      <c r="Q882" s="276"/>
      <c r="R882" s="276"/>
      <c r="S882" s="276"/>
      <c r="T882" s="27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78" t="s">
        <v>174</v>
      </c>
      <c r="AU882" s="278" t="s">
        <v>86</v>
      </c>
      <c r="AV882" s="14" t="s">
        <v>86</v>
      </c>
      <c r="AW882" s="14" t="s">
        <v>30</v>
      </c>
      <c r="AX882" s="14" t="s">
        <v>73</v>
      </c>
      <c r="AY882" s="278" t="s">
        <v>166</v>
      </c>
    </row>
    <row r="883" spans="1:65" s="2" customFormat="1" ht="21.75" customHeight="1">
      <c r="A883" s="37"/>
      <c r="B883" s="38"/>
      <c r="C883" s="279" t="s">
        <v>1200</v>
      </c>
      <c r="D883" s="279" t="s">
        <v>243</v>
      </c>
      <c r="E883" s="280" t="s">
        <v>1269</v>
      </c>
      <c r="F883" s="281" t="s">
        <v>1270</v>
      </c>
      <c r="G883" s="282" t="s">
        <v>346</v>
      </c>
      <c r="H883" s="283">
        <v>54</v>
      </c>
      <c r="I883" s="284"/>
      <c r="J883" s="285">
        <f>ROUND(I883*H883,2)</f>
        <v>0</v>
      </c>
      <c r="K883" s="286"/>
      <c r="L883" s="287"/>
      <c r="M883" s="288" t="s">
        <v>1</v>
      </c>
      <c r="N883" s="289" t="s">
        <v>39</v>
      </c>
      <c r="O883" s="90"/>
      <c r="P883" s="253">
        <f>O883*H883</f>
        <v>0</v>
      </c>
      <c r="Q883" s="253">
        <v>0.00014</v>
      </c>
      <c r="R883" s="253">
        <f>Q883*H883</f>
        <v>0.007559999999999999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338</v>
      </c>
      <c r="AT883" s="255" t="s">
        <v>243</v>
      </c>
      <c r="AU883" s="255" t="s">
        <v>86</v>
      </c>
      <c r="AY883" s="16" t="s">
        <v>166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86</v>
      </c>
      <c r="BK883" s="256">
        <f>ROUND(I883*H883,2)</f>
        <v>0</v>
      </c>
      <c r="BL883" s="16" t="s">
        <v>252</v>
      </c>
      <c r="BM883" s="255" t="s">
        <v>3500</v>
      </c>
    </row>
    <row r="884" spans="1:51" s="14" customFormat="1" ht="12">
      <c r="A884" s="14"/>
      <c r="B884" s="268"/>
      <c r="C884" s="269"/>
      <c r="D884" s="259" t="s">
        <v>174</v>
      </c>
      <c r="E884" s="270" t="s">
        <v>1</v>
      </c>
      <c r="F884" s="271" t="s">
        <v>1272</v>
      </c>
      <c r="G884" s="269"/>
      <c r="H884" s="272">
        <v>54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174</v>
      </c>
      <c r="AU884" s="278" t="s">
        <v>86</v>
      </c>
      <c r="AV884" s="14" t="s">
        <v>86</v>
      </c>
      <c r="AW884" s="14" t="s">
        <v>30</v>
      </c>
      <c r="AX884" s="14" t="s">
        <v>73</v>
      </c>
      <c r="AY884" s="278" t="s">
        <v>166</v>
      </c>
    </row>
    <row r="885" spans="1:65" s="2" customFormat="1" ht="16.5" customHeight="1">
      <c r="A885" s="37"/>
      <c r="B885" s="38"/>
      <c r="C885" s="243" t="s">
        <v>1207</v>
      </c>
      <c r="D885" s="243" t="s">
        <v>168</v>
      </c>
      <c r="E885" s="244" t="s">
        <v>1274</v>
      </c>
      <c r="F885" s="245" t="s">
        <v>1275</v>
      </c>
      <c r="G885" s="246" t="s">
        <v>346</v>
      </c>
      <c r="H885" s="247">
        <v>70</v>
      </c>
      <c r="I885" s="248"/>
      <c r="J885" s="249">
        <f>ROUND(I885*H885,2)</f>
        <v>0</v>
      </c>
      <c r="K885" s="250"/>
      <c r="L885" s="43"/>
      <c r="M885" s="251" t="s">
        <v>1</v>
      </c>
      <c r="N885" s="252" t="s">
        <v>39</v>
      </c>
      <c r="O885" s="90"/>
      <c r="P885" s="253">
        <f>O885*H885</f>
        <v>0</v>
      </c>
      <c r="Q885" s="253">
        <v>0</v>
      </c>
      <c r="R885" s="253">
        <f>Q885*H885</f>
        <v>0</v>
      </c>
      <c r="S885" s="253">
        <v>0</v>
      </c>
      <c r="T885" s="254">
        <f>S885*H885</f>
        <v>0</v>
      </c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R885" s="255" t="s">
        <v>252</v>
      </c>
      <c r="AT885" s="255" t="s">
        <v>168</v>
      </c>
      <c r="AU885" s="255" t="s">
        <v>86</v>
      </c>
      <c r="AY885" s="16" t="s">
        <v>166</v>
      </c>
      <c r="BE885" s="256">
        <f>IF(N885="základní",J885,0)</f>
        <v>0</v>
      </c>
      <c r="BF885" s="256">
        <f>IF(N885="snížená",J885,0)</f>
        <v>0</v>
      </c>
      <c r="BG885" s="256">
        <f>IF(N885="zákl. přenesená",J885,0)</f>
        <v>0</v>
      </c>
      <c r="BH885" s="256">
        <f>IF(N885="sníž. přenesená",J885,0)</f>
        <v>0</v>
      </c>
      <c r="BI885" s="256">
        <f>IF(N885="nulová",J885,0)</f>
        <v>0</v>
      </c>
      <c r="BJ885" s="16" t="s">
        <v>86</v>
      </c>
      <c r="BK885" s="256">
        <f>ROUND(I885*H885,2)</f>
        <v>0</v>
      </c>
      <c r="BL885" s="16" t="s">
        <v>252</v>
      </c>
      <c r="BM885" s="255" t="s">
        <v>3501</v>
      </c>
    </row>
    <row r="886" spans="1:51" s="14" customFormat="1" ht="12">
      <c r="A886" s="14"/>
      <c r="B886" s="268"/>
      <c r="C886" s="269"/>
      <c r="D886" s="259" t="s">
        <v>174</v>
      </c>
      <c r="E886" s="270" t="s">
        <v>1</v>
      </c>
      <c r="F886" s="271" t="s">
        <v>3502</v>
      </c>
      <c r="G886" s="269"/>
      <c r="H886" s="272">
        <v>70</v>
      </c>
      <c r="I886" s="273"/>
      <c r="J886" s="269"/>
      <c r="K886" s="269"/>
      <c r="L886" s="274"/>
      <c r="M886" s="275"/>
      <c r="N886" s="276"/>
      <c r="O886" s="276"/>
      <c r="P886" s="276"/>
      <c r="Q886" s="276"/>
      <c r="R886" s="276"/>
      <c r="S886" s="276"/>
      <c r="T886" s="27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8" t="s">
        <v>174</v>
      </c>
      <c r="AU886" s="278" t="s">
        <v>86</v>
      </c>
      <c r="AV886" s="14" t="s">
        <v>86</v>
      </c>
      <c r="AW886" s="14" t="s">
        <v>30</v>
      </c>
      <c r="AX886" s="14" t="s">
        <v>73</v>
      </c>
      <c r="AY886" s="278" t="s">
        <v>166</v>
      </c>
    </row>
    <row r="887" spans="1:65" s="2" customFormat="1" ht="16.5" customHeight="1">
      <c r="A887" s="37"/>
      <c r="B887" s="38"/>
      <c r="C887" s="279" t="s">
        <v>1213</v>
      </c>
      <c r="D887" s="279" t="s">
        <v>243</v>
      </c>
      <c r="E887" s="280" t="s">
        <v>1279</v>
      </c>
      <c r="F887" s="281" t="s">
        <v>1280</v>
      </c>
      <c r="G887" s="282" t="s">
        <v>346</v>
      </c>
      <c r="H887" s="283">
        <v>9</v>
      </c>
      <c r="I887" s="284"/>
      <c r="J887" s="285">
        <f>ROUND(I887*H887,2)</f>
        <v>0</v>
      </c>
      <c r="K887" s="286"/>
      <c r="L887" s="287"/>
      <c r="M887" s="288" t="s">
        <v>1</v>
      </c>
      <c r="N887" s="289" t="s">
        <v>39</v>
      </c>
      <c r="O887" s="90"/>
      <c r="P887" s="253">
        <f>O887*H887</f>
        <v>0</v>
      </c>
      <c r="Q887" s="253">
        <v>0.00023</v>
      </c>
      <c r="R887" s="253">
        <f>Q887*H887</f>
        <v>0.0020700000000000002</v>
      </c>
      <c r="S887" s="253">
        <v>0</v>
      </c>
      <c r="T887" s="254">
        <f>S887*H887</f>
        <v>0</v>
      </c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R887" s="255" t="s">
        <v>338</v>
      </c>
      <c r="AT887" s="255" t="s">
        <v>243</v>
      </c>
      <c r="AU887" s="255" t="s">
        <v>86</v>
      </c>
      <c r="AY887" s="16" t="s">
        <v>166</v>
      </c>
      <c r="BE887" s="256">
        <f>IF(N887="základní",J887,0)</f>
        <v>0</v>
      </c>
      <c r="BF887" s="256">
        <f>IF(N887="snížená",J887,0)</f>
        <v>0</v>
      </c>
      <c r="BG887" s="256">
        <f>IF(N887="zákl. přenesená",J887,0)</f>
        <v>0</v>
      </c>
      <c r="BH887" s="256">
        <f>IF(N887="sníž. přenesená",J887,0)</f>
        <v>0</v>
      </c>
      <c r="BI887" s="256">
        <f>IF(N887="nulová",J887,0)</f>
        <v>0</v>
      </c>
      <c r="BJ887" s="16" t="s">
        <v>86</v>
      </c>
      <c r="BK887" s="256">
        <f>ROUND(I887*H887,2)</f>
        <v>0</v>
      </c>
      <c r="BL887" s="16" t="s">
        <v>252</v>
      </c>
      <c r="BM887" s="255" t="s">
        <v>3503</v>
      </c>
    </row>
    <row r="888" spans="1:65" s="2" customFormat="1" ht="16.5" customHeight="1">
      <c r="A888" s="37"/>
      <c r="B888" s="38"/>
      <c r="C888" s="279" t="s">
        <v>1218</v>
      </c>
      <c r="D888" s="279" t="s">
        <v>243</v>
      </c>
      <c r="E888" s="280" t="s">
        <v>1283</v>
      </c>
      <c r="F888" s="281" t="s">
        <v>1284</v>
      </c>
      <c r="G888" s="282" t="s">
        <v>346</v>
      </c>
      <c r="H888" s="283">
        <v>9</v>
      </c>
      <c r="I888" s="284"/>
      <c r="J888" s="285">
        <f>ROUND(I888*H888,2)</f>
        <v>0</v>
      </c>
      <c r="K888" s="286"/>
      <c r="L888" s="287"/>
      <c r="M888" s="288" t="s">
        <v>1</v>
      </c>
      <c r="N888" s="289" t="s">
        <v>39</v>
      </c>
      <c r="O888" s="90"/>
      <c r="P888" s="253">
        <f>O888*H888</f>
        <v>0</v>
      </c>
      <c r="Q888" s="253">
        <v>0.00013</v>
      </c>
      <c r="R888" s="253">
        <f>Q888*H888</f>
        <v>0.0011699999999999998</v>
      </c>
      <c r="S888" s="253">
        <v>0</v>
      </c>
      <c r="T888" s="254">
        <f>S888*H888</f>
        <v>0</v>
      </c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R888" s="255" t="s">
        <v>338</v>
      </c>
      <c r="AT888" s="255" t="s">
        <v>243</v>
      </c>
      <c r="AU888" s="255" t="s">
        <v>86</v>
      </c>
      <c r="AY888" s="16" t="s">
        <v>166</v>
      </c>
      <c r="BE888" s="256">
        <f>IF(N888="základní",J888,0)</f>
        <v>0</v>
      </c>
      <c r="BF888" s="256">
        <f>IF(N888="snížená",J888,0)</f>
        <v>0</v>
      </c>
      <c r="BG888" s="256">
        <f>IF(N888="zákl. přenesená",J888,0)</f>
        <v>0</v>
      </c>
      <c r="BH888" s="256">
        <f>IF(N888="sníž. přenesená",J888,0)</f>
        <v>0</v>
      </c>
      <c r="BI888" s="256">
        <f>IF(N888="nulová",J888,0)</f>
        <v>0</v>
      </c>
      <c r="BJ888" s="16" t="s">
        <v>86</v>
      </c>
      <c r="BK888" s="256">
        <f>ROUND(I888*H888,2)</f>
        <v>0</v>
      </c>
      <c r="BL888" s="16" t="s">
        <v>252</v>
      </c>
      <c r="BM888" s="255" t="s">
        <v>3504</v>
      </c>
    </row>
    <row r="889" spans="1:65" s="2" customFormat="1" ht="16.5" customHeight="1">
      <c r="A889" s="37"/>
      <c r="B889" s="38"/>
      <c r="C889" s="279" t="s">
        <v>1223</v>
      </c>
      <c r="D889" s="279" t="s">
        <v>243</v>
      </c>
      <c r="E889" s="280" t="s">
        <v>1287</v>
      </c>
      <c r="F889" s="281" t="s">
        <v>1288</v>
      </c>
      <c r="G889" s="282" t="s">
        <v>346</v>
      </c>
      <c r="H889" s="283">
        <v>9</v>
      </c>
      <c r="I889" s="284"/>
      <c r="J889" s="285">
        <f>ROUND(I889*H889,2)</f>
        <v>0</v>
      </c>
      <c r="K889" s="286"/>
      <c r="L889" s="287"/>
      <c r="M889" s="288" t="s">
        <v>1</v>
      </c>
      <c r="N889" s="289" t="s">
        <v>39</v>
      </c>
      <c r="O889" s="90"/>
      <c r="P889" s="253">
        <f>O889*H889</f>
        <v>0</v>
      </c>
      <c r="Q889" s="253">
        <v>0.00016</v>
      </c>
      <c r="R889" s="253">
        <f>Q889*H889</f>
        <v>0.00144</v>
      </c>
      <c r="S889" s="253">
        <v>0</v>
      </c>
      <c r="T889" s="254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55" t="s">
        <v>338</v>
      </c>
      <c r="AT889" s="255" t="s">
        <v>243</v>
      </c>
      <c r="AU889" s="255" t="s">
        <v>86</v>
      </c>
      <c r="AY889" s="16" t="s">
        <v>166</v>
      </c>
      <c r="BE889" s="256">
        <f>IF(N889="základní",J889,0)</f>
        <v>0</v>
      </c>
      <c r="BF889" s="256">
        <f>IF(N889="snížená",J889,0)</f>
        <v>0</v>
      </c>
      <c r="BG889" s="256">
        <f>IF(N889="zákl. přenesená",J889,0)</f>
        <v>0</v>
      </c>
      <c r="BH889" s="256">
        <f>IF(N889="sníž. přenesená",J889,0)</f>
        <v>0</v>
      </c>
      <c r="BI889" s="256">
        <f>IF(N889="nulová",J889,0)</f>
        <v>0</v>
      </c>
      <c r="BJ889" s="16" t="s">
        <v>86</v>
      </c>
      <c r="BK889" s="256">
        <f>ROUND(I889*H889,2)</f>
        <v>0</v>
      </c>
      <c r="BL889" s="16" t="s">
        <v>252</v>
      </c>
      <c r="BM889" s="255" t="s">
        <v>3505</v>
      </c>
    </row>
    <row r="890" spans="1:65" s="2" customFormat="1" ht="21.75" customHeight="1">
      <c r="A890" s="37"/>
      <c r="B890" s="38"/>
      <c r="C890" s="279" t="s">
        <v>1229</v>
      </c>
      <c r="D890" s="279" t="s">
        <v>243</v>
      </c>
      <c r="E890" s="280" t="s">
        <v>1291</v>
      </c>
      <c r="F890" s="281" t="s">
        <v>1292</v>
      </c>
      <c r="G890" s="282" t="s">
        <v>346</v>
      </c>
      <c r="H890" s="283">
        <v>16</v>
      </c>
      <c r="I890" s="284"/>
      <c r="J890" s="285">
        <f>ROUND(I890*H890,2)</f>
        <v>0</v>
      </c>
      <c r="K890" s="286"/>
      <c r="L890" s="287"/>
      <c r="M890" s="288" t="s">
        <v>1</v>
      </c>
      <c r="N890" s="289" t="s">
        <v>39</v>
      </c>
      <c r="O890" s="90"/>
      <c r="P890" s="253">
        <f>O890*H890</f>
        <v>0</v>
      </c>
      <c r="Q890" s="253">
        <v>0.00026</v>
      </c>
      <c r="R890" s="253">
        <f>Q890*H890</f>
        <v>0.00416</v>
      </c>
      <c r="S890" s="253">
        <v>0</v>
      </c>
      <c r="T890" s="254">
        <f>S890*H890</f>
        <v>0</v>
      </c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R890" s="255" t="s">
        <v>338</v>
      </c>
      <c r="AT890" s="255" t="s">
        <v>243</v>
      </c>
      <c r="AU890" s="255" t="s">
        <v>86</v>
      </c>
      <c r="AY890" s="16" t="s">
        <v>166</v>
      </c>
      <c r="BE890" s="256">
        <f>IF(N890="základní",J890,0)</f>
        <v>0</v>
      </c>
      <c r="BF890" s="256">
        <f>IF(N890="snížená",J890,0)</f>
        <v>0</v>
      </c>
      <c r="BG890" s="256">
        <f>IF(N890="zákl. přenesená",J890,0)</f>
        <v>0</v>
      </c>
      <c r="BH890" s="256">
        <f>IF(N890="sníž. přenesená",J890,0)</f>
        <v>0</v>
      </c>
      <c r="BI890" s="256">
        <f>IF(N890="nulová",J890,0)</f>
        <v>0</v>
      </c>
      <c r="BJ890" s="16" t="s">
        <v>86</v>
      </c>
      <c r="BK890" s="256">
        <f>ROUND(I890*H890,2)</f>
        <v>0</v>
      </c>
      <c r="BL890" s="16" t="s">
        <v>252</v>
      </c>
      <c r="BM890" s="255" t="s">
        <v>3506</v>
      </c>
    </row>
    <row r="891" spans="1:51" s="14" customFormat="1" ht="12">
      <c r="A891" s="14"/>
      <c r="B891" s="268"/>
      <c r="C891" s="269"/>
      <c r="D891" s="259" t="s">
        <v>174</v>
      </c>
      <c r="E891" s="270" t="s">
        <v>1</v>
      </c>
      <c r="F891" s="271" t="s">
        <v>1294</v>
      </c>
      <c r="G891" s="269"/>
      <c r="H891" s="272">
        <v>16</v>
      </c>
      <c r="I891" s="273"/>
      <c r="J891" s="269"/>
      <c r="K891" s="269"/>
      <c r="L891" s="274"/>
      <c r="M891" s="275"/>
      <c r="N891" s="276"/>
      <c r="O891" s="276"/>
      <c r="P891" s="276"/>
      <c r="Q891" s="276"/>
      <c r="R891" s="276"/>
      <c r="S891" s="276"/>
      <c r="T891" s="27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8" t="s">
        <v>174</v>
      </c>
      <c r="AU891" s="278" t="s">
        <v>86</v>
      </c>
      <c r="AV891" s="14" t="s">
        <v>86</v>
      </c>
      <c r="AW891" s="14" t="s">
        <v>30</v>
      </c>
      <c r="AX891" s="14" t="s">
        <v>73</v>
      </c>
      <c r="AY891" s="278" t="s">
        <v>166</v>
      </c>
    </row>
    <row r="892" spans="1:65" s="2" customFormat="1" ht="21.75" customHeight="1">
      <c r="A892" s="37"/>
      <c r="B892" s="38"/>
      <c r="C892" s="279" t="s">
        <v>1233</v>
      </c>
      <c r="D892" s="279" t="s">
        <v>243</v>
      </c>
      <c r="E892" s="280" t="s">
        <v>1296</v>
      </c>
      <c r="F892" s="281" t="s">
        <v>1297</v>
      </c>
      <c r="G892" s="282" t="s">
        <v>346</v>
      </c>
      <c r="H892" s="283">
        <v>18</v>
      </c>
      <c r="I892" s="284"/>
      <c r="J892" s="285">
        <f>ROUND(I892*H892,2)</f>
        <v>0</v>
      </c>
      <c r="K892" s="286"/>
      <c r="L892" s="287"/>
      <c r="M892" s="288" t="s">
        <v>1</v>
      </c>
      <c r="N892" s="289" t="s">
        <v>39</v>
      </c>
      <c r="O892" s="90"/>
      <c r="P892" s="253">
        <f>O892*H892</f>
        <v>0</v>
      </c>
      <c r="Q892" s="253">
        <v>0.0007</v>
      </c>
      <c r="R892" s="253">
        <f>Q892*H892</f>
        <v>0.0126</v>
      </c>
      <c r="S892" s="253">
        <v>0</v>
      </c>
      <c r="T892" s="254">
        <f>S892*H892</f>
        <v>0</v>
      </c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R892" s="255" t="s">
        <v>338</v>
      </c>
      <c r="AT892" s="255" t="s">
        <v>243</v>
      </c>
      <c r="AU892" s="255" t="s">
        <v>86</v>
      </c>
      <c r="AY892" s="16" t="s">
        <v>166</v>
      </c>
      <c r="BE892" s="256">
        <f>IF(N892="základní",J892,0)</f>
        <v>0</v>
      </c>
      <c r="BF892" s="256">
        <f>IF(N892="snížená",J892,0)</f>
        <v>0</v>
      </c>
      <c r="BG892" s="256">
        <f>IF(N892="zákl. přenesená",J892,0)</f>
        <v>0</v>
      </c>
      <c r="BH892" s="256">
        <f>IF(N892="sníž. přenesená",J892,0)</f>
        <v>0</v>
      </c>
      <c r="BI892" s="256">
        <f>IF(N892="nulová",J892,0)</f>
        <v>0</v>
      </c>
      <c r="BJ892" s="16" t="s">
        <v>86</v>
      </c>
      <c r="BK892" s="256">
        <f>ROUND(I892*H892,2)</f>
        <v>0</v>
      </c>
      <c r="BL892" s="16" t="s">
        <v>252</v>
      </c>
      <c r="BM892" s="255" t="s">
        <v>3507</v>
      </c>
    </row>
    <row r="893" spans="1:51" s="14" customFormat="1" ht="12">
      <c r="A893" s="14"/>
      <c r="B893" s="268"/>
      <c r="C893" s="269"/>
      <c r="D893" s="259" t="s">
        <v>174</v>
      </c>
      <c r="E893" s="270" t="s">
        <v>1</v>
      </c>
      <c r="F893" s="271" t="s">
        <v>1299</v>
      </c>
      <c r="G893" s="269"/>
      <c r="H893" s="272">
        <v>18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174</v>
      </c>
      <c r="AU893" s="278" t="s">
        <v>86</v>
      </c>
      <c r="AV893" s="14" t="s">
        <v>86</v>
      </c>
      <c r="AW893" s="14" t="s">
        <v>30</v>
      </c>
      <c r="AX893" s="14" t="s">
        <v>73</v>
      </c>
      <c r="AY893" s="278" t="s">
        <v>166</v>
      </c>
    </row>
    <row r="894" spans="1:65" s="2" customFormat="1" ht="16.5" customHeight="1">
      <c r="A894" s="37"/>
      <c r="B894" s="38"/>
      <c r="C894" s="279" t="s">
        <v>1240</v>
      </c>
      <c r="D894" s="279" t="s">
        <v>243</v>
      </c>
      <c r="E894" s="280" t="s">
        <v>1301</v>
      </c>
      <c r="F894" s="281" t="s">
        <v>1302</v>
      </c>
      <c r="G894" s="282" t="s">
        <v>346</v>
      </c>
      <c r="H894" s="283">
        <v>9</v>
      </c>
      <c r="I894" s="284"/>
      <c r="J894" s="285">
        <f>ROUND(I894*H894,2)</f>
        <v>0</v>
      </c>
      <c r="K894" s="286"/>
      <c r="L894" s="287"/>
      <c r="M894" s="288" t="s">
        <v>1</v>
      </c>
      <c r="N894" s="289" t="s">
        <v>39</v>
      </c>
      <c r="O894" s="90"/>
      <c r="P894" s="253">
        <f>O894*H894</f>
        <v>0</v>
      </c>
      <c r="Q894" s="253">
        <v>0.0002</v>
      </c>
      <c r="R894" s="253">
        <f>Q894*H894</f>
        <v>0.0018000000000000002</v>
      </c>
      <c r="S894" s="253">
        <v>0</v>
      </c>
      <c r="T894" s="254">
        <f>S894*H894</f>
        <v>0</v>
      </c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R894" s="255" t="s">
        <v>338</v>
      </c>
      <c r="AT894" s="255" t="s">
        <v>243</v>
      </c>
      <c r="AU894" s="255" t="s">
        <v>86</v>
      </c>
      <c r="AY894" s="16" t="s">
        <v>166</v>
      </c>
      <c r="BE894" s="256">
        <f>IF(N894="základní",J894,0)</f>
        <v>0</v>
      </c>
      <c r="BF894" s="256">
        <f>IF(N894="snížená",J894,0)</f>
        <v>0</v>
      </c>
      <c r="BG894" s="256">
        <f>IF(N894="zákl. přenesená",J894,0)</f>
        <v>0</v>
      </c>
      <c r="BH894" s="256">
        <f>IF(N894="sníž. přenesená",J894,0)</f>
        <v>0</v>
      </c>
      <c r="BI894" s="256">
        <f>IF(N894="nulová",J894,0)</f>
        <v>0</v>
      </c>
      <c r="BJ894" s="16" t="s">
        <v>86</v>
      </c>
      <c r="BK894" s="256">
        <f>ROUND(I894*H894,2)</f>
        <v>0</v>
      </c>
      <c r="BL894" s="16" t="s">
        <v>252</v>
      </c>
      <c r="BM894" s="255" t="s">
        <v>3508</v>
      </c>
    </row>
    <row r="895" spans="1:65" s="2" customFormat="1" ht="21.75" customHeight="1">
      <c r="A895" s="37"/>
      <c r="B895" s="38"/>
      <c r="C895" s="243" t="s">
        <v>1245</v>
      </c>
      <c r="D895" s="243" t="s">
        <v>168</v>
      </c>
      <c r="E895" s="244" t="s">
        <v>1305</v>
      </c>
      <c r="F895" s="245" t="s">
        <v>1306</v>
      </c>
      <c r="G895" s="246" t="s">
        <v>346</v>
      </c>
      <c r="H895" s="247">
        <v>9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39</v>
      </c>
      <c r="O895" s="90"/>
      <c r="P895" s="253">
        <f>O895*H895</f>
        <v>0</v>
      </c>
      <c r="Q895" s="253">
        <v>0</v>
      </c>
      <c r="R895" s="253">
        <f>Q895*H895</f>
        <v>0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252</v>
      </c>
      <c r="AT895" s="255" t="s">
        <v>168</v>
      </c>
      <c r="AU895" s="255" t="s">
        <v>86</v>
      </c>
      <c r="AY895" s="16" t="s">
        <v>166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86</v>
      </c>
      <c r="BK895" s="256">
        <f>ROUND(I895*H895,2)</f>
        <v>0</v>
      </c>
      <c r="BL895" s="16" t="s">
        <v>252</v>
      </c>
      <c r="BM895" s="255" t="s">
        <v>3509</v>
      </c>
    </row>
    <row r="896" spans="1:65" s="2" customFormat="1" ht="16.5" customHeight="1">
      <c r="A896" s="37"/>
      <c r="B896" s="38"/>
      <c r="C896" s="279" t="s">
        <v>1249</v>
      </c>
      <c r="D896" s="279" t="s">
        <v>243</v>
      </c>
      <c r="E896" s="280" t="s">
        <v>1309</v>
      </c>
      <c r="F896" s="281" t="s">
        <v>1310</v>
      </c>
      <c r="G896" s="282" t="s">
        <v>346</v>
      </c>
      <c r="H896" s="283">
        <v>9</v>
      </c>
      <c r="I896" s="284"/>
      <c r="J896" s="285">
        <f>ROUND(I896*H896,2)</f>
        <v>0</v>
      </c>
      <c r="K896" s="286"/>
      <c r="L896" s="287"/>
      <c r="M896" s="288" t="s">
        <v>1</v>
      </c>
      <c r="N896" s="289" t="s">
        <v>39</v>
      </c>
      <c r="O896" s="90"/>
      <c r="P896" s="253">
        <f>O896*H896</f>
        <v>0</v>
      </c>
      <c r="Q896" s="253">
        <v>0.0042</v>
      </c>
      <c r="R896" s="253">
        <f>Q896*H896</f>
        <v>0.0378</v>
      </c>
      <c r="S896" s="253">
        <v>0</v>
      </c>
      <c r="T896" s="254">
        <f>S896*H896</f>
        <v>0</v>
      </c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R896" s="255" t="s">
        <v>338</v>
      </c>
      <c r="AT896" s="255" t="s">
        <v>243</v>
      </c>
      <c r="AU896" s="255" t="s">
        <v>86</v>
      </c>
      <c r="AY896" s="16" t="s">
        <v>166</v>
      </c>
      <c r="BE896" s="256">
        <f>IF(N896="základní",J896,0)</f>
        <v>0</v>
      </c>
      <c r="BF896" s="256">
        <f>IF(N896="snížená",J896,0)</f>
        <v>0</v>
      </c>
      <c r="BG896" s="256">
        <f>IF(N896="zákl. přenesená",J896,0)</f>
        <v>0</v>
      </c>
      <c r="BH896" s="256">
        <f>IF(N896="sníž. přenesená",J896,0)</f>
        <v>0</v>
      </c>
      <c r="BI896" s="256">
        <f>IF(N896="nulová",J896,0)</f>
        <v>0</v>
      </c>
      <c r="BJ896" s="16" t="s">
        <v>86</v>
      </c>
      <c r="BK896" s="256">
        <f>ROUND(I896*H896,2)</f>
        <v>0</v>
      </c>
      <c r="BL896" s="16" t="s">
        <v>252</v>
      </c>
      <c r="BM896" s="255" t="s">
        <v>3510</v>
      </c>
    </row>
    <row r="897" spans="1:65" s="2" customFormat="1" ht="16.5" customHeight="1">
      <c r="A897" s="37"/>
      <c r="B897" s="38"/>
      <c r="C897" s="279" t="s">
        <v>1255</v>
      </c>
      <c r="D897" s="279" t="s">
        <v>243</v>
      </c>
      <c r="E897" s="280" t="s">
        <v>1313</v>
      </c>
      <c r="F897" s="281" t="s">
        <v>1314</v>
      </c>
      <c r="G897" s="282" t="s">
        <v>346</v>
      </c>
      <c r="H897" s="283">
        <v>18</v>
      </c>
      <c r="I897" s="284"/>
      <c r="J897" s="285">
        <f>ROUND(I897*H897,2)</f>
        <v>0</v>
      </c>
      <c r="K897" s="286"/>
      <c r="L897" s="287"/>
      <c r="M897" s="288" t="s">
        <v>1</v>
      </c>
      <c r="N897" s="289" t="s">
        <v>39</v>
      </c>
      <c r="O897" s="90"/>
      <c r="P897" s="253">
        <f>O897*H897</f>
        <v>0</v>
      </c>
      <c r="Q897" s="253">
        <v>0.00032</v>
      </c>
      <c r="R897" s="253">
        <f>Q897*H897</f>
        <v>0.00576</v>
      </c>
      <c r="S897" s="253">
        <v>0</v>
      </c>
      <c r="T897" s="254">
        <f>S897*H897</f>
        <v>0</v>
      </c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R897" s="255" t="s">
        <v>338</v>
      </c>
      <c r="AT897" s="255" t="s">
        <v>243</v>
      </c>
      <c r="AU897" s="255" t="s">
        <v>86</v>
      </c>
      <c r="AY897" s="16" t="s">
        <v>166</v>
      </c>
      <c r="BE897" s="256">
        <f>IF(N897="základní",J897,0)</f>
        <v>0</v>
      </c>
      <c r="BF897" s="256">
        <f>IF(N897="snížená",J897,0)</f>
        <v>0</v>
      </c>
      <c r="BG897" s="256">
        <f>IF(N897="zákl. přenesená",J897,0)</f>
        <v>0</v>
      </c>
      <c r="BH897" s="256">
        <f>IF(N897="sníž. přenesená",J897,0)</f>
        <v>0</v>
      </c>
      <c r="BI897" s="256">
        <f>IF(N897="nulová",J897,0)</f>
        <v>0</v>
      </c>
      <c r="BJ897" s="16" t="s">
        <v>86</v>
      </c>
      <c r="BK897" s="256">
        <f>ROUND(I897*H897,2)</f>
        <v>0</v>
      </c>
      <c r="BL897" s="16" t="s">
        <v>252</v>
      </c>
      <c r="BM897" s="255" t="s">
        <v>3511</v>
      </c>
    </row>
    <row r="898" spans="1:51" s="14" customFormat="1" ht="12">
      <c r="A898" s="14"/>
      <c r="B898" s="268"/>
      <c r="C898" s="269"/>
      <c r="D898" s="259" t="s">
        <v>174</v>
      </c>
      <c r="E898" s="270" t="s">
        <v>1</v>
      </c>
      <c r="F898" s="271" t="s">
        <v>1299</v>
      </c>
      <c r="G898" s="269"/>
      <c r="H898" s="272">
        <v>18</v>
      </c>
      <c r="I898" s="273"/>
      <c r="J898" s="269"/>
      <c r="K898" s="269"/>
      <c r="L898" s="274"/>
      <c r="M898" s="275"/>
      <c r="N898" s="276"/>
      <c r="O898" s="276"/>
      <c r="P898" s="276"/>
      <c r="Q898" s="276"/>
      <c r="R898" s="276"/>
      <c r="S898" s="276"/>
      <c r="T898" s="27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8" t="s">
        <v>174</v>
      </c>
      <c r="AU898" s="278" t="s">
        <v>86</v>
      </c>
      <c r="AV898" s="14" t="s">
        <v>86</v>
      </c>
      <c r="AW898" s="14" t="s">
        <v>30</v>
      </c>
      <c r="AX898" s="14" t="s">
        <v>73</v>
      </c>
      <c r="AY898" s="278" t="s">
        <v>166</v>
      </c>
    </row>
    <row r="899" spans="1:65" s="2" customFormat="1" ht="16.5" customHeight="1">
      <c r="A899" s="37"/>
      <c r="B899" s="38"/>
      <c r="C899" s="243" t="s">
        <v>1262</v>
      </c>
      <c r="D899" s="243" t="s">
        <v>168</v>
      </c>
      <c r="E899" s="244" t="s">
        <v>1317</v>
      </c>
      <c r="F899" s="245" t="s">
        <v>1318</v>
      </c>
      <c r="G899" s="246" t="s">
        <v>346</v>
      </c>
      <c r="H899" s="247">
        <v>9</v>
      </c>
      <c r="I899" s="248"/>
      <c r="J899" s="249">
        <f>ROUND(I899*H899,2)</f>
        <v>0</v>
      </c>
      <c r="K899" s="250"/>
      <c r="L899" s="43"/>
      <c r="M899" s="251" t="s">
        <v>1</v>
      </c>
      <c r="N899" s="252" t="s">
        <v>39</v>
      </c>
      <c r="O899" s="90"/>
      <c r="P899" s="253">
        <f>O899*H899</f>
        <v>0</v>
      </c>
      <c r="Q899" s="253">
        <v>0</v>
      </c>
      <c r="R899" s="253">
        <f>Q899*H899</f>
        <v>0</v>
      </c>
      <c r="S899" s="253">
        <v>0</v>
      </c>
      <c r="T899" s="254">
        <f>S899*H899</f>
        <v>0</v>
      </c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R899" s="255" t="s">
        <v>252</v>
      </c>
      <c r="AT899" s="255" t="s">
        <v>168</v>
      </c>
      <c r="AU899" s="255" t="s">
        <v>86</v>
      </c>
      <c r="AY899" s="16" t="s">
        <v>166</v>
      </c>
      <c r="BE899" s="256">
        <f>IF(N899="základní",J899,0)</f>
        <v>0</v>
      </c>
      <c r="BF899" s="256">
        <f>IF(N899="snížená",J899,0)</f>
        <v>0</v>
      </c>
      <c r="BG899" s="256">
        <f>IF(N899="zákl. přenesená",J899,0)</f>
        <v>0</v>
      </c>
      <c r="BH899" s="256">
        <f>IF(N899="sníž. přenesená",J899,0)</f>
        <v>0</v>
      </c>
      <c r="BI899" s="256">
        <f>IF(N899="nulová",J899,0)</f>
        <v>0</v>
      </c>
      <c r="BJ899" s="16" t="s">
        <v>86</v>
      </c>
      <c r="BK899" s="256">
        <f>ROUND(I899*H899,2)</f>
        <v>0</v>
      </c>
      <c r="BL899" s="16" t="s">
        <v>252</v>
      </c>
      <c r="BM899" s="255" t="s">
        <v>3512</v>
      </c>
    </row>
    <row r="900" spans="1:65" s="2" customFormat="1" ht="16.5" customHeight="1">
      <c r="A900" s="37"/>
      <c r="B900" s="38"/>
      <c r="C900" s="279" t="s">
        <v>1268</v>
      </c>
      <c r="D900" s="279" t="s">
        <v>243</v>
      </c>
      <c r="E900" s="280" t="s">
        <v>1321</v>
      </c>
      <c r="F900" s="281" t="s">
        <v>1322</v>
      </c>
      <c r="G900" s="282" t="s">
        <v>346</v>
      </c>
      <c r="H900" s="283">
        <v>9</v>
      </c>
      <c r="I900" s="284"/>
      <c r="J900" s="285">
        <f>ROUND(I900*H900,2)</f>
        <v>0</v>
      </c>
      <c r="K900" s="286"/>
      <c r="L900" s="287"/>
      <c r="M900" s="288" t="s">
        <v>1</v>
      </c>
      <c r="N900" s="289" t="s">
        <v>39</v>
      </c>
      <c r="O900" s="90"/>
      <c r="P900" s="253">
        <f>O900*H900</f>
        <v>0</v>
      </c>
      <c r="Q900" s="253">
        <v>1E-06</v>
      </c>
      <c r="R900" s="253">
        <f>Q900*H900</f>
        <v>9E-06</v>
      </c>
      <c r="S900" s="253">
        <v>0</v>
      </c>
      <c r="T900" s="254">
        <f>S900*H900</f>
        <v>0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255" t="s">
        <v>338</v>
      </c>
      <c r="AT900" s="255" t="s">
        <v>243</v>
      </c>
      <c r="AU900" s="255" t="s">
        <v>86</v>
      </c>
      <c r="AY900" s="16" t="s">
        <v>166</v>
      </c>
      <c r="BE900" s="256">
        <f>IF(N900="základní",J900,0)</f>
        <v>0</v>
      </c>
      <c r="BF900" s="256">
        <f>IF(N900="snížená",J900,0)</f>
        <v>0</v>
      </c>
      <c r="BG900" s="256">
        <f>IF(N900="zákl. přenesená",J900,0)</f>
        <v>0</v>
      </c>
      <c r="BH900" s="256">
        <f>IF(N900="sníž. přenesená",J900,0)</f>
        <v>0</v>
      </c>
      <c r="BI900" s="256">
        <f>IF(N900="nulová",J900,0)</f>
        <v>0</v>
      </c>
      <c r="BJ900" s="16" t="s">
        <v>86</v>
      </c>
      <c r="BK900" s="256">
        <f>ROUND(I900*H900,2)</f>
        <v>0</v>
      </c>
      <c r="BL900" s="16" t="s">
        <v>252</v>
      </c>
      <c r="BM900" s="255" t="s">
        <v>3513</v>
      </c>
    </row>
    <row r="901" spans="1:65" s="2" customFormat="1" ht="21.75" customHeight="1">
      <c r="A901" s="37"/>
      <c r="B901" s="38"/>
      <c r="C901" s="243" t="s">
        <v>1273</v>
      </c>
      <c r="D901" s="243" t="s">
        <v>168</v>
      </c>
      <c r="E901" s="244" t="s">
        <v>1325</v>
      </c>
      <c r="F901" s="245" t="s">
        <v>1326</v>
      </c>
      <c r="G901" s="246" t="s">
        <v>346</v>
      </c>
      <c r="H901" s="247">
        <v>1</v>
      </c>
      <c r="I901" s="248"/>
      <c r="J901" s="249">
        <f>ROUND(I901*H901,2)</f>
        <v>0</v>
      </c>
      <c r="K901" s="250"/>
      <c r="L901" s="43"/>
      <c r="M901" s="251" t="s">
        <v>1</v>
      </c>
      <c r="N901" s="252" t="s">
        <v>39</v>
      </c>
      <c r="O901" s="90"/>
      <c r="P901" s="253">
        <f>O901*H901</f>
        <v>0</v>
      </c>
      <c r="Q901" s="253">
        <v>0</v>
      </c>
      <c r="R901" s="253">
        <f>Q901*H901</f>
        <v>0</v>
      </c>
      <c r="S901" s="253">
        <v>0</v>
      </c>
      <c r="T901" s="254">
        <f>S901*H901</f>
        <v>0</v>
      </c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R901" s="255" t="s">
        <v>252</v>
      </c>
      <c r="AT901" s="255" t="s">
        <v>168</v>
      </c>
      <c r="AU901" s="255" t="s">
        <v>86</v>
      </c>
      <c r="AY901" s="16" t="s">
        <v>166</v>
      </c>
      <c r="BE901" s="256">
        <f>IF(N901="základní",J901,0)</f>
        <v>0</v>
      </c>
      <c r="BF901" s="256">
        <f>IF(N901="snížená",J901,0)</f>
        <v>0</v>
      </c>
      <c r="BG901" s="256">
        <f>IF(N901="zákl. přenesená",J901,0)</f>
        <v>0</v>
      </c>
      <c r="BH901" s="256">
        <f>IF(N901="sníž. přenesená",J901,0)</f>
        <v>0</v>
      </c>
      <c r="BI901" s="256">
        <f>IF(N901="nulová",J901,0)</f>
        <v>0</v>
      </c>
      <c r="BJ901" s="16" t="s">
        <v>86</v>
      </c>
      <c r="BK901" s="256">
        <f>ROUND(I901*H901,2)</f>
        <v>0</v>
      </c>
      <c r="BL901" s="16" t="s">
        <v>252</v>
      </c>
      <c r="BM901" s="255" t="s">
        <v>3514</v>
      </c>
    </row>
    <row r="902" spans="1:65" s="2" customFormat="1" ht="21.75" customHeight="1">
      <c r="A902" s="37"/>
      <c r="B902" s="38"/>
      <c r="C902" s="243" t="s">
        <v>1278</v>
      </c>
      <c r="D902" s="243" t="s">
        <v>168</v>
      </c>
      <c r="E902" s="244" t="s">
        <v>1329</v>
      </c>
      <c r="F902" s="245" t="s">
        <v>1330</v>
      </c>
      <c r="G902" s="246" t="s">
        <v>223</v>
      </c>
      <c r="H902" s="247">
        <v>0.251</v>
      </c>
      <c r="I902" s="248"/>
      <c r="J902" s="249">
        <f>ROUND(I902*H902,2)</f>
        <v>0</v>
      </c>
      <c r="K902" s="250"/>
      <c r="L902" s="43"/>
      <c r="M902" s="251" t="s">
        <v>1</v>
      </c>
      <c r="N902" s="252" t="s">
        <v>39</v>
      </c>
      <c r="O902" s="90"/>
      <c r="P902" s="253">
        <f>O902*H902</f>
        <v>0</v>
      </c>
      <c r="Q902" s="253">
        <v>0</v>
      </c>
      <c r="R902" s="253">
        <f>Q902*H902</f>
        <v>0</v>
      </c>
      <c r="S902" s="253">
        <v>0</v>
      </c>
      <c r="T902" s="254">
        <f>S902*H902</f>
        <v>0</v>
      </c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R902" s="255" t="s">
        <v>252</v>
      </c>
      <c r="AT902" s="255" t="s">
        <v>168</v>
      </c>
      <c r="AU902" s="255" t="s">
        <v>86</v>
      </c>
      <c r="AY902" s="16" t="s">
        <v>166</v>
      </c>
      <c r="BE902" s="256">
        <f>IF(N902="základní",J902,0)</f>
        <v>0</v>
      </c>
      <c r="BF902" s="256">
        <f>IF(N902="snížená",J902,0)</f>
        <v>0</v>
      </c>
      <c r="BG902" s="256">
        <f>IF(N902="zákl. přenesená",J902,0)</f>
        <v>0</v>
      </c>
      <c r="BH902" s="256">
        <f>IF(N902="sníž. přenesená",J902,0)</f>
        <v>0</v>
      </c>
      <c r="BI902" s="256">
        <f>IF(N902="nulová",J902,0)</f>
        <v>0</v>
      </c>
      <c r="BJ902" s="16" t="s">
        <v>86</v>
      </c>
      <c r="BK902" s="256">
        <f>ROUND(I902*H902,2)</f>
        <v>0</v>
      </c>
      <c r="BL902" s="16" t="s">
        <v>252</v>
      </c>
      <c r="BM902" s="255" t="s">
        <v>3515</v>
      </c>
    </row>
    <row r="903" spans="1:63" s="12" customFormat="1" ht="22.8" customHeight="1">
      <c r="A903" s="12"/>
      <c r="B903" s="227"/>
      <c r="C903" s="228"/>
      <c r="D903" s="229" t="s">
        <v>72</v>
      </c>
      <c r="E903" s="241" t="s">
        <v>1332</v>
      </c>
      <c r="F903" s="241" t="s">
        <v>1333</v>
      </c>
      <c r="G903" s="228"/>
      <c r="H903" s="228"/>
      <c r="I903" s="231"/>
      <c r="J903" s="242">
        <f>BK903</f>
        <v>0</v>
      </c>
      <c r="K903" s="228"/>
      <c r="L903" s="233"/>
      <c r="M903" s="234"/>
      <c r="N903" s="235"/>
      <c r="O903" s="235"/>
      <c r="P903" s="236">
        <f>SUM(P904:P911)</f>
        <v>0</v>
      </c>
      <c r="Q903" s="235"/>
      <c r="R903" s="236">
        <f>SUM(R904:R911)</f>
        <v>0</v>
      </c>
      <c r="S903" s="235"/>
      <c r="T903" s="237">
        <f>SUM(T904:T911)</f>
        <v>0</v>
      </c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R903" s="238" t="s">
        <v>86</v>
      </c>
      <c r="AT903" s="239" t="s">
        <v>72</v>
      </c>
      <c r="AU903" s="239" t="s">
        <v>80</v>
      </c>
      <c r="AY903" s="238" t="s">
        <v>166</v>
      </c>
      <c r="BK903" s="240">
        <f>SUM(BK904:BK911)</f>
        <v>0</v>
      </c>
    </row>
    <row r="904" spans="1:65" s="2" customFormat="1" ht="21.75" customHeight="1">
      <c r="A904" s="37"/>
      <c r="B904" s="38"/>
      <c r="C904" s="243" t="s">
        <v>1282</v>
      </c>
      <c r="D904" s="243" t="s">
        <v>168</v>
      </c>
      <c r="E904" s="244" t="s">
        <v>1335</v>
      </c>
      <c r="F904" s="245" t="s">
        <v>1336</v>
      </c>
      <c r="G904" s="246" t="s">
        <v>346</v>
      </c>
      <c r="H904" s="247">
        <v>5</v>
      </c>
      <c r="I904" s="248"/>
      <c r="J904" s="249">
        <f>ROUND(I904*H904,2)</f>
        <v>0</v>
      </c>
      <c r="K904" s="250"/>
      <c r="L904" s="43"/>
      <c r="M904" s="251" t="s">
        <v>1</v>
      </c>
      <c r="N904" s="252" t="s">
        <v>39</v>
      </c>
      <c r="O904" s="90"/>
      <c r="P904" s="253">
        <f>O904*H904</f>
        <v>0</v>
      </c>
      <c r="Q904" s="253">
        <v>0</v>
      </c>
      <c r="R904" s="253">
        <f>Q904*H904</f>
        <v>0</v>
      </c>
      <c r="S904" s="253">
        <v>0</v>
      </c>
      <c r="T904" s="254">
        <f>S904*H904</f>
        <v>0</v>
      </c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R904" s="255" t="s">
        <v>252</v>
      </c>
      <c r="AT904" s="255" t="s">
        <v>168</v>
      </c>
      <c r="AU904" s="255" t="s">
        <v>86</v>
      </c>
      <c r="AY904" s="16" t="s">
        <v>166</v>
      </c>
      <c r="BE904" s="256">
        <f>IF(N904="základní",J904,0)</f>
        <v>0</v>
      </c>
      <c r="BF904" s="256">
        <f>IF(N904="snížená",J904,0)</f>
        <v>0</v>
      </c>
      <c r="BG904" s="256">
        <f>IF(N904="zákl. přenesená",J904,0)</f>
        <v>0</v>
      </c>
      <c r="BH904" s="256">
        <f>IF(N904="sníž. přenesená",J904,0)</f>
        <v>0</v>
      </c>
      <c r="BI904" s="256">
        <f>IF(N904="nulová",J904,0)</f>
        <v>0</v>
      </c>
      <c r="BJ904" s="16" t="s">
        <v>86</v>
      </c>
      <c r="BK904" s="256">
        <f>ROUND(I904*H904,2)</f>
        <v>0</v>
      </c>
      <c r="BL904" s="16" t="s">
        <v>252</v>
      </c>
      <c r="BM904" s="255" t="s">
        <v>3516</v>
      </c>
    </row>
    <row r="905" spans="1:65" s="2" customFormat="1" ht="21.75" customHeight="1">
      <c r="A905" s="37"/>
      <c r="B905" s="38"/>
      <c r="C905" s="243" t="s">
        <v>1286</v>
      </c>
      <c r="D905" s="243" t="s">
        <v>168</v>
      </c>
      <c r="E905" s="244" t="s">
        <v>1339</v>
      </c>
      <c r="F905" s="245" t="s">
        <v>1340</v>
      </c>
      <c r="G905" s="246" t="s">
        <v>346</v>
      </c>
      <c r="H905" s="247">
        <v>12</v>
      </c>
      <c r="I905" s="248"/>
      <c r="J905" s="249">
        <f>ROUND(I905*H905,2)</f>
        <v>0</v>
      </c>
      <c r="K905" s="250"/>
      <c r="L905" s="43"/>
      <c r="M905" s="251" t="s">
        <v>1</v>
      </c>
      <c r="N905" s="252" t="s">
        <v>39</v>
      </c>
      <c r="O905" s="90"/>
      <c r="P905" s="253">
        <f>O905*H905</f>
        <v>0</v>
      </c>
      <c r="Q905" s="253">
        <v>0</v>
      </c>
      <c r="R905" s="253">
        <f>Q905*H905</f>
        <v>0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252</v>
      </c>
      <c r="AT905" s="255" t="s">
        <v>168</v>
      </c>
      <c r="AU905" s="255" t="s">
        <v>86</v>
      </c>
      <c r="AY905" s="16" t="s">
        <v>166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86</v>
      </c>
      <c r="BK905" s="256">
        <f>ROUND(I905*H905,2)</f>
        <v>0</v>
      </c>
      <c r="BL905" s="16" t="s">
        <v>252</v>
      </c>
      <c r="BM905" s="255" t="s">
        <v>3517</v>
      </c>
    </row>
    <row r="906" spans="1:51" s="14" customFormat="1" ht="12">
      <c r="A906" s="14"/>
      <c r="B906" s="268"/>
      <c r="C906" s="269"/>
      <c r="D906" s="259" t="s">
        <v>174</v>
      </c>
      <c r="E906" s="270" t="s">
        <v>1</v>
      </c>
      <c r="F906" s="271" t="s">
        <v>3518</v>
      </c>
      <c r="G906" s="269"/>
      <c r="H906" s="272">
        <v>12</v>
      </c>
      <c r="I906" s="273"/>
      <c r="J906" s="269"/>
      <c r="K906" s="269"/>
      <c r="L906" s="274"/>
      <c r="M906" s="275"/>
      <c r="N906" s="276"/>
      <c r="O906" s="276"/>
      <c r="P906" s="276"/>
      <c r="Q906" s="276"/>
      <c r="R906" s="276"/>
      <c r="S906" s="276"/>
      <c r="T906" s="27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78" t="s">
        <v>174</v>
      </c>
      <c r="AU906" s="278" t="s">
        <v>86</v>
      </c>
      <c r="AV906" s="14" t="s">
        <v>86</v>
      </c>
      <c r="AW906" s="14" t="s">
        <v>30</v>
      </c>
      <c r="AX906" s="14" t="s">
        <v>73</v>
      </c>
      <c r="AY906" s="278" t="s">
        <v>166</v>
      </c>
    </row>
    <row r="907" spans="1:65" s="2" customFormat="1" ht="33" customHeight="1">
      <c r="A907" s="37"/>
      <c r="B907" s="38"/>
      <c r="C907" s="243" t="s">
        <v>1290</v>
      </c>
      <c r="D907" s="243" t="s">
        <v>168</v>
      </c>
      <c r="E907" s="244" t="s">
        <v>1344</v>
      </c>
      <c r="F907" s="245" t="s">
        <v>1345</v>
      </c>
      <c r="G907" s="246" t="s">
        <v>346</v>
      </c>
      <c r="H907" s="247">
        <v>22</v>
      </c>
      <c r="I907" s="248"/>
      <c r="J907" s="249">
        <f>ROUND(I907*H907,2)</f>
        <v>0</v>
      </c>
      <c r="K907" s="250"/>
      <c r="L907" s="43"/>
      <c r="M907" s="251" t="s">
        <v>1</v>
      </c>
      <c r="N907" s="252" t="s">
        <v>39</v>
      </c>
      <c r="O907" s="90"/>
      <c r="P907" s="253">
        <f>O907*H907</f>
        <v>0</v>
      </c>
      <c r="Q907" s="253">
        <v>0</v>
      </c>
      <c r="R907" s="253">
        <f>Q907*H907</f>
        <v>0</v>
      </c>
      <c r="S907" s="253">
        <v>0</v>
      </c>
      <c r="T907" s="254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255" t="s">
        <v>252</v>
      </c>
      <c r="AT907" s="255" t="s">
        <v>168</v>
      </c>
      <c r="AU907" s="255" t="s">
        <v>86</v>
      </c>
      <c r="AY907" s="16" t="s">
        <v>166</v>
      </c>
      <c r="BE907" s="256">
        <f>IF(N907="základní",J907,0)</f>
        <v>0</v>
      </c>
      <c r="BF907" s="256">
        <f>IF(N907="snížená",J907,0)</f>
        <v>0</v>
      </c>
      <c r="BG907" s="256">
        <f>IF(N907="zákl. přenesená",J907,0)</f>
        <v>0</v>
      </c>
      <c r="BH907" s="256">
        <f>IF(N907="sníž. přenesená",J907,0)</f>
        <v>0</v>
      </c>
      <c r="BI907" s="256">
        <f>IF(N907="nulová",J907,0)</f>
        <v>0</v>
      </c>
      <c r="BJ907" s="16" t="s">
        <v>86</v>
      </c>
      <c r="BK907" s="256">
        <f>ROUND(I907*H907,2)</f>
        <v>0</v>
      </c>
      <c r="BL907" s="16" t="s">
        <v>252</v>
      </c>
      <c r="BM907" s="255" t="s">
        <v>3519</v>
      </c>
    </row>
    <row r="908" spans="1:51" s="13" customFormat="1" ht="12">
      <c r="A908" s="13"/>
      <c r="B908" s="257"/>
      <c r="C908" s="258"/>
      <c r="D908" s="259" t="s">
        <v>174</v>
      </c>
      <c r="E908" s="260" t="s">
        <v>1</v>
      </c>
      <c r="F908" s="261" t="s">
        <v>1347</v>
      </c>
      <c r="G908" s="258"/>
      <c r="H908" s="260" t="s">
        <v>1</v>
      </c>
      <c r="I908" s="262"/>
      <c r="J908" s="258"/>
      <c r="K908" s="258"/>
      <c r="L908" s="263"/>
      <c r="M908" s="264"/>
      <c r="N908" s="265"/>
      <c r="O908" s="265"/>
      <c r="P908" s="265"/>
      <c r="Q908" s="265"/>
      <c r="R908" s="265"/>
      <c r="S908" s="265"/>
      <c r="T908" s="266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7" t="s">
        <v>174</v>
      </c>
      <c r="AU908" s="267" t="s">
        <v>86</v>
      </c>
      <c r="AV908" s="13" t="s">
        <v>80</v>
      </c>
      <c r="AW908" s="13" t="s">
        <v>30</v>
      </c>
      <c r="AX908" s="13" t="s">
        <v>73</v>
      </c>
      <c r="AY908" s="267" t="s">
        <v>166</v>
      </c>
    </row>
    <row r="909" spans="1:51" s="14" customFormat="1" ht="12">
      <c r="A909" s="14"/>
      <c r="B909" s="268"/>
      <c r="C909" s="269"/>
      <c r="D909" s="259" t="s">
        <v>174</v>
      </c>
      <c r="E909" s="270" t="s">
        <v>1</v>
      </c>
      <c r="F909" s="271" t="s">
        <v>1348</v>
      </c>
      <c r="G909" s="269"/>
      <c r="H909" s="272">
        <v>2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174</v>
      </c>
      <c r="AU909" s="278" t="s">
        <v>86</v>
      </c>
      <c r="AV909" s="14" t="s">
        <v>86</v>
      </c>
      <c r="AW909" s="14" t="s">
        <v>30</v>
      </c>
      <c r="AX909" s="14" t="s">
        <v>73</v>
      </c>
      <c r="AY909" s="278" t="s">
        <v>166</v>
      </c>
    </row>
    <row r="910" spans="1:51" s="14" customFormat="1" ht="12">
      <c r="A910" s="14"/>
      <c r="B910" s="268"/>
      <c r="C910" s="269"/>
      <c r="D910" s="259" t="s">
        <v>174</v>
      </c>
      <c r="E910" s="270" t="s">
        <v>1</v>
      </c>
      <c r="F910" s="271" t="s">
        <v>3520</v>
      </c>
      <c r="G910" s="269"/>
      <c r="H910" s="272">
        <v>10</v>
      </c>
      <c r="I910" s="273"/>
      <c r="J910" s="269"/>
      <c r="K910" s="269"/>
      <c r="L910" s="274"/>
      <c r="M910" s="275"/>
      <c r="N910" s="276"/>
      <c r="O910" s="276"/>
      <c r="P910" s="276"/>
      <c r="Q910" s="276"/>
      <c r="R910" s="276"/>
      <c r="S910" s="276"/>
      <c r="T910" s="27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8" t="s">
        <v>174</v>
      </c>
      <c r="AU910" s="278" t="s">
        <v>86</v>
      </c>
      <c r="AV910" s="14" t="s">
        <v>86</v>
      </c>
      <c r="AW910" s="14" t="s">
        <v>30</v>
      </c>
      <c r="AX910" s="14" t="s">
        <v>73</v>
      </c>
      <c r="AY910" s="278" t="s">
        <v>166</v>
      </c>
    </row>
    <row r="911" spans="1:51" s="14" customFormat="1" ht="12">
      <c r="A911" s="14"/>
      <c r="B911" s="268"/>
      <c r="C911" s="269"/>
      <c r="D911" s="259" t="s">
        <v>174</v>
      </c>
      <c r="E911" s="270" t="s">
        <v>1</v>
      </c>
      <c r="F911" s="271" t="s">
        <v>3521</v>
      </c>
      <c r="G911" s="269"/>
      <c r="H911" s="272">
        <v>10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174</v>
      </c>
      <c r="AU911" s="278" t="s">
        <v>86</v>
      </c>
      <c r="AV911" s="14" t="s">
        <v>86</v>
      </c>
      <c r="AW911" s="14" t="s">
        <v>30</v>
      </c>
      <c r="AX911" s="14" t="s">
        <v>73</v>
      </c>
      <c r="AY911" s="278" t="s">
        <v>166</v>
      </c>
    </row>
    <row r="912" spans="1:63" s="12" customFormat="1" ht="22.8" customHeight="1">
      <c r="A912" s="12"/>
      <c r="B912" s="227"/>
      <c r="C912" s="228"/>
      <c r="D912" s="229" t="s">
        <v>72</v>
      </c>
      <c r="E912" s="241" t="s">
        <v>1351</v>
      </c>
      <c r="F912" s="241" t="s">
        <v>1352</v>
      </c>
      <c r="G912" s="228"/>
      <c r="H912" s="228"/>
      <c r="I912" s="231"/>
      <c r="J912" s="242">
        <f>BK912</f>
        <v>0</v>
      </c>
      <c r="K912" s="228"/>
      <c r="L912" s="233"/>
      <c r="M912" s="234"/>
      <c r="N912" s="235"/>
      <c r="O912" s="235"/>
      <c r="P912" s="236">
        <f>SUM(P913:P1007)</f>
        <v>0</v>
      </c>
      <c r="Q912" s="235"/>
      <c r="R912" s="236">
        <f>SUM(R913:R1007)</f>
        <v>5.671721020000001</v>
      </c>
      <c r="S912" s="235"/>
      <c r="T912" s="237">
        <f>SUM(T913:T1007)</f>
        <v>1.5909739999999999</v>
      </c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R912" s="238" t="s">
        <v>86</v>
      </c>
      <c r="AT912" s="239" t="s">
        <v>72</v>
      </c>
      <c r="AU912" s="239" t="s">
        <v>80</v>
      </c>
      <c r="AY912" s="238" t="s">
        <v>166</v>
      </c>
      <c r="BK912" s="240">
        <f>SUM(BK913:BK1007)</f>
        <v>0</v>
      </c>
    </row>
    <row r="913" spans="1:65" s="2" customFormat="1" ht="16.5" customHeight="1">
      <c r="A913" s="37"/>
      <c r="B913" s="38"/>
      <c r="C913" s="243" t="s">
        <v>1295</v>
      </c>
      <c r="D913" s="243" t="s">
        <v>168</v>
      </c>
      <c r="E913" s="244" t="s">
        <v>1354</v>
      </c>
      <c r="F913" s="245" t="s">
        <v>1355</v>
      </c>
      <c r="G913" s="246" t="s">
        <v>346</v>
      </c>
      <c r="H913" s="247">
        <v>67</v>
      </c>
      <c r="I913" s="248"/>
      <c r="J913" s="249">
        <f>ROUND(I913*H913,2)</f>
        <v>0</v>
      </c>
      <c r="K913" s="250"/>
      <c r="L913" s="43"/>
      <c r="M913" s="251" t="s">
        <v>1</v>
      </c>
      <c r="N913" s="252" t="s">
        <v>39</v>
      </c>
      <c r="O913" s="90"/>
      <c r="P913" s="253">
        <f>O913*H913</f>
        <v>0</v>
      </c>
      <c r="Q913" s="253">
        <v>0</v>
      </c>
      <c r="R913" s="253">
        <f>Q913*H913</f>
        <v>0</v>
      </c>
      <c r="S913" s="253">
        <v>0</v>
      </c>
      <c r="T913" s="254">
        <f>S913*H913</f>
        <v>0</v>
      </c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R913" s="255" t="s">
        <v>172</v>
      </c>
      <c r="AT913" s="255" t="s">
        <v>168</v>
      </c>
      <c r="AU913" s="255" t="s">
        <v>86</v>
      </c>
      <c r="AY913" s="16" t="s">
        <v>166</v>
      </c>
      <c r="BE913" s="256">
        <f>IF(N913="základní",J913,0)</f>
        <v>0</v>
      </c>
      <c r="BF913" s="256">
        <f>IF(N913="snížená",J913,0)</f>
        <v>0</v>
      </c>
      <c r="BG913" s="256">
        <f>IF(N913="zákl. přenesená",J913,0)</f>
        <v>0</v>
      </c>
      <c r="BH913" s="256">
        <f>IF(N913="sníž. přenesená",J913,0)</f>
        <v>0</v>
      </c>
      <c r="BI913" s="256">
        <f>IF(N913="nulová",J913,0)</f>
        <v>0</v>
      </c>
      <c r="BJ913" s="16" t="s">
        <v>86</v>
      </c>
      <c r="BK913" s="256">
        <f>ROUND(I913*H913,2)</f>
        <v>0</v>
      </c>
      <c r="BL913" s="16" t="s">
        <v>172</v>
      </c>
      <c r="BM913" s="255" t="s">
        <v>3522</v>
      </c>
    </row>
    <row r="914" spans="1:51" s="14" customFormat="1" ht="12">
      <c r="A914" s="14"/>
      <c r="B914" s="268"/>
      <c r="C914" s="269"/>
      <c r="D914" s="259" t="s">
        <v>174</v>
      </c>
      <c r="E914" s="270" t="s">
        <v>1</v>
      </c>
      <c r="F914" s="271" t="s">
        <v>3369</v>
      </c>
      <c r="G914" s="269"/>
      <c r="H914" s="272">
        <v>67</v>
      </c>
      <c r="I914" s="273"/>
      <c r="J914" s="269"/>
      <c r="K914" s="269"/>
      <c r="L914" s="274"/>
      <c r="M914" s="275"/>
      <c r="N914" s="276"/>
      <c r="O914" s="276"/>
      <c r="P914" s="276"/>
      <c r="Q914" s="276"/>
      <c r="R914" s="276"/>
      <c r="S914" s="276"/>
      <c r="T914" s="27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8" t="s">
        <v>174</v>
      </c>
      <c r="AU914" s="278" t="s">
        <v>86</v>
      </c>
      <c r="AV914" s="14" t="s">
        <v>86</v>
      </c>
      <c r="AW914" s="14" t="s">
        <v>30</v>
      </c>
      <c r="AX914" s="14" t="s">
        <v>73</v>
      </c>
      <c r="AY914" s="278" t="s">
        <v>166</v>
      </c>
    </row>
    <row r="915" spans="1:65" s="2" customFormat="1" ht="16.5" customHeight="1">
      <c r="A915" s="37"/>
      <c r="B915" s="38"/>
      <c r="C915" s="279" t="s">
        <v>1300</v>
      </c>
      <c r="D915" s="279" t="s">
        <v>243</v>
      </c>
      <c r="E915" s="280" t="s">
        <v>1358</v>
      </c>
      <c r="F915" s="281" t="s">
        <v>1359</v>
      </c>
      <c r="G915" s="282" t="s">
        <v>346</v>
      </c>
      <c r="H915" s="283">
        <v>23</v>
      </c>
      <c r="I915" s="284"/>
      <c r="J915" s="285">
        <f>ROUND(I915*H915,2)</f>
        <v>0</v>
      </c>
      <c r="K915" s="286"/>
      <c r="L915" s="287"/>
      <c r="M915" s="288" t="s">
        <v>1</v>
      </c>
      <c r="N915" s="289" t="s">
        <v>39</v>
      </c>
      <c r="O915" s="90"/>
      <c r="P915" s="253">
        <f>O915*H915</f>
        <v>0</v>
      </c>
      <c r="Q915" s="253">
        <v>0.00078</v>
      </c>
      <c r="R915" s="253">
        <f>Q915*H915</f>
        <v>0.01794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212</v>
      </c>
      <c r="AT915" s="255" t="s">
        <v>243</v>
      </c>
      <c r="AU915" s="255" t="s">
        <v>86</v>
      </c>
      <c r="AY915" s="16" t="s">
        <v>166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86</v>
      </c>
      <c r="BK915" s="256">
        <f>ROUND(I915*H915,2)</f>
        <v>0</v>
      </c>
      <c r="BL915" s="16" t="s">
        <v>172</v>
      </c>
      <c r="BM915" s="255" t="s">
        <v>3523</v>
      </c>
    </row>
    <row r="916" spans="1:51" s="14" customFormat="1" ht="12">
      <c r="A916" s="14"/>
      <c r="B916" s="268"/>
      <c r="C916" s="269"/>
      <c r="D916" s="259" t="s">
        <v>174</v>
      </c>
      <c r="E916" s="270" t="s">
        <v>1</v>
      </c>
      <c r="F916" s="271" t="s">
        <v>3524</v>
      </c>
      <c r="G916" s="269"/>
      <c r="H916" s="272">
        <v>23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174</v>
      </c>
      <c r="AU916" s="278" t="s">
        <v>86</v>
      </c>
      <c r="AV916" s="14" t="s">
        <v>86</v>
      </c>
      <c r="AW916" s="14" t="s">
        <v>30</v>
      </c>
      <c r="AX916" s="14" t="s">
        <v>73</v>
      </c>
      <c r="AY916" s="278" t="s">
        <v>166</v>
      </c>
    </row>
    <row r="917" spans="1:65" s="2" customFormat="1" ht="21.75" customHeight="1">
      <c r="A917" s="37"/>
      <c r="B917" s="38"/>
      <c r="C917" s="279" t="s">
        <v>1304</v>
      </c>
      <c r="D917" s="279" t="s">
        <v>243</v>
      </c>
      <c r="E917" s="280" t="s">
        <v>1363</v>
      </c>
      <c r="F917" s="281" t="s">
        <v>1364</v>
      </c>
      <c r="G917" s="282" t="s">
        <v>1365</v>
      </c>
      <c r="H917" s="283">
        <v>0.067</v>
      </c>
      <c r="I917" s="284"/>
      <c r="J917" s="285">
        <f>ROUND(I917*H917,2)</f>
        <v>0</v>
      </c>
      <c r="K917" s="286"/>
      <c r="L917" s="287"/>
      <c r="M917" s="288" t="s">
        <v>1</v>
      </c>
      <c r="N917" s="289" t="s">
        <v>39</v>
      </c>
      <c r="O917" s="90"/>
      <c r="P917" s="253">
        <f>O917*H917</f>
        <v>0</v>
      </c>
      <c r="Q917" s="253">
        <v>0.0173</v>
      </c>
      <c r="R917" s="253">
        <f>Q917*H917</f>
        <v>0.0011591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212</v>
      </c>
      <c r="AT917" s="255" t="s">
        <v>243</v>
      </c>
      <c r="AU917" s="255" t="s">
        <v>86</v>
      </c>
      <c r="AY917" s="16" t="s">
        <v>166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86</v>
      </c>
      <c r="BK917" s="256">
        <f>ROUND(I917*H917,2)</f>
        <v>0</v>
      </c>
      <c r="BL917" s="16" t="s">
        <v>172</v>
      </c>
      <c r="BM917" s="255" t="s">
        <v>3525</v>
      </c>
    </row>
    <row r="918" spans="1:51" s="14" customFormat="1" ht="12">
      <c r="A918" s="14"/>
      <c r="B918" s="268"/>
      <c r="C918" s="269"/>
      <c r="D918" s="259" t="s">
        <v>174</v>
      </c>
      <c r="E918" s="270" t="s">
        <v>1</v>
      </c>
      <c r="F918" s="271" t="s">
        <v>3369</v>
      </c>
      <c r="G918" s="269"/>
      <c r="H918" s="272">
        <v>67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174</v>
      </c>
      <c r="AU918" s="278" t="s">
        <v>86</v>
      </c>
      <c r="AV918" s="14" t="s">
        <v>86</v>
      </c>
      <c r="AW918" s="14" t="s">
        <v>30</v>
      </c>
      <c r="AX918" s="14" t="s">
        <v>73</v>
      </c>
      <c r="AY918" s="278" t="s">
        <v>166</v>
      </c>
    </row>
    <row r="919" spans="1:51" s="14" customFormat="1" ht="12">
      <c r="A919" s="14"/>
      <c r="B919" s="268"/>
      <c r="C919" s="269"/>
      <c r="D919" s="259" t="s">
        <v>174</v>
      </c>
      <c r="E919" s="269"/>
      <c r="F919" s="271" t="s">
        <v>3526</v>
      </c>
      <c r="G919" s="269"/>
      <c r="H919" s="272">
        <v>0.067</v>
      </c>
      <c r="I919" s="273"/>
      <c r="J919" s="269"/>
      <c r="K919" s="269"/>
      <c r="L919" s="274"/>
      <c r="M919" s="275"/>
      <c r="N919" s="276"/>
      <c r="O919" s="276"/>
      <c r="P919" s="276"/>
      <c r="Q919" s="276"/>
      <c r="R919" s="276"/>
      <c r="S919" s="276"/>
      <c r="T919" s="27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78" t="s">
        <v>174</v>
      </c>
      <c r="AU919" s="278" t="s">
        <v>86</v>
      </c>
      <c r="AV919" s="14" t="s">
        <v>86</v>
      </c>
      <c r="AW919" s="14" t="s">
        <v>4</v>
      </c>
      <c r="AX919" s="14" t="s">
        <v>80</v>
      </c>
      <c r="AY919" s="278" t="s">
        <v>166</v>
      </c>
    </row>
    <row r="920" spans="1:65" s="2" customFormat="1" ht="16.5" customHeight="1">
      <c r="A920" s="37"/>
      <c r="B920" s="38"/>
      <c r="C920" s="279" t="s">
        <v>1308</v>
      </c>
      <c r="D920" s="279" t="s">
        <v>243</v>
      </c>
      <c r="E920" s="280" t="s">
        <v>1369</v>
      </c>
      <c r="F920" s="281" t="s">
        <v>1370</v>
      </c>
      <c r="G920" s="282" t="s">
        <v>1365</v>
      </c>
      <c r="H920" s="283">
        <v>0.067</v>
      </c>
      <c r="I920" s="284"/>
      <c r="J920" s="285">
        <f>ROUND(I920*H920,2)</f>
        <v>0</v>
      </c>
      <c r="K920" s="286"/>
      <c r="L920" s="287"/>
      <c r="M920" s="288" t="s">
        <v>1</v>
      </c>
      <c r="N920" s="289" t="s">
        <v>39</v>
      </c>
      <c r="O920" s="90"/>
      <c r="P920" s="253">
        <f>O920*H920</f>
        <v>0</v>
      </c>
      <c r="Q920" s="253">
        <v>0.00627</v>
      </c>
      <c r="R920" s="253">
        <f>Q920*H920</f>
        <v>0.00042009</v>
      </c>
      <c r="S920" s="253">
        <v>0</v>
      </c>
      <c r="T920" s="254">
        <f>S920*H920</f>
        <v>0</v>
      </c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R920" s="255" t="s">
        <v>212</v>
      </c>
      <c r="AT920" s="255" t="s">
        <v>243</v>
      </c>
      <c r="AU920" s="255" t="s">
        <v>86</v>
      </c>
      <c r="AY920" s="16" t="s">
        <v>166</v>
      </c>
      <c r="BE920" s="256">
        <f>IF(N920="základní",J920,0)</f>
        <v>0</v>
      </c>
      <c r="BF920" s="256">
        <f>IF(N920="snížená",J920,0)</f>
        <v>0</v>
      </c>
      <c r="BG920" s="256">
        <f>IF(N920="zákl. přenesená",J920,0)</f>
        <v>0</v>
      </c>
      <c r="BH920" s="256">
        <f>IF(N920="sníž. přenesená",J920,0)</f>
        <v>0</v>
      </c>
      <c r="BI920" s="256">
        <f>IF(N920="nulová",J920,0)</f>
        <v>0</v>
      </c>
      <c r="BJ920" s="16" t="s">
        <v>86</v>
      </c>
      <c r="BK920" s="256">
        <f>ROUND(I920*H920,2)</f>
        <v>0</v>
      </c>
      <c r="BL920" s="16" t="s">
        <v>172</v>
      </c>
      <c r="BM920" s="255" t="s">
        <v>3527</v>
      </c>
    </row>
    <row r="921" spans="1:51" s="14" customFormat="1" ht="12">
      <c r="A921" s="14"/>
      <c r="B921" s="268"/>
      <c r="C921" s="269"/>
      <c r="D921" s="259" t="s">
        <v>174</v>
      </c>
      <c r="E921" s="270" t="s">
        <v>1</v>
      </c>
      <c r="F921" s="271" t="s">
        <v>3369</v>
      </c>
      <c r="G921" s="269"/>
      <c r="H921" s="272">
        <v>67</v>
      </c>
      <c r="I921" s="273"/>
      <c r="J921" s="269"/>
      <c r="K921" s="269"/>
      <c r="L921" s="274"/>
      <c r="M921" s="275"/>
      <c r="N921" s="276"/>
      <c r="O921" s="276"/>
      <c r="P921" s="276"/>
      <c r="Q921" s="276"/>
      <c r="R921" s="276"/>
      <c r="S921" s="276"/>
      <c r="T921" s="27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78" t="s">
        <v>174</v>
      </c>
      <c r="AU921" s="278" t="s">
        <v>86</v>
      </c>
      <c r="AV921" s="14" t="s">
        <v>86</v>
      </c>
      <c r="AW921" s="14" t="s">
        <v>30</v>
      </c>
      <c r="AX921" s="14" t="s">
        <v>73</v>
      </c>
      <c r="AY921" s="278" t="s">
        <v>166</v>
      </c>
    </row>
    <row r="922" spans="1:51" s="14" customFormat="1" ht="12">
      <c r="A922" s="14"/>
      <c r="B922" s="268"/>
      <c r="C922" s="269"/>
      <c r="D922" s="259" t="s">
        <v>174</v>
      </c>
      <c r="E922" s="269"/>
      <c r="F922" s="271" t="s">
        <v>3526</v>
      </c>
      <c r="G922" s="269"/>
      <c r="H922" s="272">
        <v>0.067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174</v>
      </c>
      <c r="AU922" s="278" t="s">
        <v>86</v>
      </c>
      <c r="AV922" s="14" t="s">
        <v>86</v>
      </c>
      <c r="AW922" s="14" t="s">
        <v>4</v>
      </c>
      <c r="AX922" s="14" t="s">
        <v>80</v>
      </c>
      <c r="AY922" s="278" t="s">
        <v>166</v>
      </c>
    </row>
    <row r="923" spans="1:65" s="2" customFormat="1" ht="21.75" customHeight="1">
      <c r="A923" s="37"/>
      <c r="B923" s="38"/>
      <c r="C923" s="243" t="s">
        <v>1312</v>
      </c>
      <c r="D923" s="243" t="s">
        <v>168</v>
      </c>
      <c r="E923" s="244" t="s">
        <v>1373</v>
      </c>
      <c r="F923" s="245" t="s">
        <v>1374</v>
      </c>
      <c r="G923" s="246" t="s">
        <v>290</v>
      </c>
      <c r="H923" s="247">
        <v>12</v>
      </c>
      <c r="I923" s="248"/>
      <c r="J923" s="249">
        <f>ROUND(I923*H923,2)</f>
        <v>0</v>
      </c>
      <c r="K923" s="250"/>
      <c r="L923" s="43"/>
      <c r="M923" s="251" t="s">
        <v>1</v>
      </c>
      <c r="N923" s="252" t="s">
        <v>39</v>
      </c>
      <c r="O923" s="90"/>
      <c r="P923" s="253">
        <f>O923*H923</f>
        <v>0</v>
      </c>
      <c r="Q923" s="253">
        <v>0</v>
      </c>
      <c r="R923" s="253">
        <f>Q923*H923</f>
        <v>0</v>
      </c>
      <c r="S923" s="253">
        <v>0.014</v>
      </c>
      <c r="T923" s="254">
        <f>S923*H923</f>
        <v>0.168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252</v>
      </c>
      <c r="AT923" s="255" t="s">
        <v>168</v>
      </c>
      <c r="AU923" s="255" t="s">
        <v>86</v>
      </c>
      <c r="AY923" s="16" t="s">
        <v>166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86</v>
      </c>
      <c r="BK923" s="256">
        <f>ROUND(I923*H923,2)</f>
        <v>0</v>
      </c>
      <c r="BL923" s="16" t="s">
        <v>252</v>
      </c>
      <c r="BM923" s="255" t="s">
        <v>3528</v>
      </c>
    </row>
    <row r="924" spans="1:51" s="14" customFormat="1" ht="12">
      <c r="A924" s="14"/>
      <c r="B924" s="268"/>
      <c r="C924" s="269"/>
      <c r="D924" s="259" t="s">
        <v>174</v>
      </c>
      <c r="E924" s="270" t="s">
        <v>1</v>
      </c>
      <c r="F924" s="271" t="s">
        <v>1376</v>
      </c>
      <c r="G924" s="269"/>
      <c r="H924" s="272">
        <v>12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174</v>
      </c>
      <c r="AU924" s="278" t="s">
        <v>86</v>
      </c>
      <c r="AV924" s="14" t="s">
        <v>86</v>
      </c>
      <c r="AW924" s="14" t="s">
        <v>30</v>
      </c>
      <c r="AX924" s="14" t="s">
        <v>73</v>
      </c>
      <c r="AY924" s="278" t="s">
        <v>166</v>
      </c>
    </row>
    <row r="925" spans="1:65" s="2" customFormat="1" ht="21.75" customHeight="1">
      <c r="A925" s="37"/>
      <c r="B925" s="38"/>
      <c r="C925" s="243" t="s">
        <v>1316</v>
      </c>
      <c r="D925" s="243" t="s">
        <v>168</v>
      </c>
      <c r="E925" s="244" t="s">
        <v>1378</v>
      </c>
      <c r="F925" s="245" t="s">
        <v>1379</v>
      </c>
      <c r="G925" s="246" t="s">
        <v>290</v>
      </c>
      <c r="H925" s="247">
        <v>263.5</v>
      </c>
      <c r="I925" s="248"/>
      <c r="J925" s="249">
        <f>ROUND(I925*H925,2)</f>
        <v>0</v>
      </c>
      <c r="K925" s="250"/>
      <c r="L925" s="43"/>
      <c r="M925" s="251" t="s">
        <v>1</v>
      </c>
      <c r="N925" s="252" t="s">
        <v>39</v>
      </c>
      <c r="O925" s="90"/>
      <c r="P925" s="253">
        <f>O925*H925</f>
        <v>0</v>
      </c>
      <c r="Q925" s="253">
        <v>0.00732</v>
      </c>
      <c r="R925" s="253">
        <f>Q925*H925</f>
        <v>1.92882</v>
      </c>
      <c r="S925" s="253">
        <v>0</v>
      </c>
      <c r="T925" s="254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255" t="s">
        <v>252</v>
      </c>
      <c r="AT925" s="255" t="s">
        <v>168</v>
      </c>
      <c r="AU925" s="255" t="s">
        <v>86</v>
      </c>
      <c r="AY925" s="16" t="s">
        <v>166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6" t="s">
        <v>86</v>
      </c>
      <c r="BK925" s="256">
        <f>ROUND(I925*H925,2)</f>
        <v>0</v>
      </c>
      <c r="BL925" s="16" t="s">
        <v>252</v>
      </c>
      <c r="BM925" s="255" t="s">
        <v>3529</v>
      </c>
    </row>
    <row r="926" spans="1:51" s="14" customFormat="1" ht="12">
      <c r="A926" s="14"/>
      <c r="B926" s="268"/>
      <c r="C926" s="269"/>
      <c r="D926" s="259" t="s">
        <v>174</v>
      </c>
      <c r="E926" s="270" t="s">
        <v>1</v>
      </c>
      <c r="F926" s="271" t="s">
        <v>3530</v>
      </c>
      <c r="G926" s="269"/>
      <c r="H926" s="272">
        <v>263.5</v>
      </c>
      <c r="I926" s="273"/>
      <c r="J926" s="269"/>
      <c r="K926" s="269"/>
      <c r="L926" s="274"/>
      <c r="M926" s="275"/>
      <c r="N926" s="276"/>
      <c r="O926" s="276"/>
      <c r="P926" s="276"/>
      <c r="Q926" s="276"/>
      <c r="R926" s="276"/>
      <c r="S926" s="276"/>
      <c r="T926" s="27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78" t="s">
        <v>174</v>
      </c>
      <c r="AU926" s="278" t="s">
        <v>86</v>
      </c>
      <c r="AV926" s="14" t="s">
        <v>86</v>
      </c>
      <c r="AW926" s="14" t="s">
        <v>30</v>
      </c>
      <c r="AX926" s="14" t="s">
        <v>73</v>
      </c>
      <c r="AY926" s="278" t="s">
        <v>166</v>
      </c>
    </row>
    <row r="927" spans="1:65" s="2" customFormat="1" ht="21.75" customHeight="1">
      <c r="A927" s="37"/>
      <c r="B927" s="38"/>
      <c r="C927" s="243" t="s">
        <v>1320</v>
      </c>
      <c r="D927" s="243" t="s">
        <v>168</v>
      </c>
      <c r="E927" s="244" t="s">
        <v>1383</v>
      </c>
      <c r="F927" s="245" t="s">
        <v>1384</v>
      </c>
      <c r="G927" s="246" t="s">
        <v>290</v>
      </c>
      <c r="H927" s="247">
        <v>12</v>
      </c>
      <c r="I927" s="248"/>
      <c r="J927" s="249">
        <f>ROUND(I927*H927,2)</f>
        <v>0</v>
      </c>
      <c r="K927" s="250"/>
      <c r="L927" s="43"/>
      <c r="M927" s="251" t="s">
        <v>1</v>
      </c>
      <c r="N927" s="252" t="s">
        <v>39</v>
      </c>
      <c r="O927" s="90"/>
      <c r="P927" s="253">
        <f>O927*H927</f>
        <v>0</v>
      </c>
      <c r="Q927" s="253">
        <v>0.01363</v>
      </c>
      <c r="R927" s="253">
        <f>Q927*H927</f>
        <v>0.16355999999999998</v>
      </c>
      <c r="S927" s="253">
        <v>0</v>
      </c>
      <c r="T927" s="254">
        <f>S927*H927</f>
        <v>0</v>
      </c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R927" s="255" t="s">
        <v>252</v>
      </c>
      <c r="AT927" s="255" t="s">
        <v>168</v>
      </c>
      <c r="AU927" s="255" t="s">
        <v>86</v>
      </c>
      <c r="AY927" s="16" t="s">
        <v>166</v>
      </c>
      <c r="BE927" s="256">
        <f>IF(N927="základní",J927,0)</f>
        <v>0</v>
      </c>
      <c r="BF927" s="256">
        <f>IF(N927="snížená",J927,0)</f>
        <v>0</v>
      </c>
      <c r="BG927" s="256">
        <f>IF(N927="zákl. přenesená",J927,0)</f>
        <v>0</v>
      </c>
      <c r="BH927" s="256">
        <f>IF(N927="sníž. přenesená",J927,0)</f>
        <v>0</v>
      </c>
      <c r="BI927" s="256">
        <f>IF(N927="nulová",J927,0)</f>
        <v>0</v>
      </c>
      <c r="BJ927" s="16" t="s">
        <v>86</v>
      </c>
      <c r="BK927" s="256">
        <f>ROUND(I927*H927,2)</f>
        <v>0</v>
      </c>
      <c r="BL927" s="16" t="s">
        <v>252</v>
      </c>
      <c r="BM927" s="255" t="s">
        <v>3531</v>
      </c>
    </row>
    <row r="928" spans="1:51" s="14" customFormat="1" ht="12">
      <c r="A928" s="14"/>
      <c r="B928" s="268"/>
      <c r="C928" s="269"/>
      <c r="D928" s="259" t="s">
        <v>174</v>
      </c>
      <c r="E928" s="270" t="s">
        <v>1</v>
      </c>
      <c r="F928" s="271" t="s">
        <v>2724</v>
      </c>
      <c r="G928" s="269"/>
      <c r="H928" s="272">
        <v>12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174</v>
      </c>
      <c r="AU928" s="278" t="s">
        <v>86</v>
      </c>
      <c r="AV928" s="14" t="s">
        <v>86</v>
      </c>
      <c r="AW928" s="14" t="s">
        <v>30</v>
      </c>
      <c r="AX928" s="14" t="s">
        <v>73</v>
      </c>
      <c r="AY928" s="278" t="s">
        <v>166</v>
      </c>
    </row>
    <row r="929" spans="1:65" s="2" customFormat="1" ht="21.75" customHeight="1">
      <c r="A929" s="37"/>
      <c r="B929" s="38"/>
      <c r="C929" s="243" t="s">
        <v>1324</v>
      </c>
      <c r="D929" s="243" t="s">
        <v>168</v>
      </c>
      <c r="E929" s="244" t="s">
        <v>1388</v>
      </c>
      <c r="F929" s="245" t="s">
        <v>1389</v>
      </c>
      <c r="G929" s="246" t="s">
        <v>171</v>
      </c>
      <c r="H929" s="247">
        <v>5.76</v>
      </c>
      <c r="I929" s="248"/>
      <c r="J929" s="249">
        <f>ROUND(I929*H929,2)</f>
        <v>0</v>
      </c>
      <c r="K929" s="250"/>
      <c r="L929" s="43"/>
      <c r="M929" s="251" t="s">
        <v>1</v>
      </c>
      <c r="N929" s="252" t="s">
        <v>39</v>
      </c>
      <c r="O929" s="90"/>
      <c r="P929" s="253">
        <f>O929*H929</f>
        <v>0</v>
      </c>
      <c r="Q929" s="253">
        <v>0.00996</v>
      </c>
      <c r="R929" s="253">
        <f>Q929*H929</f>
        <v>0.0573696</v>
      </c>
      <c r="S929" s="253">
        <v>0</v>
      </c>
      <c r="T929" s="254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55" t="s">
        <v>252</v>
      </c>
      <c r="AT929" s="255" t="s">
        <v>168</v>
      </c>
      <c r="AU929" s="255" t="s">
        <v>86</v>
      </c>
      <c r="AY929" s="16" t="s">
        <v>166</v>
      </c>
      <c r="BE929" s="256">
        <f>IF(N929="základní",J929,0)</f>
        <v>0</v>
      </c>
      <c r="BF929" s="256">
        <f>IF(N929="snížená",J929,0)</f>
        <v>0</v>
      </c>
      <c r="BG929" s="256">
        <f>IF(N929="zákl. přenesená",J929,0)</f>
        <v>0</v>
      </c>
      <c r="BH929" s="256">
        <f>IF(N929="sníž. přenesená",J929,0)</f>
        <v>0</v>
      </c>
      <c r="BI929" s="256">
        <f>IF(N929="nulová",J929,0)</f>
        <v>0</v>
      </c>
      <c r="BJ929" s="16" t="s">
        <v>86</v>
      </c>
      <c r="BK929" s="256">
        <f>ROUND(I929*H929,2)</f>
        <v>0</v>
      </c>
      <c r="BL929" s="16" t="s">
        <v>252</v>
      </c>
      <c r="BM929" s="255" t="s">
        <v>3532</v>
      </c>
    </row>
    <row r="930" spans="1:51" s="14" customFormat="1" ht="12">
      <c r="A930" s="14"/>
      <c r="B930" s="268"/>
      <c r="C930" s="269"/>
      <c r="D930" s="259" t="s">
        <v>174</v>
      </c>
      <c r="E930" s="270" t="s">
        <v>1</v>
      </c>
      <c r="F930" s="271" t="s">
        <v>3533</v>
      </c>
      <c r="G930" s="269"/>
      <c r="H930" s="272">
        <v>5.76</v>
      </c>
      <c r="I930" s="273"/>
      <c r="J930" s="269"/>
      <c r="K930" s="269"/>
      <c r="L930" s="274"/>
      <c r="M930" s="275"/>
      <c r="N930" s="276"/>
      <c r="O930" s="276"/>
      <c r="P930" s="276"/>
      <c r="Q930" s="276"/>
      <c r="R930" s="276"/>
      <c r="S930" s="276"/>
      <c r="T930" s="27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8" t="s">
        <v>174</v>
      </c>
      <c r="AU930" s="278" t="s">
        <v>86</v>
      </c>
      <c r="AV930" s="14" t="s">
        <v>86</v>
      </c>
      <c r="AW930" s="14" t="s">
        <v>30</v>
      </c>
      <c r="AX930" s="14" t="s">
        <v>73</v>
      </c>
      <c r="AY930" s="278" t="s">
        <v>166</v>
      </c>
    </row>
    <row r="931" spans="1:65" s="2" customFormat="1" ht="21.75" customHeight="1">
      <c r="A931" s="37"/>
      <c r="B931" s="38"/>
      <c r="C931" s="243" t="s">
        <v>1328</v>
      </c>
      <c r="D931" s="243" t="s">
        <v>168</v>
      </c>
      <c r="E931" s="244" t="s">
        <v>1393</v>
      </c>
      <c r="F931" s="245" t="s">
        <v>1394</v>
      </c>
      <c r="G931" s="246" t="s">
        <v>171</v>
      </c>
      <c r="H931" s="247">
        <v>267.05</v>
      </c>
      <c r="I931" s="248"/>
      <c r="J931" s="249">
        <f>ROUND(I931*H931,2)</f>
        <v>0</v>
      </c>
      <c r="K931" s="250"/>
      <c r="L931" s="43"/>
      <c r="M931" s="251" t="s">
        <v>1</v>
      </c>
      <c r="N931" s="252" t="s">
        <v>39</v>
      </c>
      <c r="O931" s="90"/>
      <c r="P931" s="253">
        <f>O931*H931</f>
        <v>0</v>
      </c>
      <c r="Q931" s="253">
        <v>0</v>
      </c>
      <c r="R931" s="253">
        <f>Q931*H931</f>
        <v>0</v>
      </c>
      <c r="S931" s="253">
        <v>0</v>
      </c>
      <c r="T931" s="254">
        <f>S931*H931</f>
        <v>0</v>
      </c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R931" s="255" t="s">
        <v>252</v>
      </c>
      <c r="AT931" s="255" t="s">
        <v>168</v>
      </c>
      <c r="AU931" s="255" t="s">
        <v>86</v>
      </c>
      <c r="AY931" s="16" t="s">
        <v>166</v>
      </c>
      <c r="BE931" s="256">
        <f>IF(N931="základní",J931,0)</f>
        <v>0</v>
      </c>
      <c r="BF931" s="256">
        <f>IF(N931="snížená",J931,0)</f>
        <v>0</v>
      </c>
      <c r="BG931" s="256">
        <f>IF(N931="zákl. přenesená",J931,0)</f>
        <v>0</v>
      </c>
      <c r="BH931" s="256">
        <f>IF(N931="sníž. přenesená",J931,0)</f>
        <v>0</v>
      </c>
      <c r="BI931" s="256">
        <f>IF(N931="nulová",J931,0)</f>
        <v>0</v>
      </c>
      <c r="BJ931" s="16" t="s">
        <v>86</v>
      </c>
      <c r="BK931" s="256">
        <f>ROUND(I931*H931,2)</f>
        <v>0</v>
      </c>
      <c r="BL931" s="16" t="s">
        <v>252</v>
      </c>
      <c r="BM931" s="255" t="s">
        <v>3534</v>
      </c>
    </row>
    <row r="932" spans="1:51" s="13" customFormat="1" ht="12">
      <c r="A932" s="13"/>
      <c r="B932" s="257"/>
      <c r="C932" s="258"/>
      <c r="D932" s="259" t="s">
        <v>174</v>
      </c>
      <c r="E932" s="260" t="s">
        <v>1</v>
      </c>
      <c r="F932" s="261" t="s">
        <v>1192</v>
      </c>
      <c r="G932" s="258"/>
      <c r="H932" s="260" t="s">
        <v>1</v>
      </c>
      <c r="I932" s="262"/>
      <c r="J932" s="258"/>
      <c r="K932" s="258"/>
      <c r="L932" s="263"/>
      <c r="M932" s="264"/>
      <c r="N932" s="265"/>
      <c r="O932" s="265"/>
      <c r="P932" s="265"/>
      <c r="Q932" s="265"/>
      <c r="R932" s="265"/>
      <c r="S932" s="265"/>
      <c r="T932" s="266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7" t="s">
        <v>174</v>
      </c>
      <c r="AU932" s="267" t="s">
        <v>86</v>
      </c>
      <c r="AV932" s="13" t="s">
        <v>80</v>
      </c>
      <c r="AW932" s="13" t="s">
        <v>30</v>
      </c>
      <c r="AX932" s="13" t="s">
        <v>73</v>
      </c>
      <c r="AY932" s="267" t="s">
        <v>166</v>
      </c>
    </row>
    <row r="933" spans="1:51" s="14" customFormat="1" ht="12">
      <c r="A933" s="14"/>
      <c r="B933" s="268"/>
      <c r="C933" s="269"/>
      <c r="D933" s="259" t="s">
        <v>174</v>
      </c>
      <c r="E933" s="270" t="s">
        <v>1</v>
      </c>
      <c r="F933" s="271" t="s">
        <v>1217</v>
      </c>
      <c r="G933" s="269"/>
      <c r="H933" s="272">
        <v>15.75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174</v>
      </c>
      <c r="AU933" s="278" t="s">
        <v>86</v>
      </c>
      <c r="AV933" s="14" t="s">
        <v>86</v>
      </c>
      <c r="AW933" s="14" t="s">
        <v>30</v>
      </c>
      <c r="AX933" s="14" t="s">
        <v>73</v>
      </c>
      <c r="AY933" s="278" t="s">
        <v>166</v>
      </c>
    </row>
    <row r="934" spans="1:51" s="14" customFormat="1" ht="12">
      <c r="A934" s="14"/>
      <c r="B934" s="268"/>
      <c r="C934" s="269"/>
      <c r="D934" s="259" t="s">
        <v>174</v>
      </c>
      <c r="E934" s="270" t="s">
        <v>1</v>
      </c>
      <c r="F934" s="271" t="s">
        <v>3535</v>
      </c>
      <c r="G934" s="269"/>
      <c r="H934" s="272">
        <v>210.8</v>
      </c>
      <c r="I934" s="273"/>
      <c r="J934" s="269"/>
      <c r="K934" s="269"/>
      <c r="L934" s="274"/>
      <c r="M934" s="275"/>
      <c r="N934" s="276"/>
      <c r="O934" s="276"/>
      <c r="P934" s="276"/>
      <c r="Q934" s="276"/>
      <c r="R934" s="276"/>
      <c r="S934" s="276"/>
      <c r="T934" s="277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8" t="s">
        <v>174</v>
      </c>
      <c r="AU934" s="278" t="s">
        <v>86</v>
      </c>
      <c r="AV934" s="14" t="s">
        <v>86</v>
      </c>
      <c r="AW934" s="14" t="s">
        <v>30</v>
      </c>
      <c r="AX934" s="14" t="s">
        <v>73</v>
      </c>
      <c r="AY934" s="278" t="s">
        <v>166</v>
      </c>
    </row>
    <row r="935" spans="1:51" s="14" customFormat="1" ht="12">
      <c r="A935" s="14"/>
      <c r="B935" s="268"/>
      <c r="C935" s="269"/>
      <c r="D935" s="259" t="s">
        <v>174</v>
      </c>
      <c r="E935" s="270" t="s">
        <v>1</v>
      </c>
      <c r="F935" s="271" t="s">
        <v>1397</v>
      </c>
      <c r="G935" s="269"/>
      <c r="H935" s="272">
        <v>40.5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174</v>
      </c>
      <c r="AU935" s="278" t="s">
        <v>86</v>
      </c>
      <c r="AV935" s="14" t="s">
        <v>86</v>
      </c>
      <c r="AW935" s="14" t="s">
        <v>30</v>
      </c>
      <c r="AX935" s="14" t="s">
        <v>73</v>
      </c>
      <c r="AY935" s="278" t="s">
        <v>166</v>
      </c>
    </row>
    <row r="936" spans="1:65" s="2" customFormat="1" ht="16.5" customHeight="1">
      <c r="A936" s="37"/>
      <c r="B936" s="38"/>
      <c r="C936" s="279" t="s">
        <v>1334</v>
      </c>
      <c r="D936" s="279" t="s">
        <v>243</v>
      </c>
      <c r="E936" s="280" t="s">
        <v>1399</v>
      </c>
      <c r="F936" s="281" t="s">
        <v>1400</v>
      </c>
      <c r="G936" s="282" t="s">
        <v>179</v>
      </c>
      <c r="H936" s="283">
        <v>4.231</v>
      </c>
      <c r="I936" s="284"/>
      <c r="J936" s="285">
        <f>ROUND(I936*H936,2)</f>
        <v>0</v>
      </c>
      <c r="K936" s="286"/>
      <c r="L936" s="287"/>
      <c r="M936" s="288" t="s">
        <v>1</v>
      </c>
      <c r="N936" s="289" t="s">
        <v>39</v>
      </c>
      <c r="O936" s="90"/>
      <c r="P936" s="253">
        <f>O936*H936</f>
        <v>0</v>
      </c>
      <c r="Q936" s="253">
        <v>0.55</v>
      </c>
      <c r="R936" s="253">
        <f>Q936*H936</f>
        <v>2.3270500000000003</v>
      </c>
      <c r="S936" s="253">
        <v>0</v>
      </c>
      <c r="T936" s="254">
        <f>S936*H936</f>
        <v>0</v>
      </c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R936" s="255" t="s">
        <v>338</v>
      </c>
      <c r="AT936" s="255" t="s">
        <v>243</v>
      </c>
      <c r="AU936" s="255" t="s">
        <v>86</v>
      </c>
      <c r="AY936" s="16" t="s">
        <v>166</v>
      </c>
      <c r="BE936" s="256">
        <f>IF(N936="základní",J936,0)</f>
        <v>0</v>
      </c>
      <c r="BF936" s="256">
        <f>IF(N936="snížená",J936,0)</f>
        <v>0</v>
      </c>
      <c r="BG936" s="256">
        <f>IF(N936="zákl. přenesená",J936,0)</f>
        <v>0</v>
      </c>
      <c r="BH936" s="256">
        <f>IF(N936="sníž. přenesená",J936,0)</f>
        <v>0</v>
      </c>
      <c r="BI936" s="256">
        <f>IF(N936="nulová",J936,0)</f>
        <v>0</v>
      </c>
      <c r="BJ936" s="16" t="s">
        <v>86</v>
      </c>
      <c r="BK936" s="256">
        <f>ROUND(I936*H936,2)</f>
        <v>0</v>
      </c>
      <c r="BL936" s="16" t="s">
        <v>252</v>
      </c>
      <c r="BM936" s="255" t="s">
        <v>3536</v>
      </c>
    </row>
    <row r="937" spans="1:51" s="13" customFormat="1" ht="12">
      <c r="A937" s="13"/>
      <c r="B937" s="257"/>
      <c r="C937" s="258"/>
      <c r="D937" s="259" t="s">
        <v>174</v>
      </c>
      <c r="E937" s="260" t="s">
        <v>1</v>
      </c>
      <c r="F937" s="261" t="s">
        <v>1192</v>
      </c>
      <c r="G937" s="258"/>
      <c r="H937" s="260" t="s">
        <v>1</v>
      </c>
      <c r="I937" s="262"/>
      <c r="J937" s="258"/>
      <c r="K937" s="258"/>
      <c r="L937" s="263"/>
      <c r="M937" s="264"/>
      <c r="N937" s="265"/>
      <c r="O937" s="265"/>
      <c r="P937" s="265"/>
      <c r="Q937" s="265"/>
      <c r="R937" s="265"/>
      <c r="S937" s="265"/>
      <c r="T937" s="266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7" t="s">
        <v>174</v>
      </c>
      <c r="AU937" s="267" t="s">
        <v>86</v>
      </c>
      <c r="AV937" s="13" t="s">
        <v>80</v>
      </c>
      <c r="AW937" s="13" t="s">
        <v>30</v>
      </c>
      <c r="AX937" s="13" t="s">
        <v>73</v>
      </c>
      <c r="AY937" s="267" t="s">
        <v>166</v>
      </c>
    </row>
    <row r="938" spans="1:51" s="14" customFormat="1" ht="12">
      <c r="A938" s="14"/>
      <c r="B938" s="268"/>
      <c r="C938" s="269"/>
      <c r="D938" s="259" t="s">
        <v>174</v>
      </c>
      <c r="E938" s="270" t="s">
        <v>1</v>
      </c>
      <c r="F938" s="271" t="s">
        <v>1402</v>
      </c>
      <c r="G938" s="269"/>
      <c r="H938" s="272">
        <v>0.227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174</v>
      </c>
      <c r="AU938" s="278" t="s">
        <v>86</v>
      </c>
      <c r="AV938" s="14" t="s">
        <v>86</v>
      </c>
      <c r="AW938" s="14" t="s">
        <v>30</v>
      </c>
      <c r="AX938" s="14" t="s">
        <v>73</v>
      </c>
      <c r="AY938" s="278" t="s">
        <v>166</v>
      </c>
    </row>
    <row r="939" spans="1:51" s="14" customFormat="1" ht="12">
      <c r="A939" s="14"/>
      <c r="B939" s="268"/>
      <c r="C939" s="269"/>
      <c r="D939" s="259" t="s">
        <v>174</v>
      </c>
      <c r="E939" s="270" t="s">
        <v>1</v>
      </c>
      <c r="F939" s="271" t="s">
        <v>3537</v>
      </c>
      <c r="G939" s="269"/>
      <c r="H939" s="272">
        <v>3.036</v>
      </c>
      <c r="I939" s="273"/>
      <c r="J939" s="269"/>
      <c r="K939" s="269"/>
      <c r="L939" s="274"/>
      <c r="M939" s="275"/>
      <c r="N939" s="276"/>
      <c r="O939" s="276"/>
      <c r="P939" s="276"/>
      <c r="Q939" s="276"/>
      <c r="R939" s="276"/>
      <c r="S939" s="276"/>
      <c r="T939" s="27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8" t="s">
        <v>174</v>
      </c>
      <c r="AU939" s="278" t="s">
        <v>86</v>
      </c>
      <c r="AV939" s="14" t="s">
        <v>86</v>
      </c>
      <c r="AW939" s="14" t="s">
        <v>30</v>
      </c>
      <c r="AX939" s="14" t="s">
        <v>73</v>
      </c>
      <c r="AY939" s="278" t="s">
        <v>166</v>
      </c>
    </row>
    <row r="940" spans="1:51" s="14" customFormat="1" ht="12">
      <c r="A940" s="14"/>
      <c r="B940" s="268"/>
      <c r="C940" s="269"/>
      <c r="D940" s="259" t="s">
        <v>174</v>
      </c>
      <c r="E940" s="270" t="s">
        <v>1</v>
      </c>
      <c r="F940" s="271" t="s">
        <v>1404</v>
      </c>
      <c r="G940" s="269"/>
      <c r="H940" s="272">
        <v>0.583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174</v>
      </c>
      <c r="AU940" s="278" t="s">
        <v>86</v>
      </c>
      <c r="AV940" s="14" t="s">
        <v>86</v>
      </c>
      <c r="AW940" s="14" t="s">
        <v>30</v>
      </c>
      <c r="AX940" s="14" t="s">
        <v>73</v>
      </c>
      <c r="AY940" s="278" t="s">
        <v>166</v>
      </c>
    </row>
    <row r="941" spans="1:51" s="14" customFormat="1" ht="12">
      <c r="A941" s="14"/>
      <c r="B941" s="268"/>
      <c r="C941" s="269"/>
      <c r="D941" s="259" t="s">
        <v>174</v>
      </c>
      <c r="E941" s="269"/>
      <c r="F941" s="271" t="s">
        <v>3538</v>
      </c>
      <c r="G941" s="269"/>
      <c r="H941" s="272">
        <v>4.231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174</v>
      </c>
      <c r="AU941" s="278" t="s">
        <v>86</v>
      </c>
      <c r="AV941" s="14" t="s">
        <v>86</v>
      </c>
      <c r="AW941" s="14" t="s">
        <v>4</v>
      </c>
      <c r="AX941" s="14" t="s">
        <v>80</v>
      </c>
      <c r="AY941" s="278" t="s">
        <v>166</v>
      </c>
    </row>
    <row r="942" spans="1:65" s="2" customFormat="1" ht="21.75" customHeight="1">
      <c r="A942" s="37"/>
      <c r="B942" s="38"/>
      <c r="C942" s="243" t="s">
        <v>1338</v>
      </c>
      <c r="D942" s="243" t="s">
        <v>168</v>
      </c>
      <c r="E942" s="244" t="s">
        <v>1407</v>
      </c>
      <c r="F942" s="245" t="s">
        <v>1408</v>
      </c>
      <c r="G942" s="246" t="s">
        <v>171</v>
      </c>
      <c r="H942" s="247">
        <v>267.05</v>
      </c>
      <c r="I942" s="248"/>
      <c r="J942" s="249">
        <f>ROUND(I942*H942,2)</f>
        <v>0</v>
      </c>
      <c r="K942" s="250"/>
      <c r="L942" s="43"/>
      <c r="M942" s="251" t="s">
        <v>1</v>
      </c>
      <c r="N942" s="252" t="s">
        <v>39</v>
      </c>
      <c r="O942" s="90"/>
      <c r="P942" s="253">
        <f>O942*H942</f>
        <v>0</v>
      </c>
      <c r="Q942" s="253">
        <v>0</v>
      </c>
      <c r="R942" s="253">
        <f>Q942*H942</f>
        <v>0</v>
      </c>
      <c r="S942" s="253">
        <v>0.005</v>
      </c>
      <c r="T942" s="254">
        <f>S942*H942</f>
        <v>1.33525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252</v>
      </c>
      <c r="AT942" s="255" t="s">
        <v>168</v>
      </c>
      <c r="AU942" s="255" t="s">
        <v>86</v>
      </c>
      <c r="AY942" s="16" t="s">
        <v>166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86</v>
      </c>
      <c r="BK942" s="256">
        <f>ROUND(I942*H942,2)</f>
        <v>0</v>
      </c>
      <c r="BL942" s="16" t="s">
        <v>252</v>
      </c>
      <c r="BM942" s="255" t="s">
        <v>3539</v>
      </c>
    </row>
    <row r="943" spans="1:51" s="13" customFormat="1" ht="12">
      <c r="A943" s="13"/>
      <c r="B943" s="257"/>
      <c r="C943" s="258"/>
      <c r="D943" s="259" t="s">
        <v>174</v>
      </c>
      <c r="E943" s="260" t="s">
        <v>1</v>
      </c>
      <c r="F943" s="261" t="s">
        <v>1192</v>
      </c>
      <c r="G943" s="258"/>
      <c r="H943" s="260" t="s">
        <v>1</v>
      </c>
      <c r="I943" s="262"/>
      <c r="J943" s="258"/>
      <c r="K943" s="258"/>
      <c r="L943" s="263"/>
      <c r="M943" s="264"/>
      <c r="N943" s="265"/>
      <c r="O943" s="265"/>
      <c r="P943" s="265"/>
      <c r="Q943" s="265"/>
      <c r="R943" s="265"/>
      <c r="S943" s="265"/>
      <c r="T943" s="266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7" t="s">
        <v>174</v>
      </c>
      <c r="AU943" s="267" t="s">
        <v>86</v>
      </c>
      <c r="AV943" s="13" t="s">
        <v>80</v>
      </c>
      <c r="AW943" s="13" t="s">
        <v>30</v>
      </c>
      <c r="AX943" s="13" t="s">
        <v>73</v>
      </c>
      <c r="AY943" s="267" t="s">
        <v>166</v>
      </c>
    </row>
    <row r="944" spans="1:51" s="14" customFormat="1" ht="12">
      <c r="A944" s="14"/>
      <c r="B944" s="268"/>
      <c r="C944" s="269"/>
      <c r="D944" s="259" t="s">
        <v>174</v>
      </c>
      <c r="E944" s="270" t="s">
        <v>1</v>
      </c>
      <c r="F944" s="271" t="s">
        <v>1217</v>
      </c>
      <c r="G944" s="269"/>
      <c r="H944" s="272">
        <v>15.75</v>
      </c>
      <c r="I944" s="273"/>
      <c r="J944" s="269"/>
      <c r="K944" s="269"/>
      <c r="L944" s="274"/>
      <c r="M944" s="275"/>
      <c r="N944" s="276"/>
      <c r="O944" s="276"/>
      <c r="P944" s="276"/>
      <c r="Q944" s="276"/>
      <c r="R944" s="276"/>
      <c r="S944" s="276"/>
      <c r="T944" s="27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8" t="s">
        <v>174</v>
      </c>
      <c r="AU944" s="278" t="s">
        <v>86</v>
      </c>
      <c r="AV944" s="14" t="s">
        <v>86</v>
      </c>
      <c r="AW944" s="14" t="s">
        <v>30</v>
      </c>
      <c r="AX944" s="14" t="s">
        <v>73</v>
      </c>
      <c r="AY944" s="278" t="s">
        <v>166</v>
      </c>
    </row>
    <row r="945" spans="1:51" s="14" customFormat="1" ht="12">
      <c r="A945" s="14"/>
      <c r="B945" s="268"/>
      <c r="C945" s="269"/>
      <c r="D945" s="259" t="s">
        <v>174</v>
      </c>
      <c r="E945" s="270" t="s">
        <v>1</v>
      </c>
      <c r="F945" s="271" t="s">
        <v>3535</v>
      </c>
      <c r="G945" s="269"/>
      <c r="H945" s="272">
        <v>210.8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174</v>
      </c>
      <c r="AU945" s="278" t="s">
        <v>86</v>
      </c>
      <c r="AV945" s="14" t="s">
        <v>86</v>
      </c>
      <c r="AW945" s="14" t="s">
        <v>30</v>
      </c>
      <c r="AX945" s="14" t="s">
        <v>73</v>
      </c>
      <c r="AY945" s="278" t="s">
        <v>166</v>
      </c>
    </row>
    <row r="946" spans="1:51" s="14" customFormat="1" ht="12">
      <c r="A946" s="14"/>
      <c r="B946" s="268"/>
      <c r="C946" s="269"/>
      <c r="D946" s="259" t="s">
        <v>174</v>
      </c>
      <c r="E946" s="270" t="s">
        <v>1</v>
      </c>
      <c r="F946" s="271" t="s">
        <v>1397</v>
      </c>
      <c r="G946" s="269"/>
      <c r="H946" s="272">
        <v>40.5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174</v>
      </c>
      <c r="AU946" s="278" t="s">
        <v>86</v>
      </c>
      <c r="AV946" s="14" t="s">
        <v>86</v>
      </c>
      <c r="AW946" s="14" t="s">
        <v>30</v>
      </c>
      <c r="AX946" s="14" t="s">
        <v>73</v>
      </c>
      <c r="AY946" s="278" t="s">
        <v>166</v>
      </c>
    </row>
    <row r="947" spans="1:65" s="2" customFormat="1" ht="21.75" customHeight="1">
      <c r="A947" s="37"/>
      <c r="B947" s="38"/>
      <c r="C947" s="243" t="s">
        <v>1343</v>
      </c>
      <c r="D947" s="243" t="s">
        <v>168</v>
      </c>
      <c r="E947" s="244" t="s">
        <v>1411</v>
      </c>
      <c r="F947" s="245" t="s">
        <v>1412</v>
      </c>
      <c r="G947" s="246" t="s">
        <v>179</v>
      </c>
      <c r="H947" s="247">
        <v>4.317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39</v>
      </c>
      <c r="O947" s="90"/>
      <c r="P947" s="253">
        <f>O947*H947</f>
        <v>0</v>
      </c>
      <c r="Q947" s="253">
        <v>0.02337</v>
      </c>
      <c r="R947" s="253">
        <f>Q947*H947</f>
        <v>0.10088828999999999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252</v>
      </c>
      <c r="AT947" s="255" t="s">
        <v>168</v>
      </c>
      <c r="AU947" s="255" t="s">
        <v>86</v>
      </c>
      <c r="AY947" s="16" t="s">
        <v>166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86</v>
      </c>
      <c r="BK947" s="256">
        <f>ROUND(I947*H947,2)</f>
        <v>0</v>
      </c>
      <c r="BL947" s="16" t="s">
        <v>252</v>
      </c>
      <c r="BM947" s="255" t="s">
        <v>3540</v>
      </c>
    </row>
    <row r="948" spans="1:51" s="14" customFormat="1" ht="12">
      <c r="A948" s="14"/>
      <c r="B948" s="268"/>
      <c r="C948" s="269"/>
      <c r="D948" s="259" t="s">
        <v>174</v>
      </c>
      <c r="E948" s="270" t="s">
        <v>1</v>
      </c>
      <c r="F948" s="271" t="s">
        <v>3541</v>
      </c>
      <c r="G948" s="269"/>
      <c r="H948" s="272">
        <v>4.231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174</v>
      </c>
      <c r="AU948" s="278" t="s">
        <v>86</v>
      </c>
      <c r="AV948" s="14" t="s">
        <v>86</v>
      </c>
      <c r="AW948" s="14" t="s">
        <v>30</v>
      </c>
      <c r="AX948" s="14" t="s">
        <v>73</v>
      </c>
      <c r="AY948" s="278" t="s">
        <v>166</v>
      </c>
    </row>
    <row r="949" spans="1:51" s="14" customFormat="1" ht="12">
      <c r="A949" s="14"/>
      <c r="B949" s="268"/>
      <c r="C949" s="269"/>
      <c r="D949" s="259" t="s">
        <v>174</v>
      </c>
      <c r="E949" s="270" t="s">
        <v>1</v>
      </c>
      <c r="F949" s="271" t="s">
        <v>3542</v>
      </c>
      <c r="G949" s="269"/>
      <c r="H949" s="272">
        <v>0.086</v>
      </c>
      <c r="I949" s="273"/>
      <c r="J949" s="269"/>
      <c r="K949" s="269"/>
      <c r="L949" s="274"/>
      <c r="M949" s="275"/>
      <c r="N949" s="276"/>
      <c r="O949" s="276"/>
      <c r="P949" s="276"/>
      <c r="Q949" s="276"/>
      <c r="R949" s="276"/>
      <c r="S949" s="276"/>
      <c r="T949" s="27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8" t="s">
        <v>174</v>
      </c>
      <c r="AU949" s="278" t="s">
        <v>86</v>
      </c>
      <c r="AV949" s="14" t="s">
        <v>86</v>
      </c>
      <c r="AW949" s="14" t="s">
        <v>30</v>
      </c>
      <c r="AX949" s="14" t="s">
        <v>73</v>
      </c>
      <c r="AY949" s="278" t="s">
        <v>166</v>
      </c>
    </row>
    <row r="950" spans="1:65" s="2" customFormat="1" ht="33" customHeight="1">
      <c r="A950" s="37"/>
      <c r="B950" s="38"/>
      <c r="C950" s="243" t="s">
        <v>1353</v>
      </c>
      <c r="D950" s="243" t="s">
        <v>168</v>
      </c>
      <c r="E950" s="244" t="s">
        <v>1417</v>
      </c>
      <c r="F950" s="245" t="s">
        <v>1418</v>
      </c>
      <c r="G950" s="246" t="s">
        <v>171</v>
      </c>
      <c r="H950" s="247">
        <v>6.387</v>
      </c>
      <c r="I950" s="248"/>
      <c r="J950" s="249">
        <f>ROUND(I950*H950,2)</f>
        <v>0</v>
      </c>
      <c r="K950" s="250"/>
      <c r="L950" s="43"/>
      <c r="M950" s="251" t="s">
        <v>1</v>
      </c>
      <c r="N950" s="252" t="s">
        <v>39</v>
      </c>
      <c r="O950" s="90"/>
      <c r="P950" s="253">
        <f>O950*H950</f>
        <v>0</v>
      </c>
      <c r="Q950" s="253">
        <v>0.00942</v>
      </c>
      <c r="R950" s="253">
        <f>Q950*H950</f>
        <v>0.060165539999999997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252</v>
      </c>
      <c r="AT950" s="255" t="s">
        <v>168</v>
      </c>
      <c r="AU950" s="255" t="s">
        <v>86</v>
      </c>
      <c r="AY950" s="16" t="s">
        <v>166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86</v>
      </c>
      <c r="BK950" s="256">
        <f>ROUND(I950*H950,2)</f>
        <v>0</v>
      </c>
      <c r="BL950" s="16" t="s">
        <v>252</v>
      </c>
      <c r="BM950" s="255" t="s">
        <v>3543</v>
      </c>
    </row>
    <row r="951" spans="1:51" s="14" customFormat="1" ht="12">
      <c r="A951" s="14"/>
      <c r="B951" s="268"/>
      <c r="C951" s="269"/>
      <c r="D951" s="259" t="s">
        <v>174</v>
      </c>
      <c r="E951" s="270" t="s">
        <v>1</v>
      </c>
      <c r="F951" s="271" t="s">
        <v>3424</v>
      </c>
      <c r="G951" s="269"/>
      <c r="H951" s="272">
        <v>6.387</v>
      </c>
      <c r="I951" s="273"/>
      <c r="J951" s="269"/>
      <c r="K951" s="269"/>
      <c r="L951" s="274"/>
      <c r="M951" s="275"/>
      <c r="N951" s="276"/>
      <c r="O951" s="276"/>
      <c r="P951" s="276"/>
      <c r="Q951" s="276"/>
      <c r="R951" s="276"/>
      <c r="S951" s="276"/>
      <c r="T951" s="27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8" t="s">
        <v>174</v>
      </c>
      <c r="AU951" s="278" t="s">
        <v>86</v>
      </c>
      <c r="AV951" s="14" t="s">
        <v>86</v>
      </c>
      <c r="AW951" s="14" t="s">
        <v>30</v>
      </c>
      <c r="AX951" s="14" t="s">
        <v>73</v>
      </c>
      <c r="AY951" s="278" t="s">
        <v>166</v>
      </c>
    </row>
    <row r="952" spans="1:65" s="2" customFormat="1" ht="21.75" customHeight="1">
      <c r="A952" s="37"/>
      <c r="B952" s="38"/>
      <c r="C952" s="243" t="s">
        <v>1357</v>
      </c>
      <c r="D952" s="243" t="s">
        <v>168</v>
      </c>
      <c r="E952" s="244" t="s">
        <v>1422</v>
      </c>
      <c r="F952" s="245" t="s">
        <v>1423</v>
      </c>
      <c r="G952" s="246" t="s">
        <v>171</v>
      </c>
      <c r="H952" s="247">
        <v>6.387</v>
      </c>
      <c r="I952" s="248"/>
      <c r="J952" s="249">
        <f>ROUND(I952*H952,2)</f>
        <v>0</v>
      </c>
      <c r="K952" s="250"/>
      <c r="L952" s="43"/>
      <c r="M952" s="251" t="s">
        <v>1</v>
      </c>
      <c r="N952" s="252" t="s">
        <v>39</v>
      </c>
      <c r="O952" s="90"/>
      <c r="P952" s="253">
        <f>O952*H952</f>
        <v>0</v>
      </c>
      <c r="Q952" s="253">
        <v>0.00942</v>
      </c>
      <c r="R952" s="253">
        <f>Q952*H952</f>
        <v>0.060165539999999997</v>
      </c>
      <c r="S952" s="253">
        <v>0</v>
      </c>
      <c r="T952" s="254">
        <f>S952*H952</f>
        <v>0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255" t="s">
        <v>252</v>
      </c>
      <c r="AT952" s="255" t="s">
        <v>168</v>
      </c>
      <c r="AU952" s="255" t="s">
        <v>86</v>
      </c>
      <c r="AY952" s="16" t="s">
        <v>166</v>
      </c>
      <c r="BE952" s="256">
        <f>IF(N952="základní",J952,0)</f>
        <v>0</v>
      </c>
      <c r="BF952" s="256">
        <f>IF(N952="snížená",J952,0)</f>
        <v>0</v>
      </c>
      <c r="BG952" s="256">
        <f>IF(N952="zákl. přenesená",J952,0)</f>
        <v>0</v>
      </c>
      <c r="BH952" s="256">
        <f>IF(N952="sníž. přenesená",J952,0)</f>
        <v>0</v>
      </c>
      <c r="BI952" s="256">
        <f>IF(N952="nulová",J952,0)</f>
        <v>0</v>
      </c>
      <c r="BJ952" s="16" t="s">
        <v>86</v>
      </c>
      <c r="BK952" s="256">
        <f>ROUND(I952*H952,2)</f>
        <v>0</v>
      </c>
      <c r="BL952" s="16" t="s">
        <v>252</v>
      </c>
      <c r="BM952" s="255" t="s">
        <v>3544</v>
      </c>
    </row>
    <row r="953" spans="1:51" s="14" customFormat="1" ht="12">
      <c r="A953" s="14"/>
      <c r="B953" s="268"/>
      <c r="C953" s="269"/>
      <c r="D953" s="259" t="s">
        <v>174</v>
      </c>
      <c r="E953" s="270" t="s">
        <v>1</v>
      </c>
      <c r="F953" s="271" t="s">
        <v>3424</v>
      </c>
      <c r="G953" s="269"/>
      <c r="H953" s="272">
        <v>6.387</v>
      </c>
      <c r="I953" s="273"/>
      <c r="J953" s="269"/>
      <c r="K953" s="269"/>
      <c r="L953" s="274"/>
      <c r="M953" s="275"/>
      <c r="N953" s="276"/>
      <c r="O953" s="276"/>
      <c r="P953" s="276"/>
      <c r="Q953" s="276"/>
      <c r="R953" s="276"/>
      <c r="S953" s="276"/>
      <c r="T953" s="27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8" t="s">
        <v>174</v>
      </c>
      <c r="AU953" s="278" t="s">
        <v>86</v>
      </c>
      <c r="AV953" s="14" t="s">
        <v>86</v>
      </c>
      <c r="AW953" s="14" t="s">
        <v>30</v>
      </c>
      <c r="AX953" s="14" t="s">
        <v>73</v>
      </c>
      <c r="AY953" s="278" t="s">
        <v>166</v>
      </c>
    </row>
    <row r="954" spans="1:65" s="2" customFormat="1" ht="21.75" customHeight="1">
      <c r="A954" s="37"/>
      <c r="B954" s="38"/>
      <c r="C954" s="243" t="s">
        <v>1362</v>
      </c>
      <c r="D954" s="243" t="s">
        <v>168</v>
      </c>
      <c r="E954" s="244" t="s">
        <v>1426</v>
      </c>
      <c r="F954" s="245" t="s">
        <v>1427</v>
      </c>
      <c r="G954" s="246" t="s">
        <v>171</v>
      </c>
      <c r="H954" s="247">
        <v>6.96</v>
      </c>
      <c r="I954" s="248"/>
      <c r="J954" s="249">
        <f>ROUND(I954*H954,2)</f>
        <v>0</v>
      </c>
      <c r="K954" s="250"/>
      <c r="L954" s="43"/>
      <c r="M954" s="251" t="s">
        <v>1</v>
      </c>
      <c r="N954" s="252" t="s">
        <v>39</v>
      </c>
      <c r="O954" s="90"/>
      <c r="P954" s="253">
        <f>O954*H954</f>
        <v>0</v>
      </c>
      <c r="Q954" s="253">
        <v>0.00942</v>
      </c>
      <c r="R954" s="253">
        <f>Q954*H954</f>
        <v>0.0655632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252</v>
      </c>
      <c r="AT954" s="255" t="s">
        <v>168</v>
      </c>
      <c r="AU954" s="255" t="s">
        <v>86</v>
      </c>
      <c r="AY954" s="16" t="s">
        <v>166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86</v>
      </c>
      <c r="BK954" s="256">
        <f>ROUND(I954*H954,2)</f>
        <v>0</v>
      </c>
      <c r="BL954" s="16" t="s">
        <v>252</v>
      </c>
      <c r="BM954" s="255" t="s">
        <v>3545</v>
      </c>
    </row>
    <row r="955" spans="1:51" s="14" customFormat="1" ht="12">
      <c r="A955" s="14"/>
      <c r="B955" s="268"/>
      <c r="C955" s="269"/>
      <c r="D955" s="259" t="s">
        <v>174</v>
      </c>
      <c r="E955" s="270" t="s">
        <v>1</v>
      </c>
      <c r="F955" s="271" t="s">
        <v>3533</v>
      </c>
      <c r="G955" s="269"/>
      <c r="H955" s="272">
        <v>5.76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174</v>
      </c>
      <c r="AU955" s="278" t="s">
        <v>86</v>
      </c>
      <c r="AV955" s="14" t="s">
        <v>86</v>
      </c>
      <c r="AW955" s="14" t="s">
        <v>30</v>
      </c>
      <c r="AX955" s="14" t="s">
        <v>73</v>
      </c>
      <c r="AY955" s="278" t="s">
        <v>166</v>
      </c>
    </row>
    <row r="956" spans="1:51" s="14" customFormat="1" ht="12">
      <c r="A956" s="14"/>
      <c r="B956" s="268"/>
      <c r="C956" s="269"/>
      <c r="D956" s="259" t="s">
        <v>174</v>
      </c>
      <c r="E956" s="270" t="s">
        <v>1</v>
      </c>
      <c r="F956" s="271" t="s">
        <v>3546</v>
      </c>
      <c r="G956" s="269"/>
      <c r="H956" s="272">
        <v>1.2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174</v>
      </c>
      <c r="AU956" s="278" t="s">
        <v>86</v>
      </c>
      <c r="AV956" s="14" t="s">
        <v>86</v>
      </c>
      <c r="AW956" s="14" t="s">
        <v>30</v>
      </c>
      <c r="AX956" s="14" t="s">
        <v>73</v>
      </c>
      <c r="AY956" s="278" t="s">
        <v>166</v>
      </c>
    </row>
    <row r="957" spans="1:65" s="2" customFormat="1" ht="21.75" customHeight="1">
      <c r="A957" s="37"/>
      <c r="B957" s="38"/>
      <c r="C957" s="243" t="s">
        <v>1368</v>
      </c>
      <c r="D957" s="243" t="s">
        <v>168</v>
      </c>
      <c r="E957" s="244" t="s">
        <v>1431</v>
      </c>
      <c r="F957" s="245" t="s">
        <v>1432</v>
      </c>
      <c r="G957" s="246" t="s">
        <v>346</v>
      </c>
      <c r="H957" s="247">
        <v>3</v>
      </c>
      <c r="I957" s="248"/>
      <c r="J957" s="249">
        <f>ROUND(I957*H957,2)</f>
        <v>0</v>
      </c>
      <c r="K957" s="250"/>
      <c r="L957" s="43"/>
      <c r="M957" s="251" t="s">
        <v>1</v>
      </c>
      <c r="N957" s="252" t="s">
        <v>39</v>
      </c>
      <c r="O957" s="90"/>
      <c r="P957" s="253">
        <f>O957*H957</f>
        <v>0</v>
      </c>
      <c r="Q957" s="253">
        <v>0.00942</v>
      </c>
      <c r="R957" s="253">
        <f>Q957*H957</f>
        <v>0.02826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252</v>
      </c>
      <c r="AT957" s="255" t="s">
        <v>168</v>
      </c>
      <c r="AU957" s="255" t="s">
        <v>86</v>
      </c>
      <c r="AY957" s="16" t="s">
        <v>166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86</v>
      </c>
      <c r="BK957" s="256">
        <f>ROUND(I957*H957,2)</f>
        <v>0</v>
      </c>
      <c r="BL957" s="16" t="s">
        <v>252</v>
      </c>
      <c r="BM957" s="255" t="s">
        <v>3547</v>
      </c>
    </row>
    <row r="958" spans="1:51" s="14" customFormat="1" ht="12">
      <c r="A958" s="14"/>
      <c r="B958" s="268"/>
      <c r="C958" s="269"/>
      <c r="D958" s="259" t="s">
        <v>174</v>
      </c>
      <c r="E958" s="270" t="s">
        <v>1</v>
      </c>
      <c r="F958" s="271" t="s">
        <v>3548</v>
      </c>
      <c r="G958" s="269"/>
      <c r="H958" s="272">
        <v>3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8" t="s">
        <v>174</v>
      </c>
      <c r="AU958" s="278" t="s">
        <v>86</v>
      </c>
      <c r="AV958" s="14" t="s">
        <v>86</v>
      </c>
      <c r="AW958" s="14" t="s">
        <v>30</v>
      </c>
      <c r="AX958" s="14" t="s">
        <v>73</v>
      </c>
      <c r="AY958" s="278" t="s">
        <v>166</v>
      </c>
    </row>
    <row r="959" spans="1:65" s="2" customFormat="1" ht="16.5" customHeight="1">
      <c r="A959" s="37"/>
      <c r="B959" s="38"/>
      <c r="C959" s="243" t="s">
        <v>1372</v>
      </c>
      <c r="D959" s="243" t="s">
        <v>168</v>
      </c>
      <c r="E959" s="244" t="s">
        <v>1436</v>
      </c>
      <c r="F959" s="245" t="s">
        <v>1437</v>
      </c>
      <c r="G959" s="246" t="s">
        <v>290</v>
      </c>
      <c r="H959" s="247">
        <v>165.3</v>
      </c>
      <c r="I959" s="248"/>
      <c r="J959" s="249">
        <f>ROUND(I959*H959,2)</f>
        <v>0</v>
      </c>
      <c r="K959" s="250"/>
      <c r="L959" s="43"/>
      <c r="M959" s="251" t="s">
        <v>1</v>
      </c>
      <c r="N959" s="252" t="s">
        <v>39</v>
      </c>
      <c r="O959" s="90"/>
      <c r="P959" s="253">
        <f>O959*H959</f>
        <v>0</v>
      </c>
      <c r="Q959" s="253">
        <v>2E-05</v>
      </c>
      <c r="R959" s="253">
        <f>Q959*H959</f>
        <v>0.0033060000000000003</v>
      </c>
      <c r="S959" s="253">
        <v>0</v>
      </c>
      <c r="T959" s="254">
        <f>S959*H959</f>
        <v>0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55" t="s">
        <v>252</v>
      </c>
      <c r="AT959" s="255" t="s">
        <v>168</v>
      </c>
      <c r="AU959" s="255" t="s">
        <v>86</v>
      </c>
      <c r="AY959" s="16" t="s">
        <v>166</v>
      </c>
      <c r="BE959" s="256">
        <f>IF(N959="základní",J959,0)</f>
        <v>0</v>
      </c>
      <c r="BF959" s="256">
        <f>IF(N959="snížená",J959,0)</f>
        <v>0</v>
      </c>
      <c r="BG959" s="256">
        <f>IF(N959="zákl. přenesená",J959,0)</f>
        <v>0</v>
      </c>
      <c r="BH959" s="256">
        <f>IF(N959="sníž. přenesená",J959,0)</f>
        <v>0</v>
      </c>
      <c r="BI959" s="256">
        <f>IF(N959="nulová",J959,0)</f>
        <v>0</v>
      </c>
      <c r="BJ959" s="16" t="s">
        <v>86</v>
      </c>
      <c r="BK959" s="256">
        <f>ROUND(I959*H959,2)</f>
        <v>0</v>
      </c>
      <c r="BL959" s="16" t="s">
        <v>252</v>
      </c>
      <c r="BM959" s="255" t="s">
        <v>3549</v>
      </c>
    </row>
    <row r="960" spans="1:51" s="14" customFormat="1" ht="12">
      <c r="A960" s="14"/>
      <c r="B960" s="268"/>
      <c r="C960" s="269"/>
      <c r="D960" s="259" t="s">
        <v>174</v>
      </c>
      <c r="E960" s="270" t="s">
        <v>1</v>
      </c>
      <c r="F960" s="271" t="s">
        <v>3550</v>
      </c>
      <c r="G960" s="269"/>
      <c r="H960" s="272">
        <v>105.4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174</v>
      </c>
      <c r="AU960" s="278" t="s">
        <v>86</v>
      </c>
      <c r="AV960" s="14" t="s">
        <v>86</v>
      </c>
      <c r="AW960" s="14" t="s">
        <v>30</v>
      </c>
      <c r="AX960" s="14" t="s">
        <v>73</v>
      </c>
      <c r="AY960" s="278" t="s">
        <v>166</v>
      </c>
    </row>
    <row r="961" spans="1:51" s="14" customFormat="1" ht="12">
      <c r="A961" s="14"/>
      <c r="B961" s="268"/>
      <c r="C961" s="269"/>
      <c r="D961" s="259" t="s">
        <v>174</v>
      </c>
      <c r="E961" s="270" t="s">
        <v>1</v>
      </c>
      <c r="F961" s="271" t="s">
        <v>1440</v>
      </c>
      <c r="G961" s="269"/>
      <c r="H961" s="272">
        <v>38.3</v>
      </c>
      <c r="I961" s="273"/>
      <c r="J961" s="269"/>
      <c r="K961" s="269"/>
      <c r="L961" s="274"/>
      <c r="M961" s="275"/>
      <c r="N961" s="276"/>
      <c r="O961" s="276"/>
      <c r="P961" s="276"/>
      <c r="Q961" s="276"/>
      <c r="R961" s="276"/>
      <c r="S961" s="276"/>
      <c r="T961" s="27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8" t="s">
        <v>174</v>
      </c>
      <c r="AU961" s="278" t="s">
        <v>86</v>
      </c>
      <c r="AV961" s="14" t="s">
        <v>86</v>
      </c>
      <c r="AW961" s="14" t="s">
        <v>30</v>
      </c>
      <c r="AX961" s="14" t="s">
        <v>73</v>
      </c>
      <c r="AY961" s="278" t="s">
        <v>166</v>
      </c>
    </row>
    <row r="962" spans="1:51" s="14" customFormat="1" ht="12">
      <c r="A962" s="14"/>
      <c r="B962" s="268"/>
      <c r="C962" s="269"/>
      <c r="D962" s="259" t="s">
        <v>174</v>
      </c>
      <c r="E962" s="270" t="s">
        <v>1</v>
      </c>
      <c r="F962" s="271" t="s">
        <v>3551</v>
      </c>
      <c r="G962" s="269"/>
      <c r="H962" s="272">
        <v>21.6</v>
      </c>
      <c r="I962" s="273"/>
      <c r="J962" s="269"/>
      <c r="K962" s="269"/>
      <c r="L962" s="274"/>
      <c r="M962" s="275"/>
      <c r="N962" s="276"/>
      <c r="O962" s="276"/>
      <c r="P962" s="276"/>
      <c r="Q962" s="276"/>
      <c r="R962" s="276"/>
      <c r="S962" s="276"/>
      <c r="T962" s="27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8" t="s">
        <v>174</v>
      </c>
      <c r="AU962" s="278" t="s">
        <v>86</v>
      </c>
      <c r="AV962" s="14" t="s">
        <v>86</v>
      </c>
      <c r="AW962" s="14" t="s">
        <v>30</v>
      </c>
      <c r="AX962" s="14" t="s">
        <v>73</v>
      </c>
      <c r="AY962" s="278" t="s">
        <v>166</v>
      </c>
    </row>
    <row r="963" spans="1:65" s="2" customFormat="1" ht="21.75" customHeight="1">
      <c r="A963" s="37"/>
      <c r="B963" s="38"/>
      <c r="C963" s="279" t="s">
        <v>1377</v>
      </c>
      <c r="D963" s="279" t="s">
        <v>243</v>
      </c>
      <c r="E963" s="280" t="s">
        <v>1443</v>
      </c>
      <c r="F963" s="281" t="s">
        <v>1444</v>
      </c>
      <c r="G963" s="282" t="s">
        <v>290</v>
      </c>
      <c r="H963" s="283">
        <v>23.76</v>
      </c>
      <c r="I963" s="284"/>
      <c r="J963" s="285">
        <f>ROUND(I963*H963,2)</f>
        <v>0</v>
      </c>
      <c r="K963" s="286"/>
      <c r="L963" s="287"/>
      <c r="M963" s="288" t="s">
        <v>1</v>
      </c>
      <c r="N963" s="289" t="s">
        <v>39</v>
      </c>
      <c r="O963" s="90"/>
      <c r="P963" s="253">
        <f>O963*H963</f>
        <v>0</v>
      </c>
      <c r="Q963" s="253">
        <v>0.00106</v>
      </c>
      <c r="R963" s="253">
        <f>Q963*H963</f>
        <v>0.025185600000000002</v>
      </c>
      <c r="S963" s="253">
        <v>0</v>
      </c>
      <c r="T963" s="254">
        <f>S963*H963</f>
        <v>0</v>
      </c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R963" s="255" t="s">
        <v>338</v>
      </c>
      <c r="AT963" s="255" t="s">
        <v>243</v>
      </c>
      <c r="AU963" s="255" t="s">
        <v>86</v>
      </c>
      <c r="AY963" s="16" t="s">
        <v>166</v>
      </c>
      <c r="BE963" s="256">
        <f>IF(N963="základní",J963,0)</f>
        <v>0</v>
      </c>
      <c r="BF963" s="256">
        <f>IF(N963="snížená",J963,0)</f>
        <v>0</v>
      </c>
      <c r="BG963" s="256">
        <f>IF(N963="zákl. přenesená",J963,0)</f>
        <v>0</v>
      </c>
      <c r="BH963" s="256">
        <f>IF(N963="sníž. přenesená",J963,0)</f>
        <v>0</v>
      </c>
      <c r="BI963" s="256">
        <f>IF(N963="nulová",J963,0)</f>
        <v>0</v>
      </c>
      <c r="BJ963" s="16" t="s">
        <v>86</v>
      </c>
      <c r="BK963" s="256">
        <f>ROUND(I963*H963,2)</f>
        <v>0</v>
      </c>
      <c r="BL963" s="16" t="s">
        <v>252</v>
      </c>
      <c r="BM963" s="255" t="s">
        <v>3552</v>
      </c>
    </row>
    <row r="964" spans="1:51" s="14" customFormat="1" ht="12">
      <c r="A964" s="14"/>
      <c r="B964" s="268"/>
      <c r="C964" s="269"/>
      <c r="D964" s="259" t="s">
        <v>174</v>
      </c>
      <c r="E964" s="270" t="s">
        <v>1</v>
      </c>
      <c r="F964" s="271" t="s">
        <v>3551</v>
      </c>
      <c r="G964" s="269"/>
      <c r="H964" s="272">
        <v>21.6</v>
      </c>
      <c r="I964" s="273"/>
      <c r="J964" s="269"/>
      <c r="K964" s="269"/>
      <c r="L964" s="274"/>
      <c r="M964" s="275"/>
      <c r="N964" s="276"/>
      <c r="O964" s="276"/>
      <c r="P964" s="276"/>
      <c r="Q964" s="276"/>
      <c r="R964" s="276"/>
      <c r="S964" s="276"/>
      <c r="T964" s="27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8" t="s">
        <v>174</v>
      </c>
      <c r="AU964" s="278" t="s">
        <v>86</v>
      </c>
      <c r="AV964" s="14" t="s">
        <v>86</v>
      </c>
      <c r="AW964" s="14" t="s">
        <v>30</v>
      </c>
      <c r="AX964" s="14" t="s">
        <v>73</v>
      </c>
      <c r="AY964" s="278" t="s">
        <v>166</v>
      </c>
    </row>
    <row r="965" spans="1:51" s="14" customFormat="1" ht="12">
      <c r="A965" s="14"/>
      <c r="B965" s="268"/>
      <c r="C965" s="269"/>
      <c r="D965" s="259" t="s">
        <v>174</v>
      </c>
      <c r="E965" s="269"/>
      <c r="F965" s="271" t="s">
        <v>3553</v>
      </c>
      <c r="G965" s="269"/>
      <c r="H965" s="272">
        <v>23.76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174</v>
      </c>
      <c r="AU965" s="278" t="s">
        <v>86</v>
      </c>
      <c r="AV965" s="14" t="s">
        <v>86</v>
      </c>
      <c r="AW965" s="14" t="s">
        <v>4</v>
      </c>
      <c r="AX965" s="14" t="s">
        <v>80</v>
      </c>
      <c r="AY965" s="278" t="s">
        <v>166</v>
      </c>
    </row>
    <row r="966" spans="1:65" s="2" customFormat="1" ht="21.75" customHeight="1">
      <c r="A966" s="37"/>
      <c r="B966" s="38"/>
      <c r="C966" s="279" t="s">
        <v>1382</v>
      </c>
      <c r="D966" s="279" t="s">
        <v>243</v>
      </c>
      <c r="E966" s="280" t="s">
        <v>1448</v>
      </c>
      <c r="F966" s="281" t="s">
        <v>1449</v>
      </c>
      <c r="G966" s="282" t="s">
        <v>290</v>
      </c>
      <c r="H966" s="283">
        <v>115.94</v>
      </c>
      <c r="I966" s="284"/>
      <c r="J966" s="285">
        <f>ROUND(I966*H966,2)</f>
        <v>0</v>
      </c>
      <c r="K966" s="286"/>
      <c r="L966" s="287"/>
      <c r="M966" s="288" t="s">
        <v>1</v>
      </c>
      <c r="N966" s="289" t="s">
        <v>39</v>
      </c>
      <c r="O966" s="90"/>
      <c r="P966" s="253">
        <f>O966*H966</f>
        <v>0</v>
      </c>
      <c r="Q966" s="253">
        <v>0.00211</v>
      </c>
      <c r="R966" s="253">
        <f>Q966*H966</f>
        <v>0.24463339999999997</v>
      </c>
      <c r="S966" s="253">
        <v>0</v>
      </c>
      <c r="T966" s="254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55" t="s">
        <v>338</v>
      </c>
      <c r="AT966" s="255" t="s">
        <v>243</v>
      </c>
      <c r="AU966" s="255" t="s">
        <v>86</v>
      </c>
      <c r="AY966" s="16" t="s">
        <v>166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6" t="s">
        <v>86</v>
      </c>
      <c r="BK966" s="256">
        <f>ROUND(I966*H966,2)</f>
        <v>0</v>
      </c>
      <c r="BL966" s="16" t="s">
        <v>252</v>
      </c>
      <c r="BM966" s="255" t="s">
        <v>3554</v>
      </c>
    </row>
    <row r="967" spans="1:51" s="14" customFormat="1" ht="12">
      <c r="A967" s="14"/>
      <c r="B967" s="268"/>
      <c r="C967" s="269"/>
      <c r="D967" s="259" t="s">
        <v>174</v>
      </c>
      <c r="E967" s="270" t="s">
        <v>1</v>
      </c>
      <c r="F967" s="271" t="s">
        <v>3550</v>
      </c>
      <c r="G967" s="269"/>
      <c r="H967" s="272">
        <v>105.4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174</v>
      </c>
      <c r="AU967" s="278" t="s">
        <v>86</v>
      </c>
      <c r="AV967" s="14" t="s">
        <v>86</v>
      </c>
      <c r="AW967" s="14" t="s">
        <v>30</v>
      </c>
      <c r="AX967" s="14" t="s">
        <v>73</v>
      </c>
      <c r="AY967" s="278" t="s">
        <v>166</v>
      </c>
    </row>
    <row r="968" spans="1:51" s="14" customFormat="1" ht="12">
      <c r="A968" s="14"/>
      <c r="B968" s="268"/>
      <c r="C968" s="269"/>
      <c r="D968" s="259" t="s">
        <v>174</v>
      </c>
      <c r="E968" s="269"/>
      <c r="F968" s="271" t="s">
        <v>3555</v>
      </c>
      <c r="G968" s="269"/>
      <c r="H968" s="272">
        <v>115.94</v>
      </c>
      <c r="I968" s="273"/>
      <c r="J968" s="269"/>
      <c r="K968" s="269"/>
      <c r="L968" s="274"/>
      <c r="M968" s="275"/>
      <c r="N968" s="276"/>
      <c r="O968" s="276"/>
      <c r="P968" s="276"/>
      <c r="Q968" s="276"/>
      <c r="R968" s="276"/>
      <c r="S968" s="276"/>
      <c r="T968" s="277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78" t="s">
        <v>174</v>
      </c>
      <c r="AU968" s="278" t="s">
        <v>86</v>
      </c>
      <c r="AV968" s="14" t="s">
        <v>86</v>
      </c>
      <c r="AW968" s="14" t="s">
        <v>4</v>
      </c>
      <c r="AX968" s="14" t="s">
        <v>80</v>
      </c>
      <c r="AY968" s="278" t="s">
        <v>166</v>
      </c>
    </row>
    <row r="969" spans="1:65" s="2" customFormat="1" ht="16.5" customHeight="1">
      <c r="A969" s="37"/>
      <c r="B969" s="38"/>
      <c r="C969" s="279" t="s">
        <v>1387</v>
      </c>
      <c r="D969" s="279" t="s">
        <v>243</v>
      </c>
      <c r="E969" s="280" t="s">
        <v>1399</v>
      </c>
      <c r="F969" s="281" t="s">
        <v>1400</v>
      </c>
      <c r="G969" s="282" t="s">
        <v>179</v>
      </c>
      <c r="H969" s="283">
        <v>0.101</v>
      </c>
      <c r="I969" s="284"/>
      <c r="J969" s="285">
        <f>ROUND(I969*H969,2)</f>
        <v>0</v>
      </c>
      <c r="K969" s="286"/>
      <c r="L969" s="287"/>
      <c r="M969" s="288" t="s">
        <v>1</v>
      </c>
      <c r="N969" s="289" t="s">
        <v>39</v>
      </c>
      <c r="O969" s="90"/>
      <c r="P969" s="253">
        <f>O969*H969</f>
        <v>0</v>
      </c>
      <c r="Q969" s="253">
        <v>0.55</v>
      </c>
      <c r="R969" s="253">
        <f>Q969*H969</f>
        <v>0.05555000000000001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338</v>
      </c>
      <c r="AT969" s="255" t="s">
        <v>243</v>
      </c>
      <c r="AU969" s="255" t="s">
        <v>86</v>
      </c>
      <c r="AY969" s="16" t="s">
        <v>166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86</v>
      </c>
      <c r="BK969" s="256">
        <f>ROUND(I969*H969,2)</f>
        <v>0</v>
      </c>
      <c r="BL969" s="16" t="s">
        <v>252</v>
      </c>
      <c r="BM969" s="255" t="s">
        <v>3556</v>
      </c>
    </row>
    <row r="970" spans="1:51" s="14" customFormat="1" ht="12">
      <c r="A970" s="14"/>
      <c r="B970" s="268"/>
      <c r="C970" s="269"/>
      <c r="D970" s="259" t="s">
        <v>174</v>
      </c>
      <c r="E970" s="270" t="s">
        <v>1</v>
      </c>
      <c r="F970" s="271" t="s">
        <v>1454</v>
      </c>
      <c r="G970" s="269"/>
      <c r="H970" s="272">
        <v>0.092</v>
      </c>
      <c r="I970" s="273"/>
      <c r="J970" s="269"/>
      <c r="K970" s="269"/>
      <c r="L970" s="274"/>
      <c r="M970" s="275"/>
      <c r="N970" s="276"/>
      <c r="O970" s="276"/>
      <c r="P970" s="276"/>
      <c r="Q970" s="276"/>
      <c r="R970" s="276"/>
      <c r="S970" s="276"/>
      <c r="T970" s="277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8" t="s">
        <v>174</v>
      </c>
      <c r="AU970" s="278" t="s">
        <v>86</v>
      </c>
      <c r="AV970" s="14" t="s">
        <v>86</v>
      </c>
      <c r="AW970" s="14" t="s">
        <v>30</v>
      </c>
      <c r="AX970" s="14" t="s">
        <v>73</v>
      </c>
      <c r="AY970" s="278" t="s">
        <v>166</v>
      </c>
    </row>
    <row r="971" spans="1:51" s="14" customFormat="1" ht="12">
      <c r="A971" s="14"/>
      <c r="B971" s="268"/>
      <c r="C971" s="269"/>
      <c r="D971" s="259" t="s">
        <v>174</v>
      </c>
      <c r="E971" s="269"/>
      <c r="F971" s="271" t="s">
        <v>1455</v>
      </c>
      <c r="G971" s="269"/>
      <c r="H971" s="272">
        <v>0.101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174</v>
      </c>
      <c r="AU971" s="278" t="s">
        <v>86</v>
      </c>
      <c r="AV971" s="14" t="s">
        <v>86</v>
      </c>
      <c r="AW971" s="14" t="s">
        <v>4</v>
      </c>
      <c r="AX971" s="14" t="s">
        <v>80</v>
      </c>
      <c r="AY971" s="278" t="s">
        <v>166</v>
      </c>
    </row>
    <row r="972" spans="1:65" s="2" customFormat="1" ht="21.75" customHeight="1">
      <c r="A972" s="37"/>
      <c r="B972" s="38"/>
      <c r="C972" s="243" t="s">
        <v>1392</v>
      </c>
      <c r="D972" s="243" t="s">
        <v>168</v>
      </c>
      <c r="E972" s="244" t="s">
        <v>1457</v>
      </c>
      <c r="F972" s="245" t="s">
        <v>1458</v>
      </c>
      <c r="G972" s="246" t="s">
        <v>171</v>
      </c>
      <c r="H972" s="247">
        <v>13.347</v>
      </c>
      <c r="I972" s="248"/>
      <c r="J972" s="249">
        <f>ROUND(I972*H972,2)</f>
        <v>0</v>
      </c>
      <c r="K972" s="250"/>
      <c r="L972" s="43"/>
      <c r="M972" s="251" t="s">
        <v>1</v>
      </c>
      <c r="N972" s="252" t="s">
        <v>39</v>
      </c>
      <c r="O972" s="90"/>
      <c r="P972" s="253">
        <f>O972*H972</f>
        <v>0</v>
      </c>
      <c r="Q972" s="253">
        <v>0.0002</v>
      </c>
      <c r="R972" s="253">
        <f>Q972*H972</f>
        <v>0.0026694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252</v>
      </c>
      <c r="AT972" s="255" t="s">
        <v>168</v>
      </c>
      <c r="AU972" s="255" t="s">
        <v>86</v>
      </c>
      <c r="AY972" s="16" t="s">
        <v>166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86</v>
      </c>
      <c r="BK972" s="256">
        <f>ROUND(I972*H972,2)</f>
        <v>0</v>
      </c>
      <c r="BL972" s="16" t="s">
        <v>252</v>
      </c>
      <c r="BM972" s="255" t="s">
        <v>3557</v>
      </c>
    </row>
    <row r="973" spans="1:51" s="14" customFormat="1" ht="12">
      <c r="A973" s="14"/>
      <c r="B973" s="268"/>
      <c r="C973" s="269"/>
      <c r="D973" s="259" t="s">
        <v>174</v>
      </c>
      <c r="E973" s="270" t="s">
        <v>1</v>
      </c>
      <c r="F973" s="271" t="s">
        <v>3558</v>
      </c>
      <c r="G973" s="269"/>
      <c r="H973" s="272">
        <v>6.387</v>
      </c>
      <c r="I973" s="273"/>
      <c r="J973" s="269"/>
      <c r="K973" s="269"/>
      <c r="L973" s="274"/>
      <c r="M973" s="275"/>
      <c r="N973" s="276"/>
      <c r="O973" s="276"/>
      <c r="P973" s="276"/>
      <c r="Q973" s="276"/>
      <c r="R973" s="276"/>
      <c r="S973" s="276"/>
      <c r="T973" s="27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78" t="s">
        <v>174</v>
      </c>
      <c r="AU973" s="278" t="s">
        <v>86</v>
      </c>
      <c r="AV973" s="14" t="s">
        <v>86</v>
      </c>
      <c r="AW973" s="14" t="s">
        <v>30</v>
      </c>
      <c r="AX973" s="14" t="s">
        <v>73</v>
      </c>
      <c r="AY973" s="278" t="s">
        <v>166</v>
      </c>
    </row>
    <row r="974" spans="1:51" s="14" customFormat="1" ht="12">
      <c r="A974" s="14"/>
      <c r="B974" s="268"/>
      <c r="C974" s="269"/>
      <c r="D974" s="259" t="s">
        <v>174</v>
      </c>
      <c r="E974" s="270" t="s">
        <v>1</v>
      </c>
      <c r="F974" s="271" t="s">
        <v>3559</v>
      </c>
      <c r="G974" s="269"/>
      <c r="H974" s="272">
        <v>6.96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174</v>
      </c>
      <c r="AU974" s="278" t="s">
        <v>86</v>
      </c>
      <c r="AV974" s="14" t="s">
        <v>86</v>
      </c>
      <c r="AW974" s="14" t="s">
        <v>30</v>
      </c>
      <c r="AX974" s="14" t="s">
        <v>73</v>
      </c>
      <c r="AY974" s="278" t="s">
        <v>166</v>
      </c>
    </row>
    <row r="975" spans="1:65" s="2" customFormat="1" ht="44.25" customHeight="1">
      <c r="A975" s="37"/>
      <c r="B975" s="38"/>
      <c r="C975" s="243" t="s">
        <v>1398</v>
      </c>
      <c r="D975" s="243" t="s">
        <v>168</v>
      </c>
      <c r="E975" s="244" t="s">
        <v>1463</v>
      </c>
      <c r="F975" s="245" t="s">
        <v>1464</v>
      </c>
      <c r="G975" s="246" t="s">
        <v>346</v>
      </c>
      <c r="H975" s="247">
        <v>1</v>
      </c>
      <c r="I975" s="248"/>
      <c r="J975" s="249">
        <f>ROUND(I975*H975,2)</f>
        <v>0</v>
      </c>
      <c r="K975" s="250"/>
      <c r="L975" s="43"/>
      <c r="M975" s="251" t="s">
        <v>1</v>
      </c>
      <c r="N975" s="252" t="s">
        <v>39</v>
      </c>
      <c r="O975" s="90"/>
      <c r="P975" s="253">
        <f>O975*H975</f>
        <v>0</v>
      </c>
      <c r="Q975" s="253">
        <v>0.0139</v>
      </c>
      <c r="R975" s="253">
        <f>Q975*H975</f>
        <v>0.0139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252</v>
      </c>
      <c r="AT975" s="255" t="s">
        <v>168</v>
      </c>
      <c r="AU975" s="255" t="s">
        <v>86</v>
      </c>
      <c r="AY975" s="16" t="s">
        <v>166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86</v>
      </c>
      <c r="BK975" s="256">
        <f>ROUND(I975*H975,2)</f>
        <v>0</v>
      </c>
      <c r="BL975" s="16" t="s">
        <v>252</v>
      </c>
      <c r="BM975" s="255" t="s">
        <v>3560</v>
      </c>
    </row>
    <row r="976" spans="1:51" s="14" customFormat="1" ht="12">
      <c r="A976" s="14"/>
      <c r="B976" s="268"/>
      <c r="C976" s="269"/>
      <c r="D976" s="259" t="s">
        <v>174</v>
      </c>
      <c r="E976" s="270" t="s">
        <v>1</v>
      </c>
      <c r="F976" s="271" t="s">
        <v>1466</v>
      </c>
      <c r="G976" s="269"/>
      <c r="H976" s="272">
        <v>1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174</v>
      </c>
      <c r="AU976" s="278" t="s">
        <v>86</v>
      </c>
      <c r="AV976" s="14" t="s">
        <v>86</v>
      </c>
      <c r="AW976" s="14" t="s">
        <v>30</v>
      </c>
      <c r="AX976" s="14" t="s">
        <v>73</v>
      </c>
      <c r="AY976" s="278" t="s">
        <v>166</v>
      </c>
    </row>
    <row r="977" spans="1:65" s="2" customFormat="1" ht="21.75" customHeight="1">
      <c r="A977" s="37"/>
      <c r="B977" s="38"/>
      <c r="C977" s="243" t="s">
        <v>1406</v>
      </c>
      <c r="D977" s="243" t="s">
        <v>168</v>
      </c>
      <c r="E977" s="244" t="s">
        <v>1468</v>
      </c>
      <c r="F977" s="245" t="s">
        <v>1469</v>
      </c>
      <c r="G977" s="246" t="s">
        <v>171</v>
      </c>
      <c r="H977" s="247">
        <v>1.975</v>
      </c>
      <c r="I977" s="248"/>
      <c r="J977" s="249">
        <f>ROUND(I977*H977,2)</f>
        <v>0</v>
      </c>
      <c r="K977" s="250"/>
      <c r="L977" s="43"/>
      <c r="M977" s="251" t="s">
        <v>1</v>
      </c>
      <c r="N977" s="252" t="s">
        <v>39</v>
      </c>
      <c r="O977" s="90"/>
      <c r="P977" s="253">
        <f>O977*H977</f>
        <v>0</v>
      </c>
      <c r="Q977" s="253">
        <v>0.0139</v>
      </c>
      <c r="R977" s="253">
        <f>Q977*H977</f>
        <v>0.0274525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252</v>
      </c>
      <c r="AT977" s="255" t="s">
        <v>168</v>
      </c>
      <c r="AU977" s="255" t="s">
        <v>86</v>
      </c>
      <c r="AY977" s="16" t="s">
        <v>166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86</v>
      </c>
      <c r="BK977" s="256">
        <f>ROUND(I977*H977,2)</f>
        <v>0</v>
      </c>
      <c r="BL977" s="16" t="s">
        <v>252</v>
      </c>
      <c r="BM977" s="255" t="s">
        <v>3561</v>
      </c>
    </row>
    <row r="978" spans="1:51" s="14" customFormat="1" ht="12">
      <c r="A978" s="14"/>
      <c r="B978" s="268"/>
      <c r="C978" s="269"/>
      <c r="D978" s="259" t="s">
        <v>174</v>
      </c>
      <c r="E978" s="270" t="s">
        <v>1</v>
      </c>
      <c r="F978" s="271" t="s">
        <v>1471</v>
      </c>
      <c r="G978" s="269"/>
      <c r="H978" s="272">
        <v>1.975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174</v>
      </c>
      <c r="AU978" s="278" t="s">
        <v>86</v>
      </c>
      <c r="AV978" s="14" t="s">
        <v>86</v>
      </c>
      <c r="AW978" s="14" t="s">
        <v>30</v>
      </c>
      <c r="AX978" s="14" t="s">
        <v>73</v>
      </c>
      <c r="AY978" s="278" t="s">
        <v>166</v>
      </c>
    </row>
    <row r="979" spans="1:65" s="2" customFormat="1" ht="33" customHeight="1">
      <c r="A979" s="37"/>
      <c r="B979" s="38"/>
      <c r="C979" s="243" t="s">
        <v>1410</v>
      </c>
      <c r="D979" s="243" t="s">
        <v>168</v>
      </c>
      <c r="E979" s="244" t="s">
        <v>1473</v>
      </c>
      <c r="F979" s="245" t="s">
        <v>1474</v>
      </c>
      <c r="G979" s="246" t="s">
        <v>171</v>
      </c>
      <c r="H979" s="247">
        <v>19.637</v>
      </c>
      <c r="I979" s="248"/>
      <c r="J979" s="249">
        <f>ROUND(I979*H979,2)</f>
        <v>0</v>
      </c>
      <c r="K979" s="250"/>
      <c r="L979" s="43"/>
      <c r="M979" s="251" t="s">
        <v>1</v>
      </c>
      <c r="N979" s="252" t="s">
        <v>39</v>
      </c>
      <c r="O979" s="90"/>
      <c r="P979" s="253">
        <f>O979*H979</f>
        <v>0</v>
      </c>
      <c r="Q979" s="253">
        <v>0</v>
      </c>
      <c r="R979" s="253">
        <f>Q979*H979</f>
        <v>0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252</v>
      </c>
      <c r="AT979" s="255" t="s">
        <v>168</v>
      </c>
      <c r="AU979" s="255" t="s">
        <v>86</v>
      </c>
      <c r="AY979" s="16" t="s">
        <v>166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86</v>
      </c>
      <c r="BK979" s="256">
        <f>ROUND(I979*H979,2)</f>
        <v>0</v>
      </c>
      <c r="BL979" s="16" t="s">
        <v>252</v>
      </c>
      <c r="BM979" s="255" t="s">
        <v>3562</v>
      </c>
    </row>
    <row r="980" spans="1:51" s="13" customFormat="1" ht="12">
      <c r="A980" s="13"/>
      <c r="B980" s="257"/>
      <c r="C980" s="258"/>
      <c r="D980" s="259" t="s">
        <v>174</v>
      </c>
      <c r="E980" s="260" t="s">
        <v>1</v>
      </c>
      <c r="F980" s="261" t="s">
        <v>313</v>
      </c>
      <c r="G980" s="258"/>
      <c r="H980" s="260" t="s">
        <v>1</v>
      </c>
      <c r="I980" s="262"/>
      <c r="J980" s="258"/>
      <c r="K980" s="258"/>
      <c r="L980" s="263"/>
      <c r="M980" s="264"/>
      <c r="N980" s="265"/>
      <c r="O980" s="265"/>
      <c r="P980" s="265"/>
      <c r="Q980" s="265"/>
      <c r="R980" s="265"/>
      <c r="S980" s="265"/>
      <c r="T980" s="266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7" t="s">
        <v>174</v>
      </c>
      <c r="AU980" s="267" t="s">
        <v>86</v>
      </c>
      <c r="AV980" s="13" t="s">
        <v>80</v>
      </c>
      <c r="AW980" s="13" t="s">
        <v>30</v>
      </c>
      <c r="AX980" s="13" t="s">
        <v>73</v>
      </c>
      <c r="AY980" s="267" t="s">
        <v>166</v>
      </c>
    </row>
    <row r="981" spans="1:51" s="14" customFormat="1" ht="12">
      <c r="A981" s="14"/>
      <c r="B981" s="268"/>
      <c r="C981" s="269"/>
      <c r="D981" s="259" t="s">
        <v>174</v>
      </c>
      <c r="E981" s="270" t="s">
        <v>1</v>
      </c>
      <c r="F981" s="271" t="s">
        <v>3563</v>
      </c>
      <c r="G981" s="269"/>
      <c r="H981" s="272">
        <v>6.185</v>
      </c>
      <c r="I981" s="273"/>
      <c r="J981" s="269"/>
      <c r="K981" s="269"/>
      <c r="L981" s="274"/>
      <c r="M981" s="275"/>
      <c r="N981" s="276"/>
      <c r="O981" s="276"/>
      <c r="P981" s="276"/>
      <c r="Q981" s="276"/>
      <c r="R981" s="276"/>
      <c r="S981" s="276"/>
      <c r="T981" s="27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8" t="s">
        <v>174</v>
      </c>
      <c r="AU981" s="278" t="s">
        <v>86</v>
      </c>
      <c r="AV981" s="14" t="s">
        <v>86</v>
      </c>
      <c r="AW981" s="14" t="s">
        <v>30</v>
      </c>
      <c r="AX981" s="14" t="s">
        <v>73</v>
      </c>
      <c r="AY981" s="278" t="s">
        <v>166</v>
      </c>
    </row>
    <row r="982" spans="1:51" s="14" customFormat="1" ht="12">
      <c r="A982" s="14"/>
      <c r="B982" s="268"/>
      <c r="C982" s="269"/>
      <c r="D982" s="259" t="s">
        <v>174</v>
      </c>
      <c r="E982" s="270" t="s">
        <v>1</v>
      </c>
      <c r="F982" s="271" t="s">
        <v>3564</v>
      </c>
      <c r="G982" s="269"/>
      <c r="H982" s="272">
        <v>8.171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8" t="s">
        <v>174</v>
      </c>
      <c r="AU982" s="278" t="s">
        <v>86</v>
      </c>
      <c r="AV982" s="14" t="s">
        <v>86</v>
      </c>
      <c r="AW982" s="14" t="s">
        <v>30</v>
      </c>
      <c r="AX982" s="14" t="s">
        <v>73</v>
      </c>
      <c r="AY982" s="278" t="s">
        <v>166</v>
      </c>
    </row>
    <row r="983" spans="1:51" s="14" customFormat="1" ht="12">
      <c r="A983" s="14"/>
      <c r="B983" s="268"/>
      <c r="C983" s="269"/>
      <c r="D983" s="259" t="s">
        <v>174</v>
      </c>
      <c r="E983" s="270" t="s">
        <v>1</v>
      </c>
      <c r="F983" s="271" t="s">
        <v>3565</v>
      </c>
      <c r="G983" s="269"/>
      <c r="H983" s="272">
        <v>5.281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174</v>
      </c>
      <c r="AU983" s="278" t="s">
        <v>86</v>
      </c>
      <c r="AV983" s="14" t="s">
        <v>86</v>
      </c>
      <c r="AW983" s="14" t="s">
        <v>30</v>
      </c>
      <c r="AX983" s="14" t="s">
        <v>73</v>
      </c>
      <c r="AY983" s="278" t="s">
        <v>166</v>
      </c>
    </row>
    <row r="984" spans="1:65" s="2" customFormat="1" ht="21.75" customHeight="1">
      <c r="A984" s="37"/>
      <c r="B984" s="38"/>
      <c r="C984" s="279" t="s">
        <v>1416</v>
      </c>
      <c r="D984" s="279" t="s">
        <v>243</v>
      </c>
      <c r="E984" s="280" t="s">
        <v>1480</v>
      </c>
      <c r="F984" s="281" t="s">
        <v>1481</v>
      </c>
      <c r="G984" s="282" t="s">
        <v>346</v>
      </c>
      <c r="H984" s="283">
        <v>21.601</v>
      </c>
      <c r="I984" s="284"/>
      <c r="J984" s="285">
        <f>ROUND(I984*H984,2)</f>
        <v>0</v>
      </c>
      <c r="K984" s="286"/>
      <c r="L984" s="287"/>
      <c r="M984" s="288" t="s">
        <v>1</v>
      </c>
      <c r="N984" s="289" t="s">
        <v>39</v>
      </c>
      <c r="O984" s="90"/>
      <c r="P984" s="253">
        <f>O984*H984</f>
        <v>0</v>
      </c>
      <c r="Q984" s="253">
        <v>0.01582</v>
      </c>
      <c r="R984" s="253">
        <f>Q984*H984</f>
        <v>0.34172782</v>
      </c>
      <c r="S984" s="253">
        <v>0</v>
      </c>
      <c r="T984" s="254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55" t="s">
        <v>338</v>
      </c>
      <c r="AT984" s="255" t="s">
        <v>243</v>
      </c>
      <c r="AU984" s="255" t="s">
        <v>86</v>
      </c>
      <c r="AY984" s="16" t="s">
        <v>166</v>
      </c>
      <c r="BE984" s="256">
        <f>IF(N984="základní",J984,0)</f>
        <v>0</v>
      </c>
      <c r="BF984" s="256">
        <f>IF(N984="snížená",J984,0)</f>
        <v>0</v>
      </c>
      <c r="BG984" s="256">
        <f>IF(N984="zákl. přenesená",J984,0)</f>
        <v>0</v>
      </c>
      <c r="BH984" s="256">
        <f>IF(N984="sníž. přenesená",J984,0)</f>
        <v>0</v>
      </c>
      <c r="BI984" s="256">
        <f>IF(N984="nulová",J984,0)</f>
        <v>0</v>
      </c>
      <c r="BJ984" s="16" t="s">
        <v>86</v>
      </c>
      <c r="BK984" s="256">
        <f>ROUND(I984*H984,2)</f>
        <v>0</v>
      </c>
      <c r="BL984" s="16" t="s">
        <v>252</v>
      </c>
      <c r="BM984" s="255" t="s">
        <v>3566</v>
      </c>
    </row>
    <row r="985" spans="1:47" s="2" customFormat="1" ht="12">
      <c r="A985" s="37"/>
      <c r="B985" s="38"/>
      <c r="C985" s="39"/>
      <c r="D985" s="259" t="s">
        <v>496</v>
      </c>
      <c r="E985" s="39"/>
      <c r="F985" s="290" t="s">
        <v>1483</v>
      </c>
      <c r="G985" s="39"/>
      <c r="H985" s="39"/>
      <c r="I985" s="153"/>
      <c r="J985" s="39"/>
      <c r="K985" s="39"/>
      <c r="L985" s="43"/>
      <c r="M985" s="291"/>
      <c r="N985" s="292"/>
      <c r="O985" s="90"/>
      <c r="P985" s="90"/>
      <c r="Q985" s="90"/>
      <c r="R985" s="90"/>
      <c r="S985" s="90"/>
      <c r="T985" s="91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T985" s="16" t="s">
        <v>496</v>
      </c>
      <c r="AU985" s="16" t="s">
        <v>86</v>
      </c>
    </row>
    <row r="986" spans="1:51" s="14" customFormat="1" ht="12">
      <c r="A986" s="14"/>
      <c r="B986" s="268"/>
      <c r="C986" s="269"/>
      <c r="D986" s="259" t="s">
        <v>174</v>
      </c>
      <c r="E986" s="269"/>
      <c r="F986" s="271" t="s">
        <v>3567</v>
      </c>
      <c r="G986" s="269"/>
      <c r="H986" s="272">
        <v>21.601</v>
      </c>
      <c r="I986" s="273"/>
      <c r="J986" s="269"/>
      <c r="K986" s="269"/>
      <c r="L986" s="274"/>
      <c r="M986" s="275"/>
      <c r="N986" s="276"/>
      <c r="O986" s="276"/>
      <c r="P986" s="276"/>
      <c r="Q986" s="276"/>
      <c r="R986" s="276"/>
      <c r="S986" s="276"/>
      <c r="T986" s="27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8" t="s">
        <v>174</v>
      </c>
      <c r="AU986" s="278" t="s">
        <v>86</v>
      </c>
      <c r="AV986" s="14" t="s">
        <v>86</v>
      </c>
      <c r="AW986" s="14" t="s">
        <v>4</v>
      </c>
      <c r="AX986" s="14" t="s">
        <v>80</v>
      </c>
      <c r="AY986" s="278" t="s">
        <v>166</v>
      </c>
    </row>
    <row r="987" spans="1:65" s="2" customFormat="1" ht="21.75" customHeight="1">
      <c r="A987" s="37"/>
      <c r="B987" s="38"/>
      <c r="C987" s="243" t="s">
        <v>1421</v>
      </c>
      <c r="D987" s="243" t="s">
        <v>168</v>
      </c>
      <c r="E987" s="244" t="s">
        <v>1486</v>
      </c>
      <c r="F987" s="245" t="s">
        <v>1487</v>
      </c>
      <c r="G987" s="246" t="s">
        <v>171</v>
      </c>
      <c r="H987" s="247">
        <v>19.637</v>
      </c>
      <c r="I987" s="248"/>
      <c r="J987" s="249">
        <f>ROUND(I987*H987,2)</f>
        <v>0</v>
      </c>
      <c r="K987" s="250"/>
      <c r="L987" s="43"/>
      <c r="M987" s="251" t="s">
        <v>1</v>
      </c>
      <c r="N987" s="252" t="s">
        <v>39</v>
      </c>
      <c r="O987" s="90"/>
      <c r="P987" s="253">
        <f>O987*H987</f>
        <v>0</v>
      </c>
      <c r="Q987" s="253">
        <v>0.0002</v>
      </c>
      <c r="R987" s="253">
        <f>Q987*H987</f>
        <v>0.0039274</v>
      </c>
      <c r="S987" s="253">
        <v>0</v>
      </c>
      <c r="T987" s="254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55" t="s">
        <v>252</v>
      </c>
      <c r="AT987" s="255" t="s">
        <v>168</v>
      </c>
      <c r="AU987" s="255" t="s">
        <v>86</v>
      </c>
      <c r="AY987" s="16" t="s">
        <v>166</v>
      </c>
      <c r="BE987" s="256">
        <f>IF(N987="základní",J987,0)</f>
        <v>0</v>
      </c>
      <c r="BF987" s="256">
        <f>IF(N987="snížená",J987,0)</f>
        <v>0</v>
      </c>
      <c r="BG987" s="256">
        <f>IF(N987="zákl. přenesená",J987,0)</f>
        <v>0</v>
      </c>
      <c r="BH987" s="256">
        <f>IF(N987="sníž. přenesená",J987,0)</f>
        <v>0</v>
      </c>
      <c r="BI987" s="256">
        <f>IF(N987="nulová",J987,0)</f>
        <v>0</v>
      </c>
      <c r="BJ987" s="16" t="s">
        <v>86</v>
      </c>
      <c r="BK987" s="256">
        <f>ROUND(I987*H987,2)</f>
        <v>0</v>
      </c>
      <c r="BL987" s="16" t="s">
        <v>252</v>
      </c>
      <c r="BM987" s="255" t="s">
        <v>3568</v>
      </c>
    </row>
    <row r="988" spans="1:51" s="14" customFormat="1" ht="12">
      <c r="A988" s="14"/>
      <c r="B988" s="268"/>
      <c r="C988" s="269"/>
      <c r="D988" s="259" t="s">
        <v>174</v>
      </c>
      <c r="E988" s="270" t="s">
        <v>1</v>
      </c>
      <c r="F988" s="271" t="s">
        <v>3569</v>
      </c>
      <c r="G988" s="269"/>
      <c r="H988" s="272">
        <v>19.637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174</v>
      </c>
      <c r="AU988" s="278" t="s">
        <v>86</v>
      </c>
      <c r="AV988" s="14" t="s">
        <v>86</v>
      </c>
      <c r="AW988" s="14" t="s">
        <v>30</v>
      </c>
      <c r="AX988" s="14" t="s">
        <v>73</v>
      </c>
      <c r="AY988" s="278" t="s">
        <v>166</v>
      </c>
    </row>
    <row r="989" spans="1:65" s="2" customFormat="1" ht="21.75" customHeight="1">
      <c r="A989" s="37"/>
      <c r="B989" s="38"/>
      <c r="C989" s="243" t="s">
        <v>1425</v>
      </c>
      <c r="D989" s="243" t="s">
        <v>168</v>
      </c>
      <c r="E989" s="244" t="s">
        <v>1491</v>
      </c>
      <c r="F989" s="245" t="s">
        <v>1492</v>
      </c>
      <c r="G989" s="246" t="s">
        <v>290</v>
      </c>
      <c r="H989" s="247">
        <v>36.591</v>
      </c>
      <c r="I989" s="248"/>
      <c r="J989" s="249">
        <f>ROUND(I989*H989,2)</f>
        <v>0</v>
      </c>
      <c r="K989" s="250"/>
      <c r="L989" s="43"/>
      <c r="M989" s="251" t="s">
        <v>1</v>
      </c>
      <c r="N989" s="252" t="s">
        <v>39</v>
      </c>
      <c r="O989" s="90"/>
      <c r="P989" s="253">
        <f>O989*H989</f>
        <v>0</v>
      </c>
      <c r="Q989" s="253">
        <v>0</v>
      </c>
      <c r="R989" s="253">
        <f>Q989*H989</f>
        <v>0</v>
      </c>
      <c r="S989" s="253">
        <v>0</v>
      </c>
      <c r="T989" s="254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55" t="s">
        <v>252</v>
      </c>
      <c r="AT989" s="255" t="s">
        <v>168</v>
      </c>
      <c r="AU989" s="255" t="s">
        <v>86</v>
      </c>
      <c r="AY989" s="16" t="s">
        <v>166</v>
      </c>
      <c r="BE989" s="256">
        <f>IF(N989="základní",J989,0)</f>
        <v>0</v>
      </c>
      <c r="BF989" s="256">
        <f>IF(N989="snížená",J989,0)</f>
        <v>0</v>
      </c>
      <c r="BG989" s="256">
        <f>IF(N989="zákl. přenesená",J989,0)</f>
        <v>0</v>
      </c>
      <c r="BH989" s="256">
        <f>IF(N989="sníž. přenesená",J989,0)</f>
        <v>0</v>
      </c>
      <c r="BI989" s="256">
        <f>IF(N989="nulová",J989,0)</f>
        <v>0</v>
      </c>
      <c r="BJ989" s="16" t="s">
        <v>86</v>
      </c>
      <c r="BK989" s="256">
        <f>ROUND(I989*H989,2)</f>
        <v>0</v>
      </c>
      <c r="BL989" s="16" t="s">
        <v>252</v>
      </c>
      <c r="BM989" s="255" t="s">
        <v>3570</v>
      </c>
    </row>
    <row r="990" spans="1:51" s="13" customFormat="1" ht="12">
      <c r="A990" s="13"/>
      <c r="B990" s="257"/>
      <c r="C990" s="258"/>
      <c r="D990" s="259" t="s">
        <v>174</v>
      </c>
      <c r="E990" s="260" t="s">
        <v>1</v>
      </c>
      <c r="F990" s="261" t="s">
        <v>313</v>
      </c>
      <c r="G990" s="258"/>
      <c r="H990" s="260" t="s">
        <v>1</v>
      </c>
      <c r="I990" s="262"/>
      <c r="J990" s="258"/>
      <c r="K990" s="258"/>
      <c r="L990" s="263"/>
      <c r="M990" s="264"/>
      <c r="N990" s="265"/>
      <c r="O990" s="265"/>
      <c r="P990" s="265"/>
      <c r="Q990" s="265"/>
      <c r="R990" s="265"/>
      <c r="S990" s="265"/>
      <c r="T990" s="266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67" t="s">
        <v>174</v>
      </c>
      <c r="AU990" s="267" t="s">
        <v>86</v>
      </c>
      <c r="AV990" s="13" t="s">
        <v>80</v>
      </c>
      <c r="AW990" s="13" t="s">
        <v>30</v>
      </c>
      <c r="AX990" s="13" t="s">
        <v>73</v>
      </c>
      <c r="AY990" s="267" t="s">
        <v>166</v>
      </c>
    </row>
    <row r="991" spans="1:51" s="14" customFormat="1" ht="12">
      <c r="A991" s="14"/>
      <c r="B991" s="268"/>
      <c r="C991" s="269"/>
      <c r="D991" s="259" t="s">
        <v>174</v>
      </c>
      <c r="E991" s="270" t="s">
        <v>1</v>
      </c>
      <c r="F991" s="271" t="s">
        <v>3571</v>
      </c>
      <c r="G991" s="269"/>
      <c r="H991" s="272">
        <v>11.28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174</v>
      </c>
      <c r="AU991" s="278" t="s">
        <v>86</v>
      </c>
      <c r="AV991" s="14" t="s">
        <v>86</v>
      </c>
      <c r="AW991" s="14" t="s">
        <v>30</v>
      </c>
      <c r="AX991" s="14" t="s">
        <v>73</v>
      </c>
      <c r="AY991" s="278" t="s">
        <v>166</v>
      </c>
    </row>
    <row r="992" spans="1:51" s="14" customFormat="1" ht="12">
      <c r="A992" s="14"/>
      <c r="B992" s="268"/>
      <c r="C992" s="269"/>
      <c r="D992" s="259" t="s">
        <v>174</v>
      </c>
      <c r="E992" s="270" t="s">
        <v>1</v>
      </c>
      <c r="F992" s="271" t="s">
        <v>3572</v>
      </c>
      <c r="G992" s="269"/>
      <c r="H992" s="272">
        <v>15.351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174</v>
      </c>
      <c r="AU992" s="278" t="s">
        <v>86</v>
      </c>
      <c r="AV992" s="14" t="s">
        <v>86</v>
      </c>
      <c r="AW992" s="14" t="s">
        <v>30</v>
      </c>
      <c r="AX992" s="14" t="s">
        <v>73</v>
      </c>
      <c r="AY992" s="278" t="s">
        <v>166</v>
      </c>
    </row>
    <row r="993" spans="1:51" s="14" customFormat="1" ht="12">
      <c r="A993" s="14"/>
      <c r="B993" s="268"/>
      <c r="C993" s="269"/>
      <c r="D993" s="259" t="s">
        <v>174</v>
      </c>
      <c r="E993" s="270" t="s">
        <v>1</v>
      </c>
      <c r="F993" s="271" t="s">
        <v>3573</v>
      </c>
      <c r="G993" s="269"/>
      <c r="H993" s="272">
        <v>9.96</v>
      </c>
      <c r="I993" s="273"/>
      <c r="J993" s="269"/>
      <c r="K993" s="269"/>
      <c r="L993" s="274"/>
      <c r="M993" s="275"/>
      <c r="N993" s="276"/>
      <c r="O993" s="276"/>
      <c r="P993" s="276"/>
      <c r="Q993" s="276"/>
      <c r="R993" s="276"/>
      <c r="S993" s="276"/>
      <c r="T993" s="27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78" t="s">
        <v>174</v>
      </c>
      <c r="AU993" s="278" t="s">
        <v>86</v>
      </c>
      <c r="AV993" s="14" t="s">
        <v>86</v>
      </c>
      <c r="AW993" s="14" t="s">
        <v>30</v>
      </c>
      <c r="AX993" s="14" t="s">
        <v>73</v>
      </c>
      <c r="AY993" s="278" t="s">
        <v>166</v>
      </c>
    </row>
    <row r="994" spans="1:65" s="2" customFormat="1" ht="21.75" customHeight="1">
      <c r="A994" s="37"/>
      <c r="B994" s="38"/>
      <c r="C994" s="279" t="s">
        <v>1430</v>
      </c>
      <c r="D994" s="279" t="s">
        <v>243</v>
      </c>
      <c r="E994" s="280" t="s">
        <v>1498</v>
      </c>
      <c r="F994" s="281" t="s">
        <v>1499</v>
      </c>
      <c r="G994" s="282" t="s">
        <v>179</v>
      </c>
      <c r="H994" s="283">
        <v>0.257</v>
      </c>
      <c r="I994" s="284"/>
      <c r="J994" s="285">
        <f>ROUND(I994*H994,2)</f>
        <v>0</v>
      </c>
      <c r="K994" s="286"/>
      <c r="L994" s="287"/>
      <c r="M994" s="288" t="s">
        <v>1</v>
      </c>
      <c r="N994" s="289" t="s">
        <v>39</v>
      </c>
      <c r="O994" s="90"/>
      <c r="P994" s="253">
        <f>O994*H994</f>
        <v>0</v>
      </c>
      <c r="Q994" s="253">
        <v>0.55</v>
      </c>
      <c r="R994" s="253">
        <f>Q994*H994</f>
        <v>0.14135</v>
      </c>
      <c r="S994" s="253">
        <v>0</v>
      </c>
      <c r="T994" s="254">
        <f>S994*H994</f>
        <v>0</v>
      </c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R994" s="255" t="s">
        <v>338</v>
      </c>
      <c r="AT994" s="255" t="s">
        <v>243</v>
      </c>
      <c r="AU994" s="255" t="s">
        <v>86</v>
      </c>
      <c r="AY994" s="16" t="s">
        <v>166</v>
      </c>
      <c r="BE994" s="256">
        <f>IF(N994="základní",J994,0)</f>
        <v>0</v>
      </c>
      <c r="BF994" s="256">
        <f>IF(N994="snížená",J994,0)</f>
        <v>0</v>
      </c>
      <c r="BG994" s="256">
        <f>IF(N994="zákl. přenesená",J994,0)</f>
        <v>0</v>
      </c>
      <c r="BH994" s="256">
        <f>IF(N994="sníž. přenesená",J994,0)</f>
        <v>0</v>
      </c>
      <c r="BI994" s="256">
        <f>IF(N994="nulová",J994,0)</f>
        <v>0</v>
      </c>
      <c r="BJ994" s="16" t="s">
        <v>86</v>
      </c>
      <c r="BK994" s="256">
        <f>ROUND(I994*H994,2)</f>
        <v>0</v>
      </c>
      <c r="BL994" s="16" t="s">
        <v>252</v>
      </c>
      <c r="BM994" s="255" t="s">
        <v>3574</v>
      </c>
    </row>
    <row r="995" spans="1:51" s="13" customFormat="1" ht="12">
      <c r="A995" s="13"/>
      <c r="B995" s="257"/>
      <c r="C995" s="258"/>
      <c r="D995" s="259" t="s">
        <v>174</v>
      </c>
      <c r="E995" s="260" t="s">
        <v>1</v>
      </c>
      <c r="F995" s="261" t="s">
        <v>313</v>
      </c>
      <c r="G995" s="258"/>
      <c r="H995" s="260" t="s">
        <v>1</v>
      </c>
      <c r="I995" s="262"/>
      <c r="J995" s="258"/>
      <c r="K995" s="258"/>
      <c r="L995" s="263"/>
      <c r="M995" s="264"/>
      <c r="N995" s="265"/>
      <c r="O995" s="265"/>
      <c r="P995" s="265"/>
      <c r="Q995" s="265"/>
      <c r="R995" s="265"/>
      <c r="S995" s="265"/>
      <c r="T995" s="266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7" t="s">
        <v>174</v>
      </c>
      <c r="AU995" s="267" t="s">
        <v>86</v>
      </c>
      <c r="AV995" s="13" t="s">
        <v>80</v>
      </c>
      <c r="AW995" s="13" t="s">
        <v>30</v>
      </c>
      <c r="AX995" s="13" t="s">
        <v>73</v>
      </c>
      <c r="AY995" s="267" t="s">
        <v>166</v>
      </c>
    </row>
    <row r="996" spans="1:51" s="14" customFormat="1" ht="12">
      <c r="A996" s="14"/>
      <c r="B996" s="268"/>
      <c r="C996" s="269"/>
      <c r="D996" s="259" t="s">
        <v>174</v>
      </c>
      <c r="E996" s="270" t="s">
        <v>1</v>
      </c>
      <c r="F996" s="271" t="s">
        <v>3575</v>
      </c>
      <c r="G996" s="269"/>
      <c r="H996" s="272">
        <v>0.072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174</v>
      </c>
      <c r="AU996" s="278" t="s">
        <v>86</v>
      </c>
      <c r="AV996" s="14" t="s">
        <v>86</v>
      </c>
      <c r="AW996" s="14" t="s">
        <v>30</v>
      </c>
      <c r="AX996" s="14" t="s">
        <v>73</v>
      </c>
      <c r="AY996" s="278" t="s">
        <v>166</v>
      </c>
    </row>
    <row r="997" spans="1:51" s="14" customFormat="1" ht="12">
      <c r="A997" s="14"/>
      <c r="B997" s="268"/>
      <c r="C997" s="269"/>
      <c r="D997" s="259" t="s">
        <v>174</v>
      </c>
      <c r="E997" s="270" t="s">
        <v>1</v>
      </c>
      <c r="F997" s="271" t="s">
        <v>3576</v>
      </c>
      <c r="G997" s="269"/>
      <c r="H997" s="272">
        <v>0.098</v>
      </c>
      <c r="I997" s="273"/>
      <c r="J997" s="269"/>
      <c r="K997" s="269"/>
      <c r="L997" s="274"/>
      <c r="M997" s="275"/>
      <c r="N997" s="276"/>
      <c r="O997" s="276"/>
      <c r="P997" s="276"/>
      <c r="Q997" s="276"/>
      <c r="R997" s="276"/>
      <c r="S997" s="276"/>
      <c r="T997" s="27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8" t="s">
        <v>174</v>
      </c>
      <c r="AU997" s="278" t="s">
        <v>86</v>
      </c>
      <c r="AV997" s="14" t="s">
        <v>86</v>
      </c>
      <c r="AW997" s="14" t="s">
        <v>30</v>
      </c>
      <c r="AX997" s="14" t="s">
        <v>73</v>
      </c>
      <c r="AY997" s="278" t="s">
        <v>166</v>
      </c>
    </row>
    <row r="998" spans="1:51" s="14" customFormat="1" ht="12">
      <c r="A998" s="14"/>
      <c r="B998" s="268"/>
      <c r="C998" s="269"/>
      <c r="D998" s="259" t="s">
        <v>174</v>
      </c>
      <c r="E998" s="270" t="s">
        <v>1</v>
      </c>
      <c r="F998" s="271" t="s">
        <v>3577</v>
      </c>
      <c r="G998" s="269"/>
      <c r="H998" s="272">
        <v>0.064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174</v>
      </c>
      <c r="AU998" s="278" t="s">
        <v>86</v>
      </c>
      <c r="AV998" s="14" t="s">
        <v>86</v>
      </c>
      <c r="AW998" s="14" t="s">
        <v>30</v>
      </c>
      <c r="AX998" s="14" t="s">
        <v>73</v>
      </c>
      <c r="AY998" s="278" t="s">
        <v>166</v>
      </c>
    </row>
    <row r="999" spans="1:51" s="14" customFormat="1" ht="12">
      <c r="A999" s="14"/>
      <c r="B999" s="268"/>
      <c r="C999" s="269"/>
      <c r="D999" s="259" t="s">
        <v>174</v>
      </c>
      <c r="E999" s="269"/>
      <c r="F999" s="271" t="s">
        <v>3578</v>
      </c>
      <c r="G999" s="269"/>
      <c r="H999" s="272">
        <v>0.257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174</v>
      </c>
      <c r="AU999" s="278" t="s">
        <v>86</v>
      </c>
      <c r="AV999" s="14" t="s">
        <v>86</v>
      </c>
      <c r="AW999" s="14" t="s">
        <v>4</v>
      </c>
      <c r="AX999" s="14" t="s">
        <v>80</v>
      </c>
      <c r="AY999" s="278" t="s">
        <v>166</v>
      </c>
    </row>
    <row r="1000" spans="1:65" s="2" customFormat="1" ht="21.75" customHeight="1">
      <c r="A1000" s="37"/>
      <c r="B1000" s="38"/>
      <c r="C1000" s="243" t="s">
        <v>1435</v>
      </c>
      <c r="D1000" s="243" t="s">
        <v>168</v>
      </c>
      <c r="E1000" s="244" t="s">
        <v>1506</v>
      </c>
      <c r="F1000" s="245" t="s">
        <v>1507</v>
      </c>
      <c r="G1000" s="246" t="s">
        <v>171</v>
      </c>
      <c r="H1000" s="247">
        <v>6.266</v>
      </c>
      <c r="I1000" s="248"/>
      <c r="J1000" s="249">
        <f>ROUND(I1000*H1000,2)</f>
        <v>0</v>
      </c>
      <c r="K1000" s="250"/>
      <c r="L1000" s="43"/>
      <c r="M1000" s="251" t="s">
        <v>1</v>
      </c>
      <c r="N1000" s="252" t="s">
        <v>39</v>
      </c>
      <c r="O1000" s="90"/>
      <c r="P1000" s="253">
        <f>O1000*H1000</f>
        <v>0</v>
      </c>
      <c r="Q1000" s="253">
        <v>0</v>
      </c>
      <c r="R1000" s="253">
        <f>Q1000*H1000</f>
        <v>0</v>
      </c>
      <c r="S1000" s="253">
        <v>0.014</v>
      </c>
      <c r="T1000" s="254">
        <f>S1000*H1000</f>
        <v>0.087724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252</v>
      </c>
      <c r="AT1000" s="255" t="s">
        <v>168</v>
      </c>
      <c r="AU1000" s="255" t="s">
        <v>86</v>
      </c>
      <c r="AY1000" s="16" t="s">
        <v>166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86</v>
      </c>
      <c r="BK1000" s="256">
        <f>ROUND(I1000*H1000,2)</f>
        <v>0</v>
      </c>
      <c r="BL1000" s="16" t="s">
        <v>252</v>
      </c>
      <c r="BM1000" s="255" t="s">
        <v>3579</v>
      </c>
    </row>
    <row r="1001" spans="1:51" s="14" customFormat="1" ht="12">
      <c r="A1001" s="14"/>
      <c r="B1001" s="268"/>
      <c r="C1001" s="269"/>
      <c r="D1001" s="259" t="s">
        <v>174</v>
      </c>
      <c r="E1001" s="270" t="s">
        <v>1</v>
      </c>
      <c r="F1001" s="271" t="s">
        <v>3580</v>
      </c>
      <c r="G1001" s="269"/>
      <c r="H1001" s="272">
        <v>6.266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174</v>
      </c>
      <c r="AU1001" s="278" t="s">
        <v>86</v>
      </c>
      <c r="AV1001" s="14" t="s">
        <v>86</v>
      </c>
      <c r="AW1001" s="14" t="s">
        <v>30</v>
      </c>
      <c r="AX1001" s="14" t="s">
        <v>73</v>
      </c>
      <c r="AY1001" s="278" t="s">
        <v>166</v>
      </c>
    </row>
    <row r="1002" spans="1:65" s="2" customFormat="1" ht="21.75" customHeight="1">
      <c r="A1002" s="37"/>
      <c r="B1002" s="38"/>
      <c r="C1002" s="243" t="s">
        <v>1442</v>
      </c>
      <c r="D1002" s="243" t="s">
        <v>168</v>
      </c>
      <c r="E1002" s="244" t="s">
        <v>1510</v>
      </c>
      <c r="F1002" s="245" t="s">
        <v>1511</v>
      </c>
      <c r="G1002" s="246" t="s">
        <v>179</v>
      </c>
      <c r="H1002" s="247">
        <v>0.234</v>
      </c>
      <c r="I1002" s="248"/>
      <c r="J1002" s="249">
        <f>ROUND(I1002*H1002,2)</f>
        <v>0</v>
      </c>
      <c r="K1002" s="250"/>
      <c r="L1002" s="43"/>
      <c r="M1002" s="251" t="s">
        <v>1</v>
      </c>
      <c r="N1002" s="252" t="s">
        <v>39</v>
      </c>
      <c r="O1002" s="90"/>
      <c r="P1002" s="253">
        <f>O1002*H1002</f>
        <v>0</v>
      </c>
      <c r="Q1002" s="253">
        <v>0.00281</v>
      </c>
      <c r="R1002" s="253">
        <f>Q1002*H1002</f>
        <v>0.0006575400000000001</v>
      </c>
      <c r="S1002" s="253">
        <v>0</v>
      </c>
      <c r="T1002" s="254">
        <f>S1002*H1002</f>
        <v>0</v>
      </c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R1002" s="255" t="s">
        <v>252</v>
      </c>
      <c r="AT1002" s="255" t="s">
        <v>168</v>
      </c>
      <c r="AU1002" s="255" t="s">
        <v>86</v>
      </c>
      <c r="AY1002" s="16" t="s">
        <v>166</v>
      </c>
      <c r="BE1002" s="256">
        <f>IF(N1002="základní",J1002,0)</f>
        <v>0</v>
      </c>
      <c r="BF1002" s="256">
        <f>IF(N1002="snížená",J1002,0)</f>
        <v>0</v>
      </c>
      <c r="BG1002" s="256">
        <f>IF(N1002="zákl. přenesená",J1002,0)</f>
        <v>0</v>
      </c>
      <c r="BH1002" s="256">
        <f>IF(N1002="sníž. přenesená",J1002,0)</f>
        <v>0</v>
      </c>
      <c r="BI1002" s="256">
        <f>IF(N1002="nulová",J1002,0)</f>
        <v>0</v>
      </c>
      <c r="BJ1002" s="16" t="s">
        <v>86</v>
      </c>
      <c r="BK1002" s="256">
        <f>ROUND(I1002*H1002,2)</f>
        <v>0</v>
      </c>
      <c r="BL1002" s="16" t="s">
        <v>252</v>
      </c>
      <c r="BM1002" s="255" t="s">
        <v>3581</v>
      </c>
    </row>
    <row r="1003" spans="1:51" s="13" customFormat="1" ht="12">
      <c r="A1003" s="13"/>
      <c r="B1003" s="257"/>
      <c r="C1003" s="258"/>
      <c r="D1003" s="259" t="s">
        <v>174</v>
      </c>
      <c r="E1003" s="260" t="s">
        <v>1</v>
      </c>
      <c r="F1003" s="261" t="s">
        <v>313</v>
      </c>
      <c r="G1003" s="258"/>
      <c r="H1003" s="260" t="s">
        <v>1</v>
      </c>
      <c r="I1003" s="262"/>
      <c r="J1003" s="258"/>
      <c r="K1003" s="258"/>
      <c r="L1003" s="263"/>
      <c r="M1003" s="264"/>
      <c r="N1003" s="265"/>
      <c r="O1003" s="265"/>
      <c r="P1003" s="265"/>
      <c r="Q1003" s="265"/>
      <c r="R1003" s="265"/>
      <c r="S1003" s="265"/>
      <c r="T1003" s="26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7" t="s">
        <v>174</v>
      </c>
      <c r="AU1003" s="267" t="s">
        <v>86</v>
      </c>
      <c r="AV1003" s="13" t="s">
        <v>80</v>
      </c>
      <c r="AW1003" s="13" t="s">
        <v>30</v>
      </c>
      <c r="AX1003" s="13" t="s">
        <v>73</v>
      </c>
      <c r="AY1003" s="267" t="s">
        <v>166</v>
      </c>
    </row>
    <row r="1004" spans="1:51" s="14" customFormat="1" ht="12">
      <c r="A1004" s="14"/>
      <c r="B1004" s="268"/>
      <c r="C1004" s="269"/>
      <c r="D1004" s="259" t="s">
        <v>174</v>
      </c>
      <c r="E1004" s="270" t="s">
        <v>1</v>
      </c>
      <c r="F1004" s="271" t="s">
        <v>3575</v>
      </c>
      <c r="G1004" s="269"/>
      <c r="H1004" s="272">
        <v>0.072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174</v>
      </c>
      <c r="AU1004" s="278" t="s">
        <v>86</v>
      </c>
      <c r="AV1004" s="14" t="s">
        <v>86</v>
      </c>
      <c r="AW1004" s="14" t="s">
        <v>30</v>
      </c>
      <c r="AX1004" s="14" t="s">
        <v>73</v>
      </c>
      <c r="AY1004" s="278" t="s">
        <v>166</v>
      </c>
    </row>
    <row r="1005" spans="1:51" s="14" customFormat="1" ht="12">
      <c r="A1005" s="14"/>
      <c r="B1005" s="268"/>
      <c r="C1005" s="269"/>
      <c r="D1005" s="259" t="s">
        <v>174</v>
      </c>
      <c r="E1005" s="270" t="s">
        <v>1</v>
      </c>
      <c r="F1005" s="271" t="s">
        <v>3576</v>
      </c>
      <c r="G1005" s="269"/>
      <c r="H1005" s="272">
        <v>0.098</v>
      </c>
      <c r="I1005" s="273"/>
      <c r="J1005" s="269"/>
      <c r="K1005" s="269"/>
      <c r="L1005" s="274"/>
      <c r="M1005" s="275"/>
      <c r="N1005" s="276"/>
      <c r="O1005" s="276"/>
      <c r="P1005" s="276"/>
      <c r="Q1005" s="276"/>
      <c r="R1005" s="276"/>
      <c r="S1005" s="276"/>
      <c r="T1005" s="27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8" t="s">
        <v>174</v>
      </c>
      <c r="AU1005" s="278" t="s">
        <v>86</v>
      </c>
      <c r="AV1005" s="14" t="s">
        <v>86</v>
      </c>
      <c r="AW1005" s="14" t="s">
        <v>30</v>
      </c>
      <c r="AX1005" s="14" t="s">
        <v>73</v>
      </c>
      <c r="AY1005" s="278" t="s">
        <v>166</v>
      </c>
    </row>
    <row r="1006" spans="1:51" s="14" customFormat="1" ht="12">
      <c r="A1006" s="14"/>
      <c r="B1006" s="268"/>
      <c r="C1006" s="269"/>
      <c r="D1006" s="259" t="s">
        <v>174</v>
      </c>
      <c r="E1006" s="270" t="s">
        <v>1</v>
      </c>
      <c r="F1006" s="271" t="s">
        <v>3577</v>
      </c>
      <c r="G1006" s="269"/>
      <c r="H1006" s="272">
        <v>0.064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174</v>
      </c>
      <c r="AU1006" s="278" t="s">
        <v>86</v>
      </c>
      <c r="AV1006" s="14" t="s">
        <v>86</v>
      </c>
      <c r="AW1006" s="14" t="s">
        <v>30</v>
      </c>
      <c r="AX1006" s="14" t="s">
        <v>73</v>
      </c>
      <c r="AY1006" s="278" t="s">
        <v>166</v>
      </c>
    </row>
    <row r="1007" spans="1:65" s="2" customFormat="1" ht="21.75" customHeight="1">
      <c r="A1007" s="37"/>
      <c r="B1007" s="38"/>
      <c r="C1007" s="243" t="s">
        <v>1447</v>
      </c>
      <c r="D1007" s="243" t="s">
        <v>168</v>
      </c>
      <c r="E1007" s="244" t="s">
        <v>1514</v>
      </c>
      <c r="F1007" s="245" t="s">
        <v>1515</v>
      </c>
      <c r="G1007" s="246" t="s">
        <v>223</v>
      </c>
      <c r="H1007" s="247">
        <v>5.652</v>
      </c>
      <c r="I1007" s="248"/>
      <c r="J1007" s="249">
        <f>ROUND(I1007*H1007,2)</f>
        <v>0</v>
      </c>
      <c r="K1007" s="250"/>
      <c r="L1007" s="43"/>
      <c r="M1007" s="251" t="s">
        <v>1</v>
      </c>
      <c r="N1007" s="252" t="s">
        <v>39</v>
      </c>
      <c r="O1007" s="90"/>
      <c r="P1007" s="253">
        <f>O1007*H1007</f>
        <v>0</v>
      </c>
      <c r="Q1007" s="253">
        <v>0</v>
      </c>
      <c r="R1007" s="253">
        <f>Q1007*H1007</f>
        <v>0</v>
      </c>
      <c r="S1007" s="253">
        <v>0</v>
      </c>
      <c r="T1007" s="254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55" t="s">
        <v>252</v>
      </c>
      <c r="AT1007" s="255" t="s">
        <v>168</v>
      </c>
      <c r="AU1007" s="255" t="s">
        <v>86</v>
      </c>
      <c r="AY1007" s="16" t="s">
        <v>166</v>
      </c>
      <c r="BE1007" s="256">
        <f>IF(N1007="základní",J1007,0)</f>
        <v>0</v>
      </c>
      <c r="BF1007" s="256">
        <f>IF(N1007="snížená",J1007,0)</f>
        <v>0</v>
      </c>
      <c r="BG1007" s="256">
        <f>IF(N1007="zákl. přenesená",J1007,0)</f>
        <v>0</v>
      </c>
      <c r="BH1007" s="256">
        <f>IF(N1007="sníž. přenesená",J1007,0)</f>
        <v>0</v>
      </c>
      <c r="BI1007" s="256">
        <f>IF(N1007="nulová",J1007,0)</f>
        <v>0</v>
      </c>
      <c r="BJ1007" s="16" t="s">
        <v>86</v>
      </c>
      <c r="BK1007" s="256">
        <f>ROUND(I1007*H1007,2)</f>
        <v>0</v>
      </c>
      <c r="BL1007" s="16" t="s">
        <v>252</v>
      </c>
      <c r="BM1007" s="255" t="s">
        <v>3582</v>
      </c>
    </row>
    <row r="1008" spans="1:63" s="12" customFormat="1" ht="22.8" customHeight="1">
      <c r="A1008" s="12"/>
      <c r="B1008" s="227"/>
      <c r="C1008" s="228"/>
      <c r="D1008" s="229" t="s">
        <v>72</v>
      </c>
      <c r="E1008" s="241" t="s">
        <v>1517</v>
      </c>
      <c r="F1008" s="241" t="s">
        <v>1518</v>
      </c>
      <c r="G1008" s="228"/>
      <c r="H1008" s="228"/>
      <c r="I1008" s="231"/>
      <c r="J1008" s="242">
        <f>BK1008</f>
        <v>0</v>
      </c>
      <c r="K1008" s="228"/>
      <c r="L1008" s="233"/>
      <c r="M1008" s="234"/>
      <c r="N1008" s="235"/>
      <c r="O1008" s="235"/>
      <c r="P1008" s="236">
        <f>SUM(P1009:P1021)</f>
        <v>0</v>
      </c>
      <c r="Q1008" s="235"/>
      <c r="R1008" s="236">
        <f>SUM(R1009:R1021)</f>
        <v>0.1729827</v>
      </c>
      <c r="S1008" s="235"/>
      <c r="T1008" s="237">
        <f>SUM(T1009:T1021)</f>
        <v>0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238" t="s">
        <v>86</v>
      </c>
      <c r="AT1008" s="239" t="s">
        <v>72</v>
      </c>
      <c r="AU1008" s="239" t="s">
        <v>80</v>
      </c>
      <c r="AY1008" s="238" t="s">
        <v>166</v>
      </c>
      <c r="BK1008" s="240">
        <f>SUM(BK1009:BK1021)</f>
        <v>0</v>
      </c>
    </row>
    <row r="1009" spans="1:65" s="2" customFormat="1" ht="21.75" customHeight="1">
      <c r="A1009" s="37"/>
      <c r="B1009" s="38"/>
      <c r="C1009" s="243" t="s">
        <v>1452</v>
      </c>
      <c r="D1009" s="243" t="s">
        <v>168</v>
      </c>
      <c r="E1009" s="244" t="s">
        <v>1520</v>
      </c>
      <c r="F1009" s="245" t="s">
        <v>1521</v>
      </c>
      <c r="G1009" s="246" t="s">
        <v>171</v>
      </c>
      <c r="H1009" s="247">
        <v>10.1</v>
      </c>
      <c r="I1009" s="248"/>
      <c r="J1009" s="249">
        <f>ROUND(I1009*H1009,2)</f>
        <v>0</v>
      </c>
      <c r="K1009" s="250"/>
      <c r="L1009" s="43"/>
      <c r="M1009" s="251" t="s">
        <v>1</v>
      </c>
      <c r="N1009" s="252" t="s">
        <v>39</v>
      </c>
      <c r="O1009" s="90"/>
      <c r="P1009" s="253">
        <f>O1009*H1009</f>
        <v>0</v>
      </c>
      <c r="Q1009" s="253">
        <v>0.01694</v>
      </c>
      <c r="R1009" s="253">
        <f>Q1009*H1009</f>
        <v>0.171094</v>
      </c>
      <c r="S1009" s="253">
        <v>0</v>
      </c>
      <c r="T1009" s="254">
        <f>S1009*H1009</f>
        <v>0</v>
      </c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R1009" s="255" t="s">
        <v>252</v>
      </c>
      <c r="AT1009" s="255" t="s">
        <v>168</v>
      </c>
      <c r="AU1009" s="255" t="s">
        <v>86</v>
      </c>
      <c r="AY1009" s="16" t="s">
        <v>166</v>
      </c>
      <c r="BE1009" s="256">
        <f>IF(N1009="základní",J1009,0)</f>
        <v>0</v>
      </c>
      <c r="BF1009" s="256">
        <f>IF(N1009="snížená",J1009,0)</f>
        <v>0</v>
      </c>
      <c r="BG1009" s="256">
        <f>IF(N1009="zákl. přenesená",J1009,0)</f>
        <v>0</v>
      </c>
      <c r="BH1009" s="256">
        <f>IF(N1009="sníž. přenesená",J1009,0)</f>
        <v>0</v>
      </c>
      <c r="BI1009" s="256">
        <f>IF(N1009="nulová",J1009,0)</f>
        <v>0</v>
      </c>
      <c r="BJ1009" s="16" t="s">
        <v>86</v>
      </c>
      <c r="BK1009" s="256">
        <f>ROUND(I1009*H1009,2)</f>
        <v>0</v>
      </c>
      <c r="BL1009" s="16" t="s">
        <v>252</v>
      </c>
      <c r="BM1009" s="255" t="s">
        <v>3583</v>
      </c>
    </row>
    <row r="1010" spans="1:51" s="13" customFormat="1" ht="12">
      <c r="A1010" s="13"/>
      <c r="B1010" s="257"/>
      <c r="C1010" s="258"/>
      <c r="D1010" s="259" t="s">
        <v>174</v>
      </c>
      <c r="E1010" s="260" t="s">
        <v>1</v>
      </c>
      <c r="F1010" s="261" t="s">
        <v>313</v>
      </c>
      <c r="G1010" s="258"/>
      <c r="H1010" s="260" t="s">
        <v>1</v>
      </c>
      <c r="I1010" s="262"/>
      <c r="J1010" s="258"/>
      <c r="K1010" s="258"/>
      <c r="L1010" s="263"/>
      <c r="M1010" s="264"/>
      <c r="N1010" s="265"/>
      <c r="O1010" s="265"/>
      <c r="P1010" s="265"/>
      <c r="Q1010" s="265"/>
      <c r="R1010" s="265"/>
      <c r="S1010" s="265"/>
      <c r="T1010" s="266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67" t="s">
        <v>174</v>
      </c>
      <c r="AU1010" s="267" t="s">
        <v>86</v>
      </c>
      <c r="AV1010" s="13" t="s">
        <v>80</v>
      </c>
      <c r="AW1010" s="13" t="s">
        <v>30</v>
      </c>
      <c r="AX1010" s="13" t="s">
        <v>73</v>
      </c>
      <c r="AY1010" s="267" t="s">
        <v>166</v>
      </c>
    </row>
    <row r="1011" spans="1:51" s="14" customFormat="1" ht="12">
      <c r="A1011" s="14"/>
      <c r="B1011" s="268"/>
      <c r="C1011" s="269"/>
      <c r="D1011" s="259" t="s">
        <v>174</v>
      </c>
      <c r="E1011" s="270" t="s">
        <v>1</v>
      </c>
      <c r="F1011" s="271" t="s">
        <v>3584</v>
      </c>
      <c r="G1011" s="269"/>
      <c r="H1011" s="272">
        <v>2.9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174</v>
      </c>
      <c r="AU1011" s="278" t="s">
        <v>86</v>
      </c>
      <c r="AV1011" s="14" t="s">
        <v>86</v>
      </c>
      <c r="AW1011" s="14" t="s">
        <v>30</v>
      </c>
      <c r="AX1011" s="14" t="s">
        <v>73</v>
      </c>
      <c r="AY1011" s="278" t="s">
        <v>166</v>
      </c>
    </row>
    <row r="1012" spans="1:51" s="14" customFormat="1" ht="12">
      <c r="A1012" s="14"/>
      <c r="B1012" s="268"/>
      <c r="C1012" s="269"/>
      <c r="D1012" s="259" t="s">
        <v>174</v>
      </c>
      <c r="E1012" s="270" t="s">
        <v>1</v>
      </c>
      <c r="F1012" s="271" t="s">
        <v>3585</v>
      </c>
      <c r="G1012" s="269"/>
      <c r="H1012" s="272">
        <v>4.3</v>
      </c>
      <c r="I1012" s="273"/>
      <c r="J1012" s="269"/>
      <c r="K1012" s="269"/>
      <c r="L1012" s="274"/>
      <c r="M1012" s="275"/>
      <c r="N1012" s="276"/>
      <c r="O1012" s="276"/>
      <c r="P1012" s="276"/>
      <c r="Q1012" s="276"/>
      <c r="R1012" s="276"/>
      <c r="S1012" s="276"/>
      <c r="T1012" s="277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8" t="s">
        <v>174</v>
      </c>
      <c r="AU1012" s="278" t="s">
        <v>86</v>
      </c>
      <c r="AV1012" s="14" t="s">
        <v>86</v>
      </c>
      <c r="AW1012" s="14" t="s">
        <v>30</v>
      </c>
      <c r="AX1012" s="14" t="s">
        <v>73</v>
      </c>
      <c r="AY1012" s="278" t="s">
        <v>166</v>
      </c>
    </row>
    <row r="1013" spans="1:51" s="14" customFormat="1" ht="12">
      <c r="A1013" s="14"/>
      <c r="B1013" s="268"/>
      <c r="C1013" s="269"/>
      <c r="D1013" s="259" t="s">
        <v>174</v>
      </c>
      <c r="E1013" s="270" t="s">
        <v>1</v>
      </c>
      <c r="F1013" s="271" t="s">
        <v>3586</v>
      </c>
      <c r="G1013" s="269"/>
      <c r="H1013" s="272">
        <v>2.9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174</v>
      </c>
      <c r="AU1013" s="278" t="s">
        <v>86</v>
      </c>
      <c r="AV1013" s="14" t="s">
        <v>86</v>
      </c>
      <c r="AW1013" s="14" t="s">
        <v>30</v>
      </c>
      <c r="AX1013" s="14" t="s">
        <v>73</v>
      </c>
      <c r="AY1013" s="278" t="s">
        <v>166</v>
      </c>
    </row>
    <row r="1014" spans="1:65" s="2" customFormat="1" ht="16.5" customHeight="1">
      <c r="A1014" s="37"/>
      <c r="B1014" s="38"/>
      <c r="C1014" s="243" t="s">
        <v>1456</v>
      </c>
      <c r="D1014" s="243" t="s">
        <v>168</v>
      </c>
      <c r="E1014" s="244" t="s">
        <v>1527</v>
      </c>
      <c r="F1014" s="245" t="s">
        <v>1528</v>
      </c>
      <c r="G1014" s="246" t="s">
        <v>171</v>
      </c>
      <c r="H1014" s="247">
        <v>10.1</v>
      </c>
      <c r="I1014" s="248"/>
      <c r="J1014" s="249">
        <f>ROUND(I1014*H1014,2)</f>
        <v>0</v>
      </c>
      <c r="K1014" s="250"/>
      <c r="L1014" s="43"/>
      <c r="M1014" s="251" t="s">
        <v>1</v>
      </c>
      <c r="N1014" s="252" t="s">
        <v>39</v>
      </c>
      <c r="O1014" s="90"/>
      <c r="P1014" s="253">
        <f>O1014*H1014</f>
        <v>0</v>
      </c>
      <c r="Q1014" s="253">
        <v>0</v>
      </c>
      <c r="R1014" s="253">
        <f>Q1014*H1014</f>
        <v>0</v>
      </c>
      <c r="S1014" s="253">
        <v>0</v>
      </c>
      <c r="T1014" s="254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255" t="s">
        <v>252</v>
      </c>
      <c r="AT1014" s="255" t="s">
        <v>168</v>
      </c>
      <c r="AU1014" s="255" t="s">
        <v>86</v>
      </c>
      <c r="AY1014" s="16" t="s">
        <v>166</v>
      </c>
      <c r="BE1014" s="256">
        <f>IF(N1014="základní",J1014,0)</f>
        <v>0</v>
      </c>
      <c r="BF1014" s="256">
        <f>IF(N1014="snížená",J1014,0)</f>
        <v>0</v>
      </c>
      <c r="BG1014" s="256">
        <f>IF(N1014="zákl. přenesená",J1014,0)</f>
        <v>0</v>
      </c>
      <c r="BH1014" s="256">
        <f>IF(N1014="sníž. přenesená",J1014,0)</f>
        <v>0</v>
      </c>
      <c r="BI1014" s="256">
        <f>IF(N1014="nulová",J1014,0)</f>
        <v>0</v>
      </c>
      <c r="BJ1014" s="16" t="s">
        <v>86</v>
      </c>
      <c r="BK1014" s="256">
        <f>ROUND(I1014*H1014,2)</f>
        <v>0</v>
      </c>
      <c r="BL1014" s="16" t="s">
        <v>252</v>
      </c>
      <c r="BM1014" s="255" t="s">
        <v>3587</v>
      </c>
    </row>
    <row r="1015" spans="1:51" s="13" customFormat="1" ht="12">
      <c r="A1015" s="13"/>
      <c r="B1015" s="257"/>
      <c r="C1015" s="258"/>
      <c r="D1015" s="259" t="s">
        <v>174</v>
      </c>
      <c r="E1015" s="260" t="s">
        <v>1</v>
      </c>
      <c r="F1015" s="261" t="s">
        <v>313</v>
      </c>
      <c r="G1015" s="258"/>
      <c r="H1015" s="260" t="s">
        <v>1</v>
      </c>
      <c r="I1015" s="262"/>
      <c r="J1015" s="258"/>
      <c r="K1015" s="258"/>
      <c r="L1015" s="263"/>
      <c r="M1015" s="264"/>
      <c r="N1015" s="265"/>
      <c r="O1015" s="265"/>
      <c r="P1015" s="265"/>
      <c r="Q1015" s="265"/>
      <c r="R1015" s="265"/>
      <c r="S1015" s="265"/>
      <c r="T1015" s="266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7" t="s">
        <v>174</v>
      </c>
      <c r="AU1015" s="267" t="s">
        <v>86</v>
      </c>
      <c r="AV1015" s="13" t="s">
        <v>80</v>
      </c>
      <c r="AW1015" s="13" t="s">
        <v>30</v>
      </c>
      <c r="AX1015" s="13" t="s">
        <v>73</v>
      </c>
      <c r="AY1015" s="267" t="s">
        <v>166</v>
      </c>
    </row>
    <row r="1016" spans="1:51" s="14" customFormat="1" ht="12">
      <c r="A1016" s="14"/>
      <c r="B1016" s="268"/>
      <c r="C1016" s="269"/>
      <c r="D1016" s="259" t="s">
        <v>174</v>
      </c>
      <c r="E1016" s="270" t="s">
        <v>1</v>
      </c>
      <c r="F1016" s="271" t="s">
        <v>3584</v>
      </c>
      <c r="G1016" s="269"/>
      <c r="H1016" s="272">
        <v>2.9</v>
      </c>
      <c r="I1016" s="273"/>
      <c r="J1016" s="269"/>
      <c r="K1016" s="269"/>
      <c r="L1016" s="274"/>
      <c r="M1016" s="275"/>
      <c r="N1016" s="276"/>
      <c r="O1016" s="276"/>
      <c r="P1016" s="276"/>
      <c r="Q1016" s="276"/>
      <c r="R1016" s="276"/>
      <c r="S1016" s="276"/>
      <c r="T1016" s="277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78" t="s">
        <v>174</v>
      </c>
      <c r="AU1016" s="278" t="s">
        <v>86</v>
      </c>
      <c r="AV1016" s="14" t="s">
        <v>86</v>
      </c>
      <c r="AW1016" s="14" t="s">
        <v>30</v>
      </c>
      <c r="AX1016" s="14" t="s">
        <v>73</v>
      </c>
      <c r="AY1016" s="278" t="s">
        <v>166</v>
      </c>
    </row>
    <row r="1017" spans="1:51" s="14" customFormat="1" ht="12">
      <c r="A1017" s="14"/>
      <c r="B1017" s="268"/>
      <c r="C1017" s="269"/>
      <c r="D1017" s="259" t="s">
        <v>174</v>
      </c>
      <c r="E1017" s="270" t="s">
        <v>1</v>
      </c>
      <c r="F1017" s="271" t="s">
        <v>3585</v>
      </c>
      <c r="G1017" s="269"/>
      <c r="H1017" s="272">
        <v>4.3</v>
      </c>
      <c r="I1017" s="273"/>
      <c r="J1017" s="269"/>
      <c r="K1017" s="269"/>
      <c r="L1017" s="274"/>
      <c r="M1017" s="275"/>
      <c r="N1017" s="276"/>
      <c r="O1017" s="276"/>
      <c r="P1017" s="276"/>
      <c r="Q1017" s="276"/>
      <c r="R1017" s="276"/>
      <c r="S1017" s="276"/>
      <c r="T1017" s="27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78" t="s">
        <v>174</v>
      </c>
      <c r="AU1017" s="278" t="s">
        <v>86</v>
      </c>
      <c r="AV1017" s="14" t="s">
        <v>86</v>
      </c>
      <c r="AW1017" s="14" t="s">
        <v>30</v>
      </c>
      <c r="AX1017" s="14" t="s">
        <v>73</v>
      </c>
      <c r="AY1017" s="278" t="s">
        <v>166</v>
      </c>
    </row>
    <row r="1018" spans="1:51" s="14" customFormat="1" ht="12">
      <c r="A1018" s="14"/>
      <c r="B1018" s="268"/>
      <c r="C1018" s="269"/>
      <c r="D1018" s="259" t="s">
        <v>174</v>
      </c>
      <c r="E1018" s="270" t="s">
        <v>1</v>
      </c>
      <c r="F1018" s="271" t="s">
        <v>3586</v>
      </c>
      <c r="G1018" s="269"/>
      <c r="H1018" s="272">
        <v>2.9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174</v>
      </c>
      <c r="AU1018" s="278" t="s">
        <v>86</v>
      </c>
      <c r="AV1018" s="14" t="s">
        <v>86</v>
      </c>
      <c r="AW1018" s="14" t="s">
        <v>30</v>
      </c>
      <c r="AX1018" s="14" t="s">
        <v>73</v>
      </c>
      <c r="AY1018" s="278" t="s">
        <v>166</v>
      </c>
    </row>
    <row r="1019" spans="1:65" s="2" customFormat="1" ht="21.75" customHeight="1">
      <c r="A1019" s="37"/>
      <c r="B1019" s="38"/>
      <c r="C1019" s="279" t="s">
        <v>1462</v>
      </c>
      <c r="D1019" s="279" t="s">
        <v>243</v>
      </c>
      <c r="E1019" s="280" t="s">
        <v>1531</v>
      </c>
      <c r="F1019" s="281" t="s">
        <v>1532</v>
      </c>
      <c r="G1019" s="282" t="s">
        <v>171</v>
      </c>
      <c r="H1019" s="283">
        <v>11.11</v>
      </c>
      <c r="I1019" s="284"/>
      <c r="J1019" s="285">
        <f>ROUND(I1019*H1019,2)</f>
        <v>0</v>
      </c>
      <c r="K1019" s="286"/>
      <c r="L1019" s="287"/>
      <c r="M1019" s="288" t="s">
        <v>1</v>
      </c>
      <c r="N1019" s="289" t="s">
        <v>39</v>
      </c>
      <c r="O1019" s="90"/>
      <c r="P1019" s="253">
        <f>O1019*H1019</f>
        <v>0</v>
      </c>
      <c r="Q1019" s="253">
        <v>0.00017</v>
      </c>
      <c r="R1019" s="253">
        <f>Q1019*H1019</f>
        <v>0.0018887</v>
      </c>
      <c r="S1019" s="253">
        <v>0</v>
      </c>
      <c r="T1019" s="254">
        <f>S1019*H1019</f>
        <v>0</v>
      </c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R1019" s="255" t="s">
        <v>338</v>
      </c>
      <c r="AT1019" s="255" t="s">
        <v>243</v>
      </c>
      <c r="AU1019" s="255" t="s">
        <v>86</v>
      </c>
      <c r="AY1019" s="16" t="s">
        <v>166</v>
      </c>
      <c r="BE1019" s="256">
        <f>IF(N1019="základní",J1019,0)</f>
        <v>0</v>
      </c>
      <c r="BF1019" s="256">
        <f>IF(N1019="snížená",J1019,0)</f>
        <v>0</v>
      </c>
      <c r="BG1019" s="256">
        <f>IF(N1019="zákl. přenesená",J1019,0)</f>
        <v>0</v>
      </c>
      <c r="BH1019" s="256">
        <f>IF(N1019="sníž. přenesená",J1019,0)</f>
        <v>0</v>
      </c>
      <c r="BI1019" s="256">
        <f>IF(N1019="nulová",J1019,0)</f>
        <v>0</v>
      </c>
      <c r="BJ1019" s="16" t="s">
        <v>86</v>
      </c>
      <c r="BK1019" s="256">
        <f>ROUND(I1019*H1019,2)</f>
        <v>0</v>
      </c>
      <c r="BL1019" s="16" t="s">
        <v>252</v>
      </c>
      <c r="BM1019" s="255" t="s">
        <v>3588</v>
      </c>
    </row>
    <row r="1020" spans="1:51" s="14" customFormat="1" ht="12">
      <c r="A1020" s="14"/>
      <c r="B1020" s="268"/>
      <c r="C1020" s="269"/>
      <c r="D1020" s="259" t="s">
        <v>174</v>
      </c>
      <c r="E1020" s="269"/>
      <c r="F1020" s="271" t="s">
        <v>3589</v>
      </c>
      <c r="G1020" s="269"/>
      <c r="H1020" s="272">
        <v>11.11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174</v>
      </c>
      <c r="AU1020" s="278" t="s">
        <v>86</v>
      </c>
      <c r="AV1020" s="14" t="s">
        <v>86</v>
      </c>
      <c r="AW1020" s="14" t="s">
        <v>4</v>
      </c>
      <c r="AX1020" s="14" t="s">
        <v>80</v>
      </c>
      <c r="AY1020" s="278" t="s">
        <v>166</v>
      </c>
    </row>
    <row r="1021" spans="1:65" s="2" customFormat="1" ht="21.75" customHeight="1">
      <c r="A1021" s="37"/>
      <c r="B1021" s="38"/>
      <c r="C1021" s="243" t="s">
        <v>1467</v>
      </c>
      <c r="D1021" s="243" t="s">
        <v>168</v>
      </c>
      <c r="E1021" s="244" t="s">
        <v>1536</v>
      </c>
      <c r="F1021" s="245" t="s">
        <v>1537</v>
      </c>
      <c r="G1021" s="246" t="s">
        <v>223</v>
      </c>
      <c r="H1021" s="247">
        <v>0.173</v>
      </c>
      <c r="I1021" s="248"/>
      <c r="J1021" s="249">
        <f>ROUND(I1021*H1021,2)</f>
        <v>0</v>
      </c>
      <c r="K1021" s="250"/>
      <c r="L1021" s="43"/>
      <c r="M1021" s="251" t="s">
        <v>1</v>
      </c>
      <c r="N1021" s="252" t="s">
        <v>39</v>
      </c>
      <c r="O1021" s="90"/>
      <c r="P1021" s="253">
        <f>O1021*H1021</f>
        <v>0</v>
      </c>
      <c r="Q1021" s="253">
        <v>0</v>
      </c>
      <c r="R1021" s="253">
        <f>Q1021*H1021</f>
        <v>0</v>
      </c>
      <c r="S1021" s="253">
        <v>0</v>
      </c>
      <c r="T1021" s="254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55" t="s">
        <v>252</v>
      </c>
      <c r="AT1021" s="255" t="s">
        <v>168</v>
      </c>
      <c r="AU1021" s="255" t="s">
        <v>86</v>
      </c>
      <c r="AY1021" s="16" t="s">
        <v>166</v>
      </c>
      <c r="BE1021" s="256">
        <f>IF(N1021="základní",J1021,0)</f>
        <v>0</v>
      </c>
      <c r="BF1021" s="256">
        <f>IF(N1021="snížená",J1021,0)</f>
        <v>0</v>
      </c>
      <c r="BG1021" s="256">
        <f>IF(N1021="zákl. přenesená",J1021,0)</f>
        <v>0</v>
      </c>
      <c r="BH1021" s="256">
        <f>IF(N1021="sníž. přenesená",J1021,0)</f>
        <v>0</v>
      </c>
      <c r="BI1021" s="256">
        <f>IF(N1021="nulová",J1021,0)</f>
        <v>0</v>
      </c>
      <c r="BJ1021" s="16" t="s">
        <v>86</v>
      </c>
      <c r="BK1021" s="256">
        <f>ROUND(I1021*H1021,2)</f>
        <v>0</v>
      </c>
      <c r="BL1021" s="16" t="s">
        <v>252</v>
      </c>
      <c r="BM1021" s="255" t="s">
        <v>3590</v>
      </c>
    </row>
    <row r="1022" spans="1:63" s="12" customFormat="1" ht="22.8" customHeight="1">
      <c r="A1022" s="12"/>
      <c r="B1022" s="227"/>
      <c r="C1022" s="228"/>
      <c r="D1022" s="229" t="s">
        <v>72</v>
      </c>
      <c r="E1022" s="241" t="s">
        <v>1539</v>
      </c>
      <c r="F1022" s="241" t="s">
        <v>1540</v>
      </c>
      <c r="G1022" s="228"/>
      <c r="H1022" s="228"/>
      <c r="I1022" s="231"/>
      <c r="J1022" s="242">
        <f>BK1022</f>
        <v>0</v>
      </c>
      <c r="K1022" s="228"/>
      <c r="L1022" s="233"/>
      <c r="M1022" s="234"/>
      <c r="N1022" s="235"/>
      <c r="O1022" s="235"/>
      <c r="P1022" s="236">
        <f>SUM(P1023:P1093)</f>
        <v>0</v>
      </c>
      <c r="Q1022" s="235"/>
      <c r="R1022" s="236">
        <f>SUM(R1023:R1093)</f>
        <v>0.73823992</v>
      </c>
      <c r="S1022" s="235"/>
      <c r="T1022" s="237">
        <f>SUM(T1023:T1093)</f>
        <v>0.8322747999999999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38" t="s">
        <v>86</v>
      </c>
      <c r="AT1022" s="239" t="s">
        <v>72</v>
      </c>
      <c r="AU1022" s="239" t="s">
        <v>80</v>
      </c>
      <c r="AY1022" s="238" t="s">
        <v>166</v>
      </c>
      <c r="BK1022" s="240">
        <f>SUM(BK1023:BK1093)</f>
        <v>0</v>
      </c>
    </row>
    <row r="1023" spans="1:65" s="2" customFormat="1" ht="16.5" customHeight="1">
      <c r="A1023" s="37"/>
      <c r="B1023" s="38"/>
      <c r="C1023" s="243" t="s">
        <v>1472</v>
      </c>
      <c r="D1023" s="243" t="s">
        <v>168</v>
      </c>
      <c r="E1023" s="244" t="s">
        <v>1542</v>
      </c>
      <c r="F1023" s="245" t="s">
        <v>1543</v>
      </c>
      <c r="G1023" s="246" t="s">
        <v>171</v>
      </c>
      <c r="H1023" s="247">
        <v>2.64</v>
      </c>
      <c r="I1023" s="248"/>
      <c r="J1023" s="249">
        <f>ROUND(I1023*H1023,2)</f>
        <v>0</v>
      </c>
      <c r="K1023" s="250"/>
      <c r="L1023" s="43"/>
      <c r="M1023" s="251" t="s">
        <v>1</v>
      </c>
      <c r="N1023" s="252" t="s">
        <v>39</v>
      </c>
      <c r="O1023" s="90"/>
      <c r="P1023" s="253">
        <f>O1023*H1023</f>
        <v>0</v>
      </c>
      <c r="Q1023" s="253">
        <v>0</v>
      </c>
      <c r="R1023" s="253">
        <f>Q1023*H1023</f>
        <v>0</v>
      </c>
      <c r="S1023" s="253">
        <v>0.00594</v>
      </c>
      <c r="T1023" s="254">
        <f>S1023*H1023</f>
        <v>0.0156816</v>
      </c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R1023" s="255" t="s">
        <v>252</v>
      </c>
      <c r="AT1023" s="255" t="s">
        <v>168</v>
      </c>
      <c r="AU1023" s="255" t="s">
        <v>86</v>
      </c>
      <c r="AY1023" s="16" t="s">
        <v>166</v>
      </c>
      <c r="BE1023" s="256">
        <f>IF(N1023="základní",J1023,0)</f>
        <v>0</v>
      </c>
      <c r="BF1023" s="256">
        <f>IF(N1023="snížená",J1023,0)</f>
        <v>0</v>
      </c>
      <c r="BG1023" s="256">
        <f>IF(N1023="zákl. přenesená",J1023,0)</f>
        <v>0</v>
      </c>
      <c r="BH1023" s="256">
        <f>IF(N1023="sníž. přenesená",J1023,0)</f>
        <v>0</v>
      </c>
      <c r="BI1023" s="256">
        <f>IF(N1023="nulová",J1023,0)</f>
        <v>0</v>
      </c>
      <c r="BJ1023" s="16" t="s">
        <v>86</v>
      </c>
      <c r="BK1023" s="256">
        <f>ROUND(I1023*H1023,2)</f>
        <v>0</v>
      </c>
      <c r="BL1023" s="16" t="s">
        <v>252</v>
      </c>
      <c r="BM1023" s="255" t="s">
        <v>3591</v>
      </c>
    </row>
    <row r="1024" spans="1:51" s="14" customFormat="1" ht="12">
      <c r="A1024" s="14"/>
      <c r="B1024" s="268"/>
      <c r="C1024" s="269"/>
      <c r="D1024" s="259" t="s">
        <v>174</v>
      </c>
      <c r="E1024" s="270" t="s">
        <v>1</v>
      </c>
      <c r="F1024" s="271" t="s">
        <v>3592</v>
      </c>
      <c r="G1024" s="269"/>
      <c r="H1024" s="272">
        <v>2.64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174</v>
      </c>
      <c r="AU1024" s="278" t="s">
        <v>86</v>
      </c>
      <c r="AV1024" s="14" t="s">
        <v>86</v>
      </c>
      <c r="AW1024" s="14" t="s">
        <v>30</v>
      </c>
      <c r="AX1024" s="14" t="s">
        <v>73</v>
      </c>
      <c r="AY1024" s="278" t="s">
        <v>166</v>
      </c>
    </row>
    <row r="1025" spans="1:65" s="2" customFormat="1" ht="16.5" customHeight="1">
      <c r="A1025" s="37"/>
      <c r="B1025" s="38"/>
      <c r="C1025" s="243" t="s">
        <v>1479</v>
      </c>
      <c r="D1025" s="243" t="s">
        <v>168</v>
      </c>
      <c r="E1025" s="244" t="s">
        <v>1547</v>
      </c>
      <c r="F1025" s="245" t="s">
        <v>1548</v>
      </c>
      <c r="G1025" s="246" t="s">
        <v>290</v>
      </c>
      <c r="H1025" s="247">
        <v>9.36</v>
      </c>
      <c r="I1025" s="248"/>
      <c r="J1025" s="249">
        <f>ROUND(I1025*H1025,2)</f>
        <v>0</v>
      </c>
      <c r="K1025" s="250"/>
      <c r="L1025" s="43"/>
      <c r="M1025" s="251" t="s">
        <v>1</v>
      </c>
      <c r="N1025" s="252" t="s">
        <v>39</v>
      </c>
      <c r="O1025" s="90"/>
      <c r="P1025" s="253">
        <f>O1025*H1025</f>
        <v>0</v>
      </c>
      <c r="Q1025" s="253">
        <v>0</v>
      </c>
      <c r="R1025" s="253">
        <f>Q1025*H1025</f>
        <v>0</v>
      </c>
      <c r="S1025" s="253">
        <v>0</v>
      </c>
      <c r="T1025" s="254">
        <f>S1025*H1025</f>
        <v>0</v>
      </c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R1025" s="255" t="s">
        <v>252</v>
      </c>
      <c r="AT1025" s="255" t="s">
        <v>168</v>
      </c>
      <c r="AU1025" s="255" t="s">
        <v>86</v>
      </c>
      <c r="AY1025" s="16" t="s">
        <v>166</v>
      </c>
      <c r="BE1025" s="256">
        <f>IF(N1025="základní",J1025,0)</f>
        <v>0</v>
      </c>
      <c r="BF1025" s="256">
        <f>IF(N1025="snížená",J1025,0)</f>
        <v>0</v>
      </c>
      <c r="BG1025" s="256">
        <f>IF(N1025="zákl. přenesená",J1025,0)</f>
        <v>0</v>
      </c>
      <c r="BH1025" s="256">
        <f>IF(N1025="sníž. přenesená",J1025,0)</f>
        <v>0</v>
      </c>
      <c r="BI1025" s="256">
        <f>IF(N1025="nulová",J1025,0)</f>
        <v>0</v>
      </c>
      <c r="BJ1025" s="16" t="s">
        <v>86</v>
      </c>
      <c r="BK1025" s="256">
        <f>ROUND(I1025*H1025,2)</f>
        <v>0</v>
      </c>
      <c r="BL1025" s="16" t="s">
        <v>252</v>
      </c>
      <c r="BM1025" s="255" t="s">
        <v>3593</v>
      </c>
    </row>
    <row r="1026" spans="1:51" s="14" customFormat="1" ht="12">
      <c r="A1026" s="14"/>
      <c r="B1026" s="268"/>
      <c r="C1026" s="269"/>
      <c r="D1026" s="259" t="s">
        <v>174</v>
      </c>
      <c r="E1026" s="270" t="s">
        <v>1</v>
      </c>
      <c r="F1026" s="271" t="s">
        <v>3594</v>
      </c>
      <c r="G1026" s="269"/>
      <c r="H1026" s="272">
        <v>7.92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174</v>
      </c>
      <c r="AU1026" s="278" t="s">
        <v>86</v>
      </c>
      <c r="AV1026" s="14" t="s">
        <v>86</v>
      </c>
      <c r="AW1026" s="14" t="s">
        <v>30</v>
      </c>
      <c r="AX1026" s="14" t="s">
        <v>73</v>
      </c>
      <c r="AY1026" s="278" t="s">
        <v>166</v>
      </c>
    </row>
    <row r="1027" spans="1:51" s="14" customFormat="1" ht="12">
      <c r="A1027" s="14"/>
      <c r="B1027" s="268"/>
      <c r="C1027" s="269"/>
      <c r="D1027" s="259" t="s">
        <v>174</v>
      </c>
      <c r="E1027" s="270" t="s">
        <v>1</v>
      </c>
      <c r="F1027" s="271" t="s">
        <v>3595</v>
      </c>
      <c r="G1027" s="269"/>
      <c r="H1027" s="272">
        <v>1.44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8" t="s">
        <v>174</v>
      </c>
      <c r="AU1027" s="278" t="s">
        <v>86</v>
      </c>
      <c r="AV1027" s="14" t="s">
        <v>86</v>
      </c>
      <c r="AW1027" s="14" t="s">
        <v>30</v>
      </c>
      <c r="AX1027" s="14" t="s">
        <v>73</v>
      </c>
      <c r="AY1027" s="278" t="s">
        <v>166</v>
      </c>
    </row>
    <row r="1028" spans="1:65" s="2" customFormat="1" ht="16.5" customHeight="1">
      <c r="A1028" s="37"/>
      <c r="B1028" s="38"/>
      <c r="C1028" s="279" t="s">
        <v>1485</v>
      </c>
      <c r="D1028" s="279" t="s">
        <v>243</v>
      </c>
      <c r="E1028" s="280" t="s">
        <v>1553</v>
      </c>
      <c r="F1028" s="281" t="s">
        <v>1554</v>
      </c>
      <c r="G1028" s="282" t="s">
        <v>171</v>
      </c>
      <c r="H1028" s="283">
        <v>10.764</v>
      </c>
      <c r="I1028" s="284"/>
      <c r="J1028" s="285">
        <f>ROUND(I1028*H1028,2)</f>
        <v>0</v>
      </c>
      <c r="K1028" s="286"/>
      <c r="L1028" s="287"/>
      <c r="M1028" s="288" t="s">
        <v>1</v>
      </c>
      <c r="N1028" s="289" t="s">
        <v>39</v>
      </c>
      <c r="O1028" s="90"/>
      <c r="P1028" s="253">
        <f>O1028*H1028</f>
        <v>0</v>
      </c>
      <c r="Q1028" s="253">
        <v>0.00038</v>
      </c>
      <c r="R1028" s="253">
        <f>Q1028*H1028</f>
        <v>0.00409032</v>
      </c>
      <c r="S1028" s="253">
        <v>0</v>
      </c>
      <c r="T1028" s="254">
        <f>S1028*H1028</f>
        <v>0</v>
      </c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R1028" s="255" t="s">
        <v>338</v>
      </c>
      <c r="AT1028" s="255" t="s">
        <v>243</v>
      </c>
      <c r="AU1028" s="255" t="s">
        <v>86</v>
      </c>
      <c r="AY1028" s="16" t="s">
        <v>166</v>
      </c>
      <c r="BE1028" s="256">
        <f>IF(N1028="základní",J1028,0)</f>
        <v>0</v>
      </c>
      <c r="BF1028" s="256">
        <f>IF(N1028="snížená",J1028,0)</f>
        <v>0</v>
      </c>
      <c r="BG1028" s="256">
        <f>IF(N1028="zákl. přenesená",J1028,0)</f>
        <v>0</v>
      </c>
      <c r="BH1028" s="256">
        <f>IF(N1028="sníž. přenesená",J1028,0)</f>
        <v>0</v>
      </c>
      <c r="BI1028" s="256">
        <f>IF(N1028="nulová",J1028,0)</f>
        <v>0</v>
      </c>
      <c r="BJ1028" s="16" t="s">
        <v>86</v>
      </c>
      <c r="BK1028" s="256">
        <f>ROUND(I1028*H1028,2)</f>
        <v>0</v>
      </c>
      <c r="BL1028" s="16" t="s">
        <v>252</v>
      </c>
      <c r="BM1028" s="255" t="s">
        <v>3596</v>
      </c>
    </row>
    <row r="1029" spans="1:47" s="2" customFormat="1" ht="12">
      <c r="A1029" s="37"/>
      <c r="B1029" s="38"/>
      <c r="C1029" s="39"/>
      <c r="D1029" s="259" t="s">
        <v>496</v>
      </c>
      <c r="E1029" s="39"/>
      <c r="F1029" s="290" t="s">
        <v>1556</v>
      </c>
      <c r="G1029" s="39"/>
      <c r="H1029" s="39"/>
      <c r="I1029" s="153"/>
      <c r="J1029" s="39"/>
      <c r="K1029" s="39"/>
      <c r="L1029" s="43"/>
      <c r="M1029" s="291"/>
      <c r="N1029" s="292"/>
      <c r="O1029" s="90"/>
      <c r="P1029" s="90"/>
      <c r="Q1029" s="90"/>
      <c r="R1029" s="90"/>
      <c r="S1029" s="90"/>
      <c r="T1029" s="91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T1029" s="16" t="s">
        <v>496</v>
      </c>
      <c r="AU1029" s="16" t="s">
        <v>86</v>
      </c>
    </row>
    <row r="1030" spans="1:51" s="14" customFormat="1" ht="12">
      <c r="A1030" s="14"/>
      <c r="B1030" s="268"/>
      <c r="C1030" s="269"/>
      <c r="D1030" s="259" t="s">
        <v>174</v>
      </c>
      <c r="E1030" s="269"/>
      <c r="F1030" s="271" t="s">
        <v>3597</v>
      </c>
      <c r="G1030" s="269"/>
      <c r="H1030" s="272">
        <v>10.764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174</v>
      </c>
      <c r="AU1030" s="278" t="s">
        <v>86</v>
      </c>
      <c r="AV1030" s="14" t="s">
        <v>86</v>
      </c>
      <c r="AW1030" s="14" t="s">
        <v>4</v>
      </c>
      <c r="AX1030" s="14" t="s">
        <v>80</v>
      </c>
      <c r="AY1030" s="278" t="s">
        <v>166</v>
      </c>
    </row>
    <row r="1031" spans="1:65" s="2" customFormat="1" ht="16.5" customHeight="1">
      <c r="A1031" s="37"/>
      <c r="B1031" s="38"/>
      <c r="C1031" s="243" t="s">
        <v>1490</v>
      </c>
      <c r="D1031" s="243" t="s">
        <v>168</v>
      </c>
      <c r="E1031" s="244" t="s">
        <v>1559</v>
      </c>
      <c r="F1031" s="245" t="s">
        <v>1560</v>
      </c>
      <c r="G1031" s="246" t="s">
        <v>290</v>
      </c>
      <c r="H1031" s="247">
        <v>63.66</v>
      </c>
      <c r="I1031" s="248"/>
      <c r="J1031" s="249">
        <f>ROUND(I1031*H1031,2)</f>
        <v>0</v>
      </c>
      <c r="K1031" s="250"/>
      <c r="L1031" s="43"/>
      <c r="M1031" s="251" t="s">
        <v>1</v>
      </c>
      <c r="N1031" s="252" t="s">
        <v>39</v>
      </c>
      <c r="O1031" s="90"/>
      <c r="P1031" s="253">
        <f>O1031*H1031</f>
        <v>0</v>
      </c>
      <c r="Q1031" s="253">
        <v>0</v>
      </c>
      <c r="R1031" s="253">
        <f>Q1031*H1031</f>
        <v>0</v>
      </c>
      <c r="S1031" s="253">
        <v>0.00167</v>
      </c>
      <c r="T1031" s="254">
        <f>S1031*H1031</f>
        <v>0.1063122</v>
      </c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R1031" s="255" t="s">
        <v>252</v>
      </c>
      <c r="AT1031" s="255" t="s">
        <v>168</v>
      </c>
      <c r="AU1031" s="255" t="s">
        <v>86</v>
      </c>
      <c r="AY1031" s="16" t="s">
        <v>166</v>
      </c>
      <c r="BE1031" s="256">
        <f>IF(N1031="základní",J1031,0)</f>
        <v>0</v>
      </c>
      <c r="BF1031" s="256">
        <f>IF(N1031="snížená",J1031,0)</f>
        <v>0</v>
      </c>
      <c r="BG1031" s="256">
        <f>IF(N1031="zákl. přenesená",J1031,0)</f>
        <v>0</v>
      </c>
      <c r="BH1031" s="256">
        <f>IF(N1031="sníž. přenesená",J1031,0)</f>
        <v>0</v>
      </c>
      <c r="BI1031" s="256">
        <f>IF(N1031="nulová",J1031,0)</f>
        <v>0</v>
      </c>
      <c r="BJ1031" s="16" t="s">
        <v>86</v>
      </c>
      <c r="BK1031" s="256">
        <f>ROUND(I1031*H1031,2)</f>
        <v>0</v>
      </c>
      <c r="BL1031" s="16" t="s">
        <v>252</v>
      </c>
      <c r="BM1031" s="255" t="s">
        <v>3598</v>
      </c>
    </row>
    <row r="1032" spans="1:51" s="13" customFormat="1" ht="12">
      <c r="A1032" s="13"/>
      <c r="B1032" s="257"/>
      <c r="C1032" s="258"/>
      <c r="D1032" s="259" t="s">
        <v>174</v>
      </c>
      <c r="E1032" s="260" t="s">
        <v>1</v>
      </c>
      <c r="F1032" s="261" t="s">
        <v>443</v>
      </c>
      <c r="G1032" s="258"/>
      <c r="H1032" s="260" t="s">
        <v>1</v>
      </c>
      <c r="I1032" s="262"/>
      <c r="J1032" s="258"/>
      <c r="K1032" s="258"/>
      <c r="L1032" s="263"/>
      <c r="M1032" s="264"/>
      <c r="N1032" s="265"/>
      <c r="O1032" s="265"/>
      <c r="P1032" s="265"/>
      <c r="Q1032" s="265"/>
      <c r="R1032" s="265"/>
      <c r="S1032" s="265"/>
      <c r="T1032" s="266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67" t="s">
        <v>174</v>
      </c>
      <c r="AU1032" s="267" t="s">
        <v>86</v>
      </c>
      <c r="AV1032" s="13" t="s">
        <v>80</v>
      </c>
      <c r="AW1032" s="13" t="s">
        <v>30</v>
      </c>
      <c r="AX1032" s="13" t="s">
        <v>73</v>
      </c>
      <c r="AY1032" s="267" t="s">
        <v>166</v>
      </c>
    </row>
    <row r="1033" spans="1:51" s="14" customFormat="1" ht="12">
      <c r="A1033" s="14"/>
      <c r="B1033" s="268"/>
      <c r="C1033" s="269"/>
      <c r="D1033" s="259" t="s">
        <v>174</v>
      </c>
      <c r="E1033" s="270" t="s">
        <v>1</v>
      </c>
      <c r="F1033" s="271" t="s">
        <v>3172</v>
      </c>
      <c r="G1033" s="269"/>
      <c r="H1033" s="272">
        <v>1.33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174</v>
      </c>
      <c r="AU1033" s="278" t="s">
        <v>86</v>
      </c>
      <c r="AV1033" s="14" t="s">
        <v>86</v>
      </c>
      <c r="AW1033" s="14" t="s">
        <v>30</v>
      </c>
      <c r="AX1033" s="14" t="s">
        <v>73</v>
      </c>
      <c r="AY1033" s="278" t="s">
        <v>166</v>
      </c>
    </row>
    <row r="1034" spans="1:51" s="14" customFormat="1" ht="12">
      <c r="A1034" s="14"/>
      <c r="B1034" s="268"/>
      <c r="C1034" s="269"/>
      <c r="D1034" s="259" t="s">
        <v>174</v>
      </c>
      <c r="E1034" s="270" t="s">
        <v>1</v>
      </c>
      <c r="F1034" s="271" t="s">
        <v>3173</v>
      </c>
      <c r="G1034" s="269"/>
      <c r="H1034" s="272">
        <v>2.1</v>
      </c>
      <c r="I1034" s="273"/>
      <c r="J1034" s="269"/>
      <c r="K1034" s="269"/>
      <c r="L1034" s="274"/>
      <c r="M1034" s="275"/>
      <c r="N1034" s="276"/>
      <c r="O1034" s="276"/>
      <c r="P1034" s="276"/>
      <c r="Q1034" s="276"/>
      <c r="R1034" s="276"/>
      <c r="S1034" s="276"/>
      <c r="T1034" s="27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8" t="s">
        <v>174</v>
      </c>
      <c r="AU1034" s="278" t="s">
        <v>86</v>
      </c>
      <c r="AV1034" s="14" t="s">
        <v>86</v>
      </c>
      <c r="AW1034" s="14" t="s">
        <v>30</v>
      </c>
      <c r="AX1034" s="14" t="s">
        <v>73</v>
      </c>
      <c r="AY1034" s="278" t="s">
        <v>166</v>
      </c>
    </row>
    <row r="1035" spans="1:51" s="14" customFormat="1" ht="12">
      <c r="A1035" s="14"/>
      <c r="B1035" s="268"/>
      <c r="C1035" s="269"/>
      <c r="D1035" s="259" t="s">
        <v>174</v>
      </c>
      <c r="E1035" s="270" t="s">
        <v>1</v>
      </c>
      <c r="F1035" s="271" t="s">
        <v>3174</v>
      </c>
      <c r="G1035" s="269"/>
      <c r="H1035" s="272">
        <v>1.35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174</v>
      </c>
      <c r="AU1035" s="278" t="s">
        <v>86</v>
      </c>
      <c r="AV1035" s="14" t="s">
        <v>86</v>
      </c>
      <c r="AW1035" s="14" t="s">
        <v>30</v>
      </c>
      <c r="AX1035" s="14" t="s">
        <v>73</v>
      </c>
      <c r="AY1035" s="278" t="s">
        <v>166</v>
      </c>
    </row>
    <row r="1036" spans="1:51" s="13" customFormat="1" ht="12">
      <c r="A1036" s="13"/>
      <c r="B1036" s="257"/>
      <c r="C1036" s="258"/>
      <c r="D1036" s="259" t="s">
        <v>174</v>
      </c>
      <c r="E1036" s="260" t="s">
        <v>1</v>
      </c>
      <c r="F1036" s="261" t="s">
        <v>456</v>
      </c>
      <c r="G1036" s="258"/>
      <c r="H1036" s="260" t="s">
        <v>1</v>
      </c>
      <c r="I1036" s="262"/>
      <c r="J1036" s="258"/>
      <c r="K1036" s="258"/>
      <c r="L1036" s="263"/>
      <c r="M1036" s="264"/>
      <c r="N1036" s="265"/>
      <c r="O1036" s="265"/>
      <c r="P1036" s="265"/>
      <c r="Q1036" s="265"/>
      <c r="R1036" s="265"/>
      <c r="S1036" s="265"/>
      <c r="T1036" s="266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7" t="s">
        <v>174</v>
      </c>
      <c r="AU1036" s="267" t="s">
        <v>86</v>
      </c>
      <c r="AV1036" s="13" t="s">
        <v>80</v>
      </c>
      <c r="AW1036" s="13" t="s">
        <v>30</v>
      </c>
      <c r="AX1036" s="13" t="s">
        <v>73</v>
      </c>
      <c r="AY1036" s="267" t="s">
        <v>166</v>
      </c>
    </row>
    <row r="1037" spans="1:51" s="14" customFormat="1" ht="12">
      <c r="A1037" s="14"/>
      <c r="B1037" s="268"/>
      <c r="C1037" s="269"/>
      <c r="D1037" s="259" t="s">
        <v>174</v>
      </c>
      <c r="E1037" s="270" t="s">
        <v>1</v>
      </c>
      <c r="F1037" s="271" t="s">
        <v>3178</v>
      </c>
      <c r="G1037" s="269"/>
      <c r="H1037" s="272">
        <v>4.2</v>
      </c>
      <c r="I1037" s="273"/>
      <c r="J1037" s="269"/>
      <c r="K1037" s="269"/>
      <c r="L1037" s="274"/>
      <c r="M1037" s="275"/>
      <c r="N1037" s="276"/>
      <c r="O1037" s="276"/>
      <c r="P1037" s="276"/>
      <c r="Q1037" s="276"/>
      <c r="R1037" s="276"/>
      <c r="S1037" s="276"/>
      <c r="T1037" s="27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8" t="s">
        <v>174</v>
      </c>
      <c r="AU1037" s="278" t="s">
        <v>86</v>
      </c>
      <c r="AV1037" s="14" t="s">
        <v>86</v>
      </c>
      <c r="AW1037" s="14" t="s">
        <v>30</v>
      </c>
      <c r="AX1037" s="14" t="s">
        <v>73</v>
      </c>
      <c r="AY1037" s="278" t="s">
        <v>166</v>
      </c>
    </row>
    <row r="1038" spans="1:51" s="14" customFormat="1" ht="12">
      <c r="A1038" s="14"/>
      <c r="B1038" s="268"/>
      <c r="C1038" s="269"/>
      <c r="D1038" s="259" t="s">
        <v>174</v>
      </c>
      <c r="E1038" s="270" t="s">
        <v>1</v>
      </c>
      <c r="F1038" s="271" t="s">
        <v>3179</v>
      </c>
      <c r="G1038" s="269"/>
      <c r="H1038" s="272">
        <v>9.31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174</v>
      </c>
      <c r="AU1038" s="278" t="s">
        <v>86</v>
      </c>
      <c r="AV1038" s="14" t="s">
        <v>86</v>
      </c>
      <c r="AW1038" s="14" t="s">
        <v>30</v>
      </c>
      <c r="AX1038" s="14" t="s">
        <v>73</v>
      </c>
      <c r="AY1038" s="278" t="s">
        <v>166</v>
      </c>
    </row>
    <row r="1039" spans="1:51" s="14" customFormat="1" ht="12">
      <c r="A1039" s="14"/>
      <c r="B1039" s="268"/>
      <c r="C1039" s="269"/>
      <c r="D1039" s="259" t="s">
        <v>174</v>
      </c>
      <c r="E1039" s="270" t="s">
        <v>1</v>
      </c>
      <c r="F1039" s="271" t="s">
        <v>3180</v>
      </c>
      <c r="G1039" s="269"/>
      <c r="H1039" s="272">
        <v>10.5</v>
      </c>
      <c r="I1039" s="273"/>
      <c r="J1039" s="269"/>
      <c r="K1039" s="269"/>
      <c r="L1039" s="274"/>
      <c r="M1039" s="275"/>
      <c r="N1039" s="276"/>
      <c r="O1039" s="276"/>
      <c r="P1039" s="276"/>
      <c r="Q1039" s="276"/>
      <c r="R1039" s="276"/>
      <c r="S1039" s="276"/>
      <c r="T1039" s="277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78" t="s">
        <v>174</v>
      </c>
      <c r="AU1039" s="278" t="s">
        <v>86</v>
      </c>
      <c r="AV1039" s="14" t="s">
        <v>86</v>
      </c>
      <c r="AW1039" s="14" t="s">
        <v>30</v>
      </c>
      <c r="AX1039" s="14" t="s">
        <v>73</v>
      </c>
      <c r="AY1039" s="278" t="s">
        <v>166</v>
      </c>
    </row>
    <row r="1040" spans="1:51" s="14" customFormat="1" ht="12">
      <c r="A1040" s="14"/>
      <c r="B1040" s="268"/>
      <c r="C1040" s="269"/>
      <c r="D1040" s="259" t="s">
        <v>174</v>
      </c>
      <c r="E1040" s="270" t="s">
        <v>1</v>
      </c>
      <c r="F1040" s="271" t="s">
        <v>3181</v>
      </c>
      <c r="G1040" s="269"/>
      <c r="H1040" s="272">
        <v>5.32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174</v>
      </c>
      <c r="AU1040" s="278" t="s">
        <v>86</v>
      </c>
      <c r="AV1040" s="14" t="s">
        <v>86</v>
      </c>
      <c r="AW1040" s="14" t="s">
        <v>30</v>
      </c>
      <c r="AX1040" s="14" t="s">
        <v>73</v>
      </c>
      <c r="AY1040" s="278" t="s">
        <v>166</v>
      </c>
    </row>
    <row r="1041" spans="1:51" s="14" customFormat="1" ht="12">
      <c r="A1041" s="14"/>
      <c r="B1041" s="268"/>
      <c r="C1041" s="269"/>
      <c r="D1041" s="259" t="s">
        <v>174</v>
      </c>
      <c r="E1041" s="270" t="s">
        <v>1</v>
      </c>
      <c r="F1041" s="271" t="s">
        <v>3182</v>
      </c>
      <c r="G1041" s="269"/>
      <c r="H1041" s="272">
        <v>0.9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174</v>
      </c>
      <c r="AU1041" s="278" t="s">
        <v>86</v>
      </c>
      <c r="AV1041" s="14" t="s">
        <v>86</v>
      </c>
      <c r="AW1041" s="14" t="s">
        <v>30</v>
      </c>
      <c r="AX1041" s="14" t="s">
        <v>73</v>
      </c>
      <c r="AY1041" s="278" t="s">
        <v>166</v>
      </c>
    </row>
    <row r="1042" spans="1:51" s="13" customFormat="1" ht="12">
      <c r="A1042" s="13"/>
      <c r="B1042" s="257"/>
      <c r="C1042" s="258"/>
      <c r="D1042" s="259" t="s">
        <v>174</v>
      </c>
      <c r="E1042" s="260" t="s">
        <v>1</v>
      </c>
      <c r="F1042" s="261" t="s">
        <v>461</v>
      </c>
      <c r="G1042" s="258"/>
      <c r="H1042" s="260" t="s">
        <v>1</v>
      </c>
      <c r="I1042" s="262"/>
      <c r="J1042" s="258"/>
      <c r="K1042" s="258"/>
      <c r="L1042" s="263"/>
      <c r="M1042" s="264"/>
      <c r="N1042" s="265"/>
      <c r="O1042" s="265"/>
      <c r="P1042" s="265"/>
      <c r="Q1042" s="265"/>
      <c r="R1042" s="265"/>
      <c r="S1042" s="265"/>
      <c r="T1042" s="26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7" t="s">
        <v>174</v>
      </c>
      <c r="AU1042" s="267" t="s">
        <v>86</v>
      </c>
      <c r="AV1042" s="13" t="s">
        <v>80</v>
      </c>
      <c r="AW1042" s="13" t="s">
        <v>30</v>
      </c>
      <c r="AX1042" s="13" t="s">
        <v>73</v>
      </c>
      <c r="AY1042" s="267" t="s">
        <v>166</v>
      </c>
    </row>
    <row r="1043" spans="1:51" s="14" customFormat="1" ht="12">
      <c r="A1043" s="14"/>
      <c r="B1043" s="268"/>
      <c r="C1043" s="269"/>
      <c r="D1043" s="259" t="s">
        <v>174</v>
      </c>
      <c r="E1043" s="270" t="s">
        <v>1</v>
      </c>
      <c r="F1043" s="271" t="s">
        <v>3183</v>
      </c>
      <c r="G1043" s="269"/>
      <c r="H1043" s="272">
        <v>1.74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174</v>
      </c>
      <c r="AU1043" s="278" t="s">
        <v>86</v>
      </c>
      <c r="AV1043" s="14" t="s">
        <v>86</v>
      </c>
      <c r="AW1043" s="14" t="s">
        <v>30</v>
      </c>
      <c r="AX1043" s="14" t="s">
        <v>73</v>
      </c>
      <c r="AY1043" s="278" t="s">
        <v>166</v>
      </c>
    </row>
    <row r="1044" spans="1:51" s="14" customFormat="1" ht="12">
      <c r="A1044" s="14"/>
      <c r="B1044" s="268"/>
      <c r="C1044" s="269"/>
      <c r="D1044" s="259" t="s">
        <v>174</v>
      </c>
      <c r="E1044" s="270" t="s">
        <v>1</v>
      </c>
      <c r="F1044" s="271" t="s">
        <v>3172</v>
      </c>
      <c r="G1044" s="269"/>
      <c r="H1044" s="272">
        <v>1.33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174</v>
      </c>
      <c r="AU1044" s="278" t="s">
        <v>86</v>
      </c>
      <c r="AV1044" s="14" t="s">
        <v>86</v>
      </c>
      <c r="AW1044" s="14" t="s">
        <v>30</v>
      </c>
      <c r="AX1044" s="14" t="s">
        <v>73</v>
      </c>
      <c r="AY1044" s="278" t="s">
        <v>166</v>
      </c>
    </row>
    <row r="1045" spans="1:51" s="14" customFormat="1" ht="12">
      <c r="A1045" s="14"/>
      <c r="B1045" s="268"/>
      <c r="C1045" s="269"/>
      <c r="D1045" s="259" t="s">
        <v>174</v>
      </c>
      <c r="E1045" s="270" t="s">
        <v>1</v>
      </c>
      <c r="F1045" s="271" t="s">
        <v>3184</v>
      </c>
      <c r="G1045" s="269"/>
      <c r="H1045" s="272">
        <v>2.8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174</v>
      </c>
      <c r="AU1045" s="278" t="s">
        <v>86</v>
      </c>
      <c r="AV1045" s="14" t="s">
        <v>86</v>
      </c>
      <c r="AW1045" s="14" t="s">
        <v>30</v>
      </c>
      <c r="AX1045" s="14" t="s">
        <v>73</v>
      </c>
      <c r="AY1045" s="278" t="s">
        <v>166</v>
      </c>
    </row>
    <row r="1046" spans="1:51" s="14" customFormat="1" ht="12">
      <c r="A1046" s="14"/>
      <c r="B1046" s="268"/>
      <c r="C1046" s="269"/>
      <c r="D1046" s="259" t="s">
        <v>174</v>
      </c>
      <c r="E1046" s="270" t="s">
        <v>1</v>
      </c>
      <c r="F1046" s="271" t="s">
        <v>3185</v>
      </c>
      <c r="G1046" s="269"/>
      <c r="H1046" s="272">
        <v>0.87</v>
      </c>
      <c r="I1046" s="273"/>
      <c r="J1046" s="269"/>
      <c r="K1046" s="269"/>
      <c r="L1046" s="274"/>
      <c r="M1046" s="275"/>
      <c r="N1046" s="276"/>
      <c r="O1046" s="276"/>
      <c r="P1046" s="276"/>
      <c r="Q1046" s="276"/>
      <c r="R1046" s="276"/>
      <c r="S1046" s="276"/>
      <c r="T1046" s="27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8" t="s">
        <v>174</v>
      </c>
      <c r="AU1046" s="278" t="s">
        <v>86</v>
      </c>
      <c r="AV1046" s="14" t="s">
        <v>86</v>
      </c>
      <c r="AW1046" s="14" t="s">
        <v>30</v>
      </c>
      <c r="AX1046" s="14" t="s">
        <v>73</v>
      </c>
      <c r="AY1046" s="278" t="s">
        <v>166</v>
      </c>
    </row>
    <row r="1047" spans="1:51" s="14" customFormat="1" ht="12">
      <c r="A1047" s="14"/>
      <c r="B1047" s="268"/>
      <c r="C1047" s="269"/>
      <c r="D1047" s="259" t="s">
        <v>174</v>
      </c>
      <c r="E1047" s="270" t="s">
        <v>1</v>
      </c>
      <c r="F1047" s="271" t="s">
        <v>3179</v>
      </c>
      <c r="G1047" s="269"/>
      <c r="H1047" s="272">
        <v>9.31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174</v>
      </c>
      <c r="AU1047" s="278" t="s">
        <v>86</v>
      </c>
      <c r="AV1047" s="14" t="s">
        <v>86</v>
      </c>
      <c r="AW1047" s="14" t="s">
        <v>30</v>
      </c>
      <c r="AX1047" s="14" t="s">
        <v>73</v>
      </c>
      <c r="AY1047" s="278" t="s">
        <v>166</v>
      </c>
    </row>
    <row r="1048" spans="1:51" s="14" customFormat="1" ht="12">
      <c r="A1048" s="14"/>
      <c r="B1048" s="268"/>
      <c r="C1048" s="269"/>
      <c r="D1048" s="259" t="s">
        <v>174</v>
      </c>
      <c r="E1048" s="270" t="s">
        <v>1</v>
      </c>
      <c r="F1048" s="271" t="s">
        <v>3186</v>
      </c>
      <c r="G1048" s="269"/>
      <c r="H1048" s="272">
        <v>12.6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174</v>
      </c>
      <c r="AU1048" s="278" t="s">
        <v>86</v>
      </c>
      <c r="AV1048" s="14" t="s">
        <v>86</v>
      </c>
      <c r="AW1048" s="14" t="s">
        <v>30</v>
      </c>
      <c r="AX1048" s="14" t="s">
        <v>73</v>
      </c>
      <c r="AY1048" s="278" t="s">
        <v>166</v>
      </c>
    </row>
    <row r="1049" spans="1:65" s="2" customFormat="1" ht="16.5" customHeight="1">
      <c r="A1049" s="37"/>
      <c r="B1049" s="38"/>
      <c r="C1049" s="243" t="s">
        <v>1497</v>
      </c>
      <c r="D1049" s="243" t="s">
        <v>168</v>
      </c>
      <c r="E1049" s="244" t="s">
        <v>1563</v>
      </c>
      <c r="F1049" s="245" t="s">
        <v>1564</v>
      </c>
      <c r="G1049" s="246" t="s">
        <v>290</v>
      </c>
      <c r="H1049" s="247">
        <v>98.7</v>
      </c>
      <c r="I1049" s="248"/>
      <c r="J1049" s="249">
        <f>ROUND(I1049*H1049,2)</f>
        <v>0</v>
      </c>
      <c r="K1049" s="250"/>
      <c r="L1049" s="43"/>
      <c r="M1049" s="251" t="s">
        <v>1</v>
      </c>
      <c r="N1049" s="252" t="s">
        <v>39</v>
      </c>
      <c r="O1049" s="90"/>
      <c r="P1049" s="253">
        <f>O1049*H1049</f>
        <v>0</v>
      </c>
      <c r="Q1049" s="253">
        <v>0</v>
      </c>
      <c r="R1049" s="253">
        <f>Q1049*H1049</f>
        <v>0</v>
      </c>
      <c r="S1049" s="253">
        <v>0.00223</v>
      </c>
      <c r="T1049" s="254">
        <f>S1049*H1049</f>
        <v>0.22010100000000002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55" t="s">
        <v>252</v>
      </c>
      <c r="AT1049" s="255" t="s">
        <v>168</v>
      </c>
      <c r="AU1049" s="255" t="s">
        <v>86</v>
      </c>
      <c r="AY1049" s="16" t="s">
        <v>166</v>
      </c>
      <c r="BE1049" s="256">
        <f>IF(N1049="základní",J1049,0)</f>
        <v>0</v>
      </c>
      <c r="BF1049" s="256">
        <f>IF(N1049="snížená",J1049,0)</f>
        <v>0</v>
      </c>
      <c r="BG1049" s="256">
        <f>IF(N1049="zákl. přenesená",J1049,0)</f>
        <v>0</v>
      </c>
      <c r="BH1049" s="256">
        <f>IF(N1049="sníž. přenesená",J1049,0)</f>
        <v>0</v>
      </c>
      <c r="BI1049" s="256">
        <f>IF(N1049="nulová",J1049,0)</f>
        <v>0</v>
      </c>
      <c r="BJ1049" s="16" t="s">
        <v>86</v>
      </c>
      <c r="BK1049" s="256">
        <f>ROUND(I1049*H1049,2)</f>
        <v>0</v>
      </c>
      <c r="BL1049" s="16" t="s">
        <v>252</v>
      </c>
      <c r="BM1049" s="255" t="s">
        <v>3599</v>
      </c>
    </row>
    <row r="1050" spans="1:51" s="13" customFormat="1" ht="12">
      <c r="A1050" s="13"/>
      <c r="B1050" s="257"/>
      <c r="C1050" s="258"/>
      <c r="D1050" s="259" t="s">
        <v>174</v>
      </c>
      <c r="E1050" s="260" t="s">
        <v>1</v>
      </c>
      <c r="F1050" s="261" t="s">
        <v>297</v>
      </c>
      <c r="G1050" s="258"/>
      <c r="H1050" s="260" t="s">
        <v>1</v>
      </c>
      <c r="I1050" s="262"/>
      <c r="J1050" s="258"/>
      <c r="K1050" s="258"/>
      <c r="L1050" s="263"/>
      <c r="M1050" s="264"/>
      <c r="N1050" s="265"/>
      <c r="O1050" s="265"/>
      <c r="P1050" s="265"/>
      <c r="Q1050" s="265"/>
      <c r="R1050" s="265"/>
      <c r="S1050" s="265"/>
      <c r="T1050" s="266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7" t="s">
        <v>174</v>
      </c>
      <c r="AU1050" s="267" t="s">
        <v>86</v>
      </c>
      <c r="AV1050" s="13" t="s">
        <v>80</v>
      </c>
      <c r="AW1050" s="13" t="s">
        <v>30</v>
      </c>
      <c r="AX1050" s="13" t="s">
        <v>73</v>
      </c>
      <c r="AY1050" s="267" t="s">
        <v>166</v>
      </c>
    </row>
    <row r="1051" spans="1:51" s="14" customFormat="1" ht="12">
      <c r="A1051" s="14"/>
      <c r="B1051" s="268"/>
      <c r="C1051" s="269"/>
      <c r="D1051" s="259" t="s">
        <v>174</v>
      </c>
      <c r="E1051" s="270" t="s">
        <v>1</v>
      </c>
      <c r="F1051" s="271" t="s">
        <v>3414</v>
      </c>
      <c r="G1051" s="269"/>
      <c r="H1051" s="272">
        <v>98.7</v>
      </c>
      <c r="I1051" s="273"/>
      <c r="J1051" s="269"/>
      <c r="K1051" s="269"/>
      <c r="L1051" s="274"/>
      <c r="M1051" s="275"/>
      <c r="N1051" s="276"/>
      <c r="O1051" s="276"/>
      <c r="P1051" s="276"/>
      <c r="Q1051" s="276"/>
      <c r="R1051" s="276"/>
      <c r="S1051" s="276"/>
      <c r="T1051" s="27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78" t="s">
        <v>174</v>
      </c>
      <c r="AU1051" s="278" t="s">
        <v>86</v>
      </c>
      <c r="AV1051" s="14" t="s">
        <v>86</v>
      </c>
      <c r="AW1051" s="14" t="s">
        <v>30</v>
      </c>
      <c r="AX1051" s="14" t="s">
        <v>73</v>
      </c>
      <c r="AY1051" s="278" t="s">
        <v>166</v>
      </c>
    </row>
    <row r="1052" spans="1:65" s="2" customFormat="1" ht="16.5" customHeight="1">
      <c r="A1052" s="37"/>
      <c r="B1052" s="38"/>
      <c r="C1052" s="243" t="s">
        <v>1505</v>
      </c>
      <c r="D1052" s="243" t="s">
        <v>168</v>
      </c>
      <c r="E1052" s="244" t="s">
        <v>1567</v>
      </c>
      <c r="F1052" s="245" t="s">
        <v>1568</v>
      </c>
      <c r="G1052" s="246" t="s">
        <v>290</v>
      </c>
      <c r="H1052" s="247">
        <v>106.7</v>
      </c>
      <c r="I1052" s="248"/>
      <c r="J1052" s="249">
        <f>ROUND(I1052*H1052,2)</f>
        <v>0</v>
      </c>
      <c r="K1052" s="250"/>
      <c r="L1052" s="43"/>
      <c r="M1052" s="251" t="s">
        <v>1</v>
      </c>
      <c r="N1052" s="252" t="s">
        <v>39</v>
      </c>
      <c r="O1052" s="90"/>
      <c r="P1052" s="253">
        <f>O1052*H1052</f>
        <v>0</v>
      </c>
      <c r="Q1052" s="253">
        <v>0</v>
      </c>
      <c r="R1052" s="253">
        <f>Q1052*H1052</f>
        <v>0</v>
      </c>
      <c r="S1052" s="253">
        <v>0.0026</v>
      </c>
      <c r="T1052" s="254">
        <f>S1052*H1052</f>
        <v>0.27742</v>
      </c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R1052" s="255" t="s">
        <v>252</v>
      </c>
      <c r="AT1052" s="255" t="s">
        <v>168</v>
      </c>
      <c r="AU1052" s="255" t="s">
        <v>86</v>
      </c>
      <c r="AY1052" s="16" t="s">
        <v>166</v>
      </c>
      <c r="BE1052" s="256">
        <f>IF(N1052="základní",J1052,0)</f>
        <v>0</v>
      </c>
      <c r="BF1052" s="256">
        <f>IF(N1052="snížená",J1052,0)</f>
        <v>0</v>
      </c>
      <c r="BG1052" s="256">
        <f>IF(N1052="zákl. přenesená",J1052,0)</f>
        <v>0</v>
      </c>
      <c r="BH1052" s="256">
        <f>IF(N1052="sníž. přenesená",J1052,0)</f>
        <v>0</v>
      </c>
      <c r="BI1052" s="256">
        <f>IF(N1052="nulová",J1052,0)</f>
        <v>0</v>
      </c>
      <c r="BJ1052" s="16" t="s">
        <v>86</v>
      </c>
      <c r="BK1052" s="256">
        <f>ROUND(I1052*H1052,2)</f>
        <v>0</v>
      </c>
      <c r="BL1052" s="16" t="s">
        <v>252</v>
      </c>
      <c r="BM1052" s="255" t="s">
        <v>3600</v>
      </c>
    </row>
    <row r="1053" spans="1:51" s="14" customFormat="1" ht="12">
      <c r="A1053" s="14"/>
      <c r="B1053" s="268"/>
      <c r="C1053" s="269"/>
      <c r="D1053" s="259" t="s">
        <v>174</v>
      </c>
      <c r="E1053" s="270" t="s">
        <v>1</v>
      </c>
      <c r="F1053" s="271" t="s">
        <v>3601</v>
      </c>
      <c r="G1053" s="269"/>
      <c r="H1053" s="272">
        <v>106.7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174</v>
      </c>
      <c r="AU1053" s="278" t="s">
        <v>86</v>
      </c>
      <c r="AV1053" s="14" t="s">
        <v>86</v>
      </c>
      <c r="AW1053" s="14" t="s">
        <v>30</v>
      </c>
      <c r="AX1053" s="14" t="s">
        <v>73</v>
      </c>
      <c r="AY1053" s="278" t="s">
        <v>166</v>
      </c>
    </row>
    <row r="1054" spans="1:65" s="2" customFormat="1" ht="16.5" customHeight="1">
      <c r="A1054" s="37"/>
      <c r="B1054" s="38"/>
      <c r="C1054" s="243" t="s">
        <v>1509</v>
      </c>
      <c r="D1054" s="243" t="s">
        <v>168</v>
      </c>
      <c r="E1054" s="244" t="s">
        <v>1572</v>
      </c>
      <c r="F1054" s="245" t="s">
        <v>1573</v>
      </c>
      <c r="G1054" s="246" t="s">
        <v>290</v>
      </c>
      <c r="H1054" s="247">
        <v>54</v>
      </c>
      <c r="I1054" s="248"/>
      <c r="J1054" s="249">
        <f>ROUND(I1054*H1054,2)</f>
        <v>0</v>
      </c>
      <c r="K1054" s="250"/>
      <c r="L1054" s="43"/>
      <c r="M1054" s="251" t="s">
        <v>1</v>
      </c>
      <c r="N1054" s="252" t="s">
        <v>39</v>
      </c>
      <c r="O1054" s="90"/>
      <c r="P1054" s="253">
        <f>O1054*H1054</f>
        <v>0</v>
      </c>
      <c r="Q1054" s="253">
        <v>0</v>
      </c>
      <c r="R1054" s="253">
        <f>Q1054*H1054</f>
        <v>0</v>
      </c>
      <c r="S1054" s="253">
        <v>0.00394</v>
      </c>
      <c r="T1054" s="254">
        <f>S1054*H1054</f>
        <v>0.21276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55" t="s">
        <v>252</v>
      </c>
      <c r="AT1054" s="255" t="s">
        <v>168</v>
      </c>
      <c r="AU1054" s="255" t="s">
        <v>86</v>
      </c>
      <c r="AY1054" s="16" t="s">
        <v>166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6" t="s">
        <v>86</v>
      </c>
      <c r="BK1054" s="256">
        <f>ROUND(I1054*H1054,2)</f>
        <v>0</v>
      </c>
      <c r="BL1054" s="16" t="s">
        <v>252</v>
      </c>
      <c r="BM1054" s="255" t="s">
        <v>3602</v>
      </c>
    </row>
    <row r="1055" spans="1:51" s="14" customFormat="1" ht="12">
      <c r="A1055" s="14"/>
      <c r="B1055" s="268"/>
      <c r="C1055" s="269"/>
      <c r="D1055" s="259" t="s">
        <v>174</v>
      </c>
      <c r="E1055" s="270" t="s">
        <v>1</v>
      </c>
      <c r="F1055" s="271" t="s">
        <v>3603</v>
      </c>
      <c r="G1055" s="269"/>
      <c r="H1055" s="272">
        <v>54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174</v>
      </c>
      <c r="AU1055" s="278" t="s">
        <v>86</v>
      </c>
      <c r="AV1055" s="14" t="s">
        <v>86</v>
      </c>
      <c r="AW1055" s="14" t="s">
        <v>30</v>
      </c>
      <c r="AX1055" s="14" t="s">
        <v>73</v>
      </c>
      <c r="AY1055" s="278" t="s">
        <v>166</v>
      </c>
    </row>
    <row r="1056" spans="1:65" s="2" customFormat="1" ht="21.75" customHeight="1">
      <c r="A1056" s="37"/>
      <c r="B1056" s="38"/>
      <c r="C1056" s="243" t="s">
        <v>1513</v>
      </c>
      <c r="D1056" s="243" t="s">
        <v>168</v>
      </c>
      <c r="E1056" s="244" t="s">
        <v>1577</v>
      </c>
      <c r="F1056" s="245" t="s">
        <v>1578</v>
      </c>
      <c r="G1056" s="246" t="s">
        <v>171</v>
      </c>
      <c r="H1056" s="247">
        <v>9.36</v>
      </c>
      <c r="I1056" s="248"/>
      <c r="J1056" s="249">
        <f>ROUND(I1056*H1056,2)</f>
        <v>0</v>
      </c>
      <c r="K1056" s="250"/>
      <c r="L1056" s="43"/>
      <c r="M1056" s="251" t="s">
        <v>1</v>
      </c>
      <c r="N1056" s="252" t="s">
        <v>39</v>
      </c>
      <c r="O1056" s="90"/>
      <c r="P1056" s="253">
        <f>O1056*H1056</f>
        <v>0</v>
      </c>
      <c r="Q1056" s="253">
        <v>0.00655</v>
      </c>
      <c r="R1056" s="253">
        <f>Q1056*H1056</f>
        <v>0.061308</v>
      </c>
      <c r="S1056" s="253">
        <v>0</v>
      </c>
      <c r="T1056" s="254">
        <f>S1056*H1056</f>
        <v>0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255" t="s">
        <v>252</v>
      </c>
      <c r="AT1056" s="255" t="s">
        <v>168</v>
      </c>
      <c r="AU1056" s="255" t="s">
        <v>86</v>
      </c>
      <c r="AY1056" s="16" t="s">
        <v>166</v>
      </c>
      <c r="BE1056" s="256">
        <f>IF(N1056="základní",J1056,0)</f>
        <v>0</v>
      </c>
      <c r="BF1056" s="256">
        <f>IF(N1056="snížená",J1056,0)</f>
        <v>0</v>
      </c>
      <c r="BG1056" s="256">
        <f>IF(N1056="zákl. přenesená",J1056,0)</f>
        <v>0</v>
      </c>
      <c r="BH1056" s="256">
        <f>IF(N1056="sníž. přenesená",J1056,0)</f>
        <v>0</v>
      </c>
      <c r="BI1056" s="256">
        <f>IF(N1056="nulová",J1056,0)</f>
        <v>0</v>
      </c>
      <c r="BJ1056" s="16" t="s">
        <v>86</v>
      </c>
      <c r="BK1056" s="256">
        <f>ROUND(I1056*H1056,2)</f>
        <v>0</v>
      </c>
      <c r="BL1056" s="16" t="s">
        <v>252</v>
      </c>
      <c r="BM1056" s="255" t="s">
        <v>3604</v>
      </c>
    </row>
    <row r="1057" spans="1:51" s="14" customFormat="1" ht="12">
      <c r="A1057" s="14"/>
      <c r="B1057" s="268"/>
      <c r="C1057" s="269"/>
      <c r="D1057" s="259" t="s">
        <v>174</v>
      </c>
      <c r="E1057" s="270" t="s">
        <v>1</v>
      </c>
      <c r="F1057" s="271" t="s">
        <v>3605</v>
      </c>
      <c r="G1057" s="269"/>
      <c r="H1057" s="272">
        <v>7.92</v>
      </c>
      <c r="I1057" s="273"/>
      <c r="J1057" s="269"/>
      <c r="K1057" s="269"/>
      <c r="L1057" s="274"/>
      <c r="M1057" s="275"/>
      <c r="N1057" s="276"/>
      <c r="O1057" s="276"/>
      <c r="P1057" s="276"/>
      <c r="Q1057" s="276"/>
      <c r="R1057" s="276"/>
      <c r="S1057" s="276"/>
      <c r="T1057" s="27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78" t="s">
        <v>174</v>
      </c>
      <c r="AU1057" s="278" t="s">
        <v>86</v>
      </c>
      <c r="AV1057" s="14" t="s">
        <v>86</v>
      </c>
      <c r="AW1057" s="14" t="s">
        <v>30</v>
      </c>
      <c r="AX1057" s="14" t="s">
        <v>73</v>
      </c>
      <c r="AY1057" s="278" t="s">
        <v>166</v>
      </c>
    </row>
    <row r="1058" spans="1:51" s="14" customFormat="1" ht="12">
      <c r="A1058" s="14"/>
      <c r="B1058" s="268"/>
      <c r="C1058" s="269"/>
      <c r="D1058" s="259" t="s">
        <v>174</v>
      </c>
      <c r="E1058" s="270" t="s">
        <v>1</v>
      </c>
      <c r="F1058" s="271" t="s">
        <v>3595</v>
      </c>
      <c r="G1058" s="269"/>
      <c r="H1058" s="272">
        <v>1.44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174</v>
      </c>
      <c r="AU1058" s="278" t="s">
        <v>86</v>
      </c>
      <c r="AV1058" s="14" t="s">
        <v>86</v>
      </c>
      <c r="AW1058" s="14" t="s">
        <v>30</v>
      </c>
      <c r="AX1058" s="14" t="s">
        <v>73</v>
      </c>
      <c r="AY1058" s="278" t="s">
        <v>166</v>
      </c>
    </row>
    <row r="1059" spans="1:65" s="2" customFormat="1" ht="33" customHeight="1">
      <c r="A1059" s="37"/>
      <c r="B1059" s="38"/>
      <c r="C1059" s="243" t="s">
        <v>1519</v>
      </c>
      <c r="D1059" s="243" t="s">
        <v>168</v>
      </c>
      <c r="E1059" s="244" t="s">
        <v>1582</v>
      </c>
      <c r="F1059" s="245" t="s">
        <v>3606</v>
      </c>
      <c r="G1059" s="246" t="s">
        <v>290</v>
      </c>
      <c r="H1059" s="247">
        <v>72.32</v>
      </c>
      <c r="I1059" s="248"/>
      <c r="J1059" s="249">
        <f>ROUND(I1059*H1059,2)</f>
        <v>0</v>
      </c>
      <c r="K1059" s="250"/>
      <c r="L1059" s="43"/>
      <c r="M1059" s="251" t="s">
        <v>1</v>
      </c>
      <c r="N1059" s="252" t="s">
        <v>39</v>
      </c>
      <c r="O1059" s="90"/>
      <c r="P1059" s="253">
        <f>O1059*H1059</f>
        <v>0</v>
      </c>
      <c r="Q1059" s="253">
        <v>0.00198</v>
      </c>
      <c r="R1059" s="253">
        <f>Q1059*H1059</f>
        <v>0.14319359999999998</v>
      </c>
      <c r="S1059" s="253">
        <v>0</v>
      </c>
      <c r="T1059" s="254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255" t="s">
        <v>252</v>
      </c>
      <c r="AT1059" s="255" t="s">
        <v>168</v>
      </c>
      <c r="AU1059" s="255" t="s">
        <v>86</v>
      </c>
      <c r="AY1059" s="16" t="s">
        <v>166</v>
      </c>
      <c r="BE1059" s="256">
        <f>IF(N1059="základní",J1059,0)</f>
        <v>0</v>
      </c>
      <c r="BF1059" s="256">
        <f>IF(N1059="snížená",J1059,0)</f>
        <v>0</v>
      </c>
      <c r="BG1059" s="256">
        <f>IF(N1059="zákl. přenesená",J1059,0)</f>
        <v>0</v>
      </c>
      <c r="BH1059" s="256">
        <f>IF(N1059="sníž. přenesená",J1059,0)</f>
        <v>0</v>
      </c>
      <c r="BI1059" s="256">
        <f>IF(N1059="nulová",J1059,0)</f>
        <v>0</v>
      </c>
      <c r="BJ1059" s="16" t="s">
        <v>86</v>
      </c>
      <c r="BK1059" s="256">
        <f>ROUND(I1059*H1059,2)</f>
        <v>0</v>
      </c>
      <c r="BL1059" s="16" t="s">
        <v>252</v>
      </c>
      <c r="BM1059" s="255" t="s">
        <v>3607</v>
      </c>
    </row>
    <row r="1060" spans="1:51" s="13" customFormat="1" ht="12">
      <c r="A1060" s="13"/>
      <c r="B1060" s="257"/>
      <c r="C1060" s="258"/>
      <c r="D1060" s="259" t="s">
        <v>174</v>
      </c>
      <c r="E1060" s="260" t="s">
        <v>1</v>
      </c>
      <c r="F1060" s="261" t="s">
        <v>443</v>
      </c>
      <c r="G1060" s="258"/>
      <c r="H1060" s="260" t="s">
        <v>1</v>
      </c>
      <c r="I1060" s="262"/>
      <c r="J1060" s="258"/>
      <c r="K1060" s="258"/>
      <c r="L1060" s="263"/>
      <c r="M1060" s="264"/>
      <c r="N1060" s="265"/>
      <c r="O1060" s="265"/>
      <c r="P1060" s="265"/>
      <c r="Q1060" s="265"/>
      <c r="R1060" s="265"/>
      <c r="S1060" s="265"/>
      <c r="T1060" s="26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7" t="s">
        <v>174</v>
      </c>
      <c r="AU1060" s="267" t="s">
        <v>86</v>
      </c>
      <c r="AV1060" s="13" t="s">
        <v>80</v>
      </c>
      <c r="AW1060" s="13" t="s">
        <v>30</v>
      </c>
      <c r="AX1060" s="13" t="s">
        <v>73</v>
      </c>
      <c r="AY1060" s="267" t="s">
        <v>166</v>
      </c>
    </row>
    <row r="1061" spans="1:51" s="14" customFormat="1" ht="12">
      <c r="A1061" s="14"/>
      <c r="B1061" s="268"/>
      <c r="C1061" s="269"/>
      <c r="D1061" s="259" t="s">
        <v>174</v>
      </c>
      <c r="E1061" s="270" t="s">
        <v>1</v>
      </c>
      <c r="F1061" s="271" t="s">
        <v>3172</v>
      </c>
      <c r="G1061" s="269"/>
      <c r="H1061" s="272">
        <v>1.33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174</v>
      </c>
      <c r="AU1061" s="278" t="s">
        <v>86</v>
      </c>
      <c r="AV1061" s="14" t="s">
        <v>86</v>
      </c>
      <c r="AW1061" s="14" t="s">
        <v>30</v>
      </c>
      <c r="AX1061" s="14" t="s">
        <v>73</v>
      </c>
      <c r="AY1061" s="278" t="s">
        <v>166</v>
      </c>
    </row>
    <row r="1062" spans="1:51" s="14" customFormat="1" ht="12">
      <c r="A1062" s="14"/>
      <c r="B1062" s="268"/>
      <c r="C1062" s="269"/>
      <c r="D1062" s="259" t="s">
        <v>174</v>
      </c>
      <c r="E1062" s="270" t="s">
        <v>1</v>
      </c>
      <c r="F1062" s="271" t="s">
        <v>3173</v>
      </c>
      <c r="G1062" s="269"/>
      <c r="H1062" s="272">
        <v>2.1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174</v>
      </c>
      <c r="AU1062" s="278" t="s">
        <v>86</v>
      </c>
      <c r="AV1062" s="14" t="s">
        <v>86</v>
      </c>
      <c r="AW1062" s="14" t="s">
        <v>30</v>
      </c>
      <c r="AX1062" s="14" t="s">
        <v>73</v>
      </c>
      <c r="AY1062" s="278" t="s">
        <v>166</v>
      </c>
    </row>
    <row r="1063" spans="1:51" s="14" customFormat="1" ht="12">
      <c r="A1063" s="14"/>
      <c r="B1063" s="268"/>
      <c r="C1063" s="269"/>
      <c r="D1063" s="259" t="s">
        <v>174</v>
      </c>
      <c r="E1063" s="270" t="s">
        <v>1</v>
      </c>
      <c r="F1063" s="271" t="s">
        <v>3174</v>
      </c>
      <c r="G1063" s="269"/>
      <c r="H1063" s="272">
        <v>1.35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174</v>
      </c>
      <c r="AU1063" s="278" t="s">
        <v>86</v>
      </c>
      <c r="AV1063" s="14" t="s">
        <v>86</v>
      </c>
      <c r="AW1063" s="14" t="s">
        <v>30</v>
      </c>
      <c r="AX1063" s="14" t="s">
        <v>73</v>
      </c>
      <c r="AY1063" s="278" t="s">
        <v>166</v>
      </c>
    </row>
    <row r="1064" spans="1:51" s="14" customFormat="1" ht="12">
      <c r="A1064" s="14"/>
      <c r="B1064" s="268"/>
      <c r="C1064" s="269"/>
      <c r="D1064" s="259" t="s">
        <v>174</v>
      </c>
      <c r="E1064" s="270" t="s">
        <v>1</v>
      </c>
      <c r="F1064" s="271" t="s">
        <v>3175</v>
      </c>
      <c r="G1064" s="269"/>
      <c r="H1064" s="272">
        <v>1.16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174</v>
      </c>
      <c r="AU1064" s="278" t="s">
        <v>86</v>
      </c>
      <c r="AV1064" s="14" t="s">
        <v>86</v>
      </c>
      <c r="AW1064" s="14" t="s">
        <v>30</v>
      </c>
      <c r="AX1064" s="14" t="s">
        <v>73</v>
      </c>
      <c r="AY1064" s="278" t="s">
        <v>166</v>
      </c>
    </row>
    <row r="1065" spans="1:51" s="14" customFormat="1" ht="12">
      <c r="A1065" s="14"/>
      <c r="B1065" s="268"/>
      <c r="C1065" s="269"/>
      <c r="D1065" s="259" t="s">
        <v>174</v>
      </c>
      <c r="E1065" s="270" t="s">
        <v>1</v>
      </c>
      <c r="F1065" s="271" t="s">
        <v>3176</v>
      </c>
      <c r="G1065" s="269"/>
      <c r="H1065" s="272">
        <v>4.02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174</v>
      </c>
      <c r="AU1065" s="278" t="s">
        <v>86</v>
      </c>
      <c r="AV1065" s="14" t="s">
        <v>86</v>
      </c>
      <c r="AW1065" s="14" t="s">
        <v>30</v>
      </c>
      <c r="AX1065" s="14" t="s">
        <v>73</v>
      </c>
      <c r="AY1065" s="278" t="s">
        <v>166</v>
      </c>
    </row>
    <row r="1066" spans="1:51" s="14" customFormat="1" ht="12">
      <c r="A1066" s="14"/>
      <c r="B1066" s="268"/>
      <c r="C1066" s="269"/>
      <c r="D1066" s="259" t="s">
        <v>174</v>
      </c>
      <c r="E1066" s="270" t="s">
        <v>1</v>
      </c>
      <c r="F1066" s="271" t="s">
        <v>3177</v>
      </c>
      <c r="G1066" s="269"/>
      <c r="H1066" s="272">
        <v>3.48</v>
      </c>
      <c r="I1066" s="273"/>
      <c r="J1066" s="269"/>
      <c r="K1066" s="269"/>
      <c r="L1066" s="274"/>
      <c r="M1066" s="275"/>
      <c r="N1066" s="276"/>
      <c r="O1066" s="276"/>
      <c r="P1066" s="276"/>
      <c r="Q1066" s="276"/>
      <c r="R1066" s="276"/>
      <c r="S1066" s="276"/>
      <c r="T1066" s="27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8" t="s">
        <v>174</v>
      </c>
      <c r="AU1066" s="278" t="s">
        <v>86</v>
      </c>
      <c r="AV1066" s="14" t="s">
        <v>86</v>
      </c>
      <c r="AW1066" s="14" t="s">
        <v>30</v>
      </c>
      <c r="AX1066" s="14" t="s">
        <v>73</v>
      </c>
      <c r="AY1066" s="278" t="s">
        <v>166</v>
      </c>
    </row>
    <row r="1067" spans="1:51" s="13" customFormat="1" ht="12">
      <c r="A1067" s="13"/>
      <c r="B1067" s="257"/>
      <c r="C1067" s="258"/>
      <c r="D1067" s="259" t="s">
        <v>174</v>
      </c>
      <c r="E1067" s="260" t="s">
        <v>1</v>
      </c>
      <c r="F1067" s="261" t="s">
        <v>456</v>
      </c>
      <c r="G1067" s="258"/>
      <c r="H1067" s="260" t="s">
        <v>1</v>
      </c>
      <c r="I1067" s="262"/>
      <c r="J1067" s="258"/>
      <c r="K1067" s="258"/>
      <c r="L1067" s="263"/>
      <c r="M1067" s="264"/>
      <c r="N1067" s="265"/>
      <c r="O1067" s="265"/>
      <c r="P1067" s="265"/>
      <c r="Q1067" s="265"/>
      <c r="R1067" s="265"/>
      <c r="S1067" s="265"/>
      <c r="T1067" s="26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7" t="s">
        <v>174</v>
      </c>
      <c r="AU1067" s="267" t="s">
        <v>86</v>
      </c>
      <c r="AV1067" s="13" t="s">
        <v>80</v>
      </c>
      <c r="AW1067" s="13" t="s">
        <v>30</v>
      </c>
      <c r="AX1067" s="13" t="s">
        <v>73</v>
      </c>
      <c r="AY1067" s="267" t="s">
        <v>166</v>
      </c>
    </row>
    <row r="1068" spans="1:51" s="14" customFormat="1" ht="12">
      <c r="A1068" s="14"/>
      <c r="B1068" s="268"/>
      <c r="C1068" s="269"/>
      <c r="D1068" s="259" t="s">
        <v>174</v>
      </c>
      <c r="E1068" s="270" t="s">
        <v>1</v>
      </c>
      <c r="F1068" s="271" t="s">
        <v>3178</v>
      </c>
      <c r="G1068" s="269"/>
      <c r="H1068" s="272">
        <v>4.2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174</v>
      </c>
      <c r="AU1068" s="278" t="s">
        <v>86</v>
      </c>
      <c r="AV1068" s="14" t="s">
        <v>86</v>
      </c>
      <c r="AW1068" s="14" t="s">
        <v>30</v>
      </c>
      <c r="AX1068" s="14" t="s">
        <v>73</v>
      </c>
      <c r="AY1068" s="278" t="s">
        <v>166</v>
      </c>
    </row>
    <row r="1069" spans="1:51" s="14" customFormat="1" ht="12">
      <c r="A1069" s="14"/>
      <c r="B1069" s="268"/>
      <c r="C1069" s="269"/>
      <c r="D1069" s="259" t="s">
        <v>174</v>
      </c>
      <c r="E1069" s="270" t="s">
        <v>1</v>
      </c>
      <c r="F1069" s="271" t="s">
        <v>3179</v>
      </c>
      <c r="G1069" s="269"/>
      <c r="H1069" s="272">
        <v>9.31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174</v>
      </c>
      <c r="AU1069" s="278" t="s">
        <v>86</v>
      </c>
      <c r="AV1069" s="14" t="s">
        <v>86</v>
      </c>
      <c r="AW1069" s="14" t="s">
        <v>30</v>
      </c>
      <c r="AX1069" s="14" t="s">
        <v>73</v>
      </c>
      <c r="AY1069" s="278" t="s">
        <v>166</v>
      </c>
    </row>
    <row r="1070" spans="1:51" s="14" customFormat="1" ht="12">
      <c r="A1070" s="14"/>
      <c r="B1070" s="268"/>
      <c r="C1070" s="269"/>
      <c r="D1070" s="259" t="s">
        <v>174</v>
      </c>
      <c r="E1070" s="270" t="s">
        <v>1</v>
      </c>
      <c r="F1070" s="271" t="s">
        <v>3180</v>
      </c>
      <c r="G1070" s="269"/>
      <c r="H1070" s="272">
        <v>10.5</v>
      </c>
      <c r="I1070" s="273"/>
      <c r="J1070" s="269"/>
      <c r="K1070" s="269"/>
      <c r="L1070" s="274"/>
      <c r="M1070" s="275"/>
      <c r="N1070" s="276"/>
      <c r="O1070" s="276"/>
      <c r="P1070" s="276"/>
      <c r="Q1070" s="276"/>
      <c r="R1070" s="276"/>
      <c r="S1070" s="276"/>
      <c r="T1070" s="27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8" t="s">
        <v>174</v>
      </c>
      <c r="AU1070" s="278" t="s">
        <v>86</v>
      </c>
      <c r="AV1070" s="14" t="s">
        <v>86</v>
      </c>
      <c r="AW1070" s="14" t="s">
        <v>30</v>
      </c>
      <c r="AX1070" s="14" t="s">
        <v>73</v>
      </c>
      <c r="AY1070" s="278" t="s">
        <v>166</v>
      </c>
    </row>
    <row r="1071" spans="1:51" s="14" customFormat="1" ht="12">
      <c r="A1071" s="14"/>
      <c r="B1071" s="268"/>
      <c r="C1071" s="269"/>
      <c r="D1071" s="259" t="s">
        <v>174</v>
      </c>
      <c r="E1071" s="270" t="s">
        <v>1</v>
      </c>
      <c r="F1071" s="271" t="s">
        <v>3181</v>
      </c>
      <c r="G1071" s="269"/>
      <c r="H1071" s="272">
        <v>5.32</v>
      </c>
      <c r="I1071" s="273"/>
      <c r="J1071" s="269"/>
      <c r="K1071" s="269"/>
      <c r="L1071" s="274"/>
      <c r="M1071" s="275"/>
      <c r="N1071" s="276"/>
      <c r="O1071" s="276"/>
      <c r="P1071" s="276"/>
      <c r="Q1071" s="276"/>
      <c r="R1071" s="276"/>
      <c r="S1071" s="276"/>
      <c r="T1071" s="277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78" t="s">
        <v>174</v>
      </c>
      <c r="AU1071" s="278" t="s">
        <v>86</v>
      </c>
      <c r="AV1071" s="14" t="s">
        <v>86</v>
      </c>
      <c r="AW1071" s="14" t="s">
        <v>30</v>
      </c>
      <c r="AX1071" s="14" t="s">
        <v>73</v>
      </c>
      <c r="AY1071" s="278" t="s">
        <v>166</v>
      </c>
    </row>
    <row r="1072" spans="1:51" s="14" customFormat="1" ht="12">
      <c r="A1072" s="14"/>
      <c r="B1072" s="268"/>
      <c r="C1072" s="269"/>
      <c r="D1072" s="259" t="s">
        <v>174</v>
      </c>
      <c r="E1072" s="270" t="s">
        <v>1</v>
      </c>
      <c r="F1072" s="271" t="s">
        <v>3182</v>
      </c>
      <c r="G1072" s="269"/>
      <c r="H1072" s="272">
        <v>0.9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78" t="s">
        <v>174</v>
      </c>
      <c r="AU1072" s="278" t="s">
        <v>86</v>
      </c>
      <c r="AV1072" s="14" t="s">
        <v>86</v>
      </c>
      <c r="AW1072" s="14" t="s">
        <v>30</v>
      </c>
      <c r="AX1072" s="14" t="s">
        <v>73</v>
      </c>
      <c r="AY1072" s="278" t="s">
        <v>166</v>
      </c>
    </row>
    <row r="1073" spans="1:51" s="13" customFormat="1" ht="12">
      <c r="A1073" s="13"/>
      <c r="B1073" s="257"/>
      <c r="C1073" s="258"/>
      <c r="D1073" s="259" t="s">
        <v>174</v>
      </c>
      <c r="E1073" s="260" t="s">
        <v>1</v>
      </c>
      <c r="F1073" s="261" t="s">
        <v>461</v>
      </c>
      <c r="G1073" s="258"/>
      <c r="H1073" s="260" t="s">
        <v>1</v>
      </c>
      <c r="I1073" s="262"/>
      <c r="J1073" s="258"/>
      <c r="K1073" s="258"/>
      <c r="L1073" s="263"/>
      <c r="M1073" s="264"/>
      <c r="N1073" s="265"/>
      <c r="O1073" s="265"/>
      <c r="P1073" s="265"/>
      <c r="Q1073" s="265"/>
      <c r="R1073" s="265"/>
      <c r="S1073" s="265"/>
      <c r="T1073" s="266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7" t="s">
        <v>174</v>
      </c>
      <c r="AU1073" s="267" t="s">
        <v>86</v>
      </c>
      <c r="AV1073" s="13" t="s">
        <v>80</v>
      </c>
      <c r="AW1073" s="13" t="s">
        <v>30</v>
      </c>
      <c r="AX1073" s="13" t="s">
        <v>73</v>
      </c>
      <c r="AY1073" s="267" t="s">
        <v>166</v>
      </c>
    </row>
    <row r="1074" spans="1:51" s="14" customFormat="1" ht="12">
      <c r="A1074" s="14"/>
      <c r="B1074" s="268"/>
      <c r="C1074" s="269"/>
      <c r="D1074" s="259" t="s">
        <v>174</v>
      </c>
      <c r="E1074" s="270" t="s">
        <v>1</v>
      </c>
      <c r="F1074" s="271" t="s">
        <v>3183</v>
      </c>
      <c r="G1074" s="269"/>
      <c r="H1074" s="272">
        <v>1.74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174</v>
      </c>
      <c r="AU1074" s="278" t="s">
        <v>86</v>
      </c>
      <c r="AV1074" s="14" t="s">
        <v>86</v>
      </c>
      <c r="AW1074" s="14" t="s">
        <v>30</v>
      </c>
      <c r="AX1074" s="14" t="s">
        <v>73</v>
      </c>
      <c r="AY1074" s="278" t="s">
        <v>166</v>
      </c>
    </row>
    <row r="1075" spans="1:51" s="14" customFormat="1" ht="12">
      <c r="A1075" s="14"/>
      <c r="B1075" s="268"/>
      <c r="C1075" s="269"/>
      <c r="D1075" s="259" t="s">
        <v>174</v>
      </c>
      <c r="E1075" s="270" t="s">
        <v>1</v>
      </c>
      <c r="F1075" s="271" t="s">
        <v>3172</v>
      </c>
      <c r="G1075" s="269"/>
      <c r="H1075" s="272">
        <v>1.33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174</v>
      </c>
      <c r="AU1075" s="278" t="s">
        <v>86</v>
      </c>
      <c r="AV1075" s="14" t="s">
        <v>86</v>
      </c>
      <c r="AW1075" s="14" t="s">
        <v>30</v>
      </c>
      <c r="AX1075" s="14" t="s">
        <v>73</v>
      </c>
      <c r="AY1075" s="278" t="s">
        <v>166</v>
      </c>
    </row>
    <row r="1076" spans="1:51" s="14" customFormat="1" ht="12">
      <c r="A1076" s="14"/>
      <c r="B1076" s="268"/>
      <c r="C1076" s="269"/>
      <c r="D1076" s="259" t="s">
        <v>174</v>
      </c>
      <c r="E1076" s="270" t="s">
        <v>1</v>
      </c>
      <c r="F1076" s="271" t="s">
        <v>3184</v>
      </c>
      <c r="G1076" s="269"/>
      <c r="H1076" s="272">
        <v>2.8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174</v>
      </c>
      <c r="AU1076" s="278" t="s">
        <v>86</v>
      </c>
      <c r="AV1076" s="14" t="s">
        <v>86</v>
      </c>
      <c r="AW1076" s="14" t="s">
        <v>30</v>
      </c>
      <c r="AX1076" s="14" t="s">
        <v>73</v>
      </c>
      <c r="AY1076" s="278" t="s">
        <v>166</v>
      </c>
    </row>
    <row r="1077" spans="1:51" s="14" customFormat="1" ht="12">
      <c r="A1077" s="14"/>
      <c r="B1077" s="268"/>
      <c r="C1077" s="269"/>
      <c r="D1077" s="259" t="s">
        <v>174</v>
      </c>
      <c r="E1077" s="270" t="s">
        <v>1</v>
      </c>
      <c r="F1077" s="271" t="s">
        <v>3185</v>
      </c>
      <c r="G1077" s="269"/>
      <c r="H1077" s="272">
        <v>0.87</v>
      </c>
      <c r="I1077" s="273"/>
      <c r="J1077" s="269"/>
      <c r="K1077" s="269"/>
      <c r="L1077" s="274"/>
      <c r="M1077" s="275"/>
      <c r="N1077" s="276"/>
      <c r="O1077" s="276"/>
      <c r="P1077" s="276"/>
      <c r="Q1077" s="276"/>
      <c r="R1077" s="276"/>
      <c r="S1077" s="276"/>
      <c r="T1077" s="27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78" t="s">
        <v>174</v>
      </c>
      <c r="AU1077" s="278" t="s">
        <v>86</v>
      </c>
      <c r="AV1077" s="14" t="s">
        <v>86</v>
      </c>
      <c r="AW1077" s="14" t="s">
        <v>30</v>
      </c>
      <c r="AX1077" s="14" t="s">
        <v>73</v>
      </c>
      <c r="AY1077" s="278" t="s">
        <v>166</v>
      </c>
    </row>
    <row r="1078" spans="1:51" s="14" customFormat="1" ht="12">
      <c r="A1078" s="14"/>
      <c r="B1078" s="268"/>
      <c r="C1078" s="269"/>
      <c r="D1078" s="259" t="s">
        <v>174</v>
      </c>
      <c r="E1078" s="270" t="s">
        <v>1</v>
      </c>
      <c r="F1078" s="271" t="s">
        <v>3179</v>
      </c>
      <c r="G1078" s="269"/>
      <c r="H1078" s="272">
        <v>9.31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78" t="s">
        <v>174</v>
      </c>
      <c r="AU1078" s="278" t="s">
        <v>86</v>
      </c>
      <c r="AV1078" s="14" t="s">
        <v>86</v>
      </c>
      <c r="AW1078" s="14" t="s">
        <v>30</v>
      </c>
      <c r="AX1078" s="14" t="s">
        <v>73</v>
      </c>
      <c r="AY1078" s="278" t="s">
        <v>166</v>
      </c>
    </row>
    <row r="1079" spans="1:51" s="14" customFormat="1" ht="12">
      <c r="A1079" s="14"/>
      <c r="B1079" s="268"/>
      <c r="C1079" s="269"/>
      <c r="D1079" s="259" t="s">
        <v>174</v>
      </c>
      <c r="E1079" s="270" t="s">
        <v>1</v>
      </c>
      <c r="F1079" s="271" t="s">
        <v>3186</v>
      </c>
      <c r="G1079" s="269"/>
      <c r="H1079" s="272">
        <v>12.6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174</v>
      </c>
      <c r="AU1079" s="278" t="s">
        <v>86</v>
      </c>
      <c r="AV1079" s="14" t="s">
        <v>86</v>
      </c>
      <c r="AW1079" s="14" t="s">
        <v>30</v>
      </c>
      <c r="AX1079" s="14" t="s">
        <v>73</v>
      </c>
      <c r="AY1079" s="278" t="s">
        <v>166</v>
      </c>
    </row>
    <row r="1080" spans="1:65" s="2" customFormat="1" ht="16.5" customHeight="1">
      <c r="A1080" s="37"/>
      <c r="B1080" s="38"/>
      <c r="C1080" s="243" t="s">
        <v>1526</v>
      </c>
      <c r="D1080" s="243" t="s">
        <v>168</v>
      </c>
      <c r="E1080" s="244" t="s">
        <v>1586</v>
      </c>
      <c r="F1080" s="245" t="s">
        <v>1587</v>
      </c>
      <c r="G1080" s="246" t="s">
        <v>290</v>
      </c>
      <c r="H1080" s="247">
        <v>105.4</v>
      </c>
      <c r="I1080" s="248"/>
      <c r="J1080" s="249">
        <f>ROUND(I1080*H1080,2)</f>
        <v>0</v>
      </c>
      <c r="K1080" s="250"/>
      <c r="L1080" s="43"/>
      <c r="M1080" s="251" t="s">
        <v>1</v>
      </c>
      <c r="N1080" s="252" t="s">
        <v>39</v>
      </c>
      <c r="O1080" s="90"/>
      <c r="P1080" s="253">
        <f>O1080*H1080</f>
        <v>0</v>
      </c>
      <c r="Q1080" s="253">
        <v>0.00059</v>
      </c>
      <c r="R1080" s="253">
        <f>Q1080*H1080</f>
        <v>0.062186000000000005</v>
      </c>
      <c r="S1080" s="253">
        <v>0</v>
      </c>
      <c r="T1080" s="254">
        <f>S1080*H1080</f>
        <v>0</v>
      </c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R1080" s="255" t="s">
        <v>252</v>
      </c>
      <c r="AT1080" s="255" t="s">
        <v>168</v>
      </c>
      <c r="AU1080" s="255" t="s">
        <v>86</v>
      </c>
      <c r="AY1080" s="16" t="s">
        <v>166</v>
      </c>
      <c r="BE1080" s="256">
        <f>IF(N1080="základní",J1080,0)</f>
        <v>0</v>
      </c>
      <c r="BF1080" s="256">
        <f>IF(N1080="snížená",J1080,0)</f>
        <v>0</v>
      </c>
      <c r="BG1080" s="256">
        <f>IF(N1080="zákl. přenesená",J1080,0)</f>
        <v>0</v>
      </c>
      <c r="BH1080" s="256">
        <f>IF(N1080="sníž. přenesená",J1080,0)</f>
        <v>0</v>
      </c>
      <c r="BI1080" s="256">
        <f>IF(N1080="nulová",J1080,0)</f>
        <v>0</v>
      </c>
      <c r="BJ1080" s="16" t="s">
        <v>86</v>
      </c>
      <c r="BK1080" s="256">
        <f>ROUND(I1080*H1080,2)</f>
        <v>0</v>
      </c>
      <c r="BL1080" s="16" t="s">
        <v>252</v>
      </c>
      <c r="BM1080" s="255" t="s">
        <v>3608</v>
      </c>
    </row>
    <row r="1081" spans="1:51" s="14" customFormat="1" ht="12">
      <c r="A1081" s="14"/>
      <c r="B1081" s="268"/>
      <c r="C1081" s="269"/>
      <c r="D1081" s="259" t="s">
        <v>174</v>
      </c>
      <c r="E1081" s="270" t="s">
        <v>1</v>
      </c>
      <c r="F1081" s="271" t="s">
        <v>3609</v>
      </c>
      <c r="G1081" s="269"/>
      <c r="H1081" s="272">
        <v>105.4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174</v>
      </c>
      <c r="AU1081" s="278" t="s">
        <v>86</v>
      </c>
      <c r="AV1081" s="14" t="s">
        <v>86</v>
      </c>
      <c r="AW1081" s="14" t="s">
        <v>30</v>
      </c>
      <c r="AX1081" s="14" t="s">
        <v>73</v>
      </c>
      <c r="AY1081" s="278" t="s">
        <v>166</v>
      </c>
    </row>
    <row r="1082" spans="1:65" s="2" customFormat="1" ht="21.75" customHeight="1">
      <c r="A1082" s="37"/>
      <c r="B1082" s="38"/>
      <c r="C1082" s="243" t="s">
        <v>1530</v>
      </c>
      <c r="D1082" s="243" t="s">
        <v>168</v>
      </c>
      <c r="E1082" s="244" t="s">
        <v>1597</v>
      </c>
      <c r="F1082" s="245" t="s">
        <v>1598</v>
      </c>
      <c r="G1082" s="246" t="s">
        <v>346</v>
      </c>
      <c r="H1082" s="247">
        <v>6</v>
      </c>
      <c r="I1082" s="248"/>
      <c r="J1082" s="249">
        <f>ROUND(I1082*H1082,2)</f>
        <v>0</v>
      </c>
      <c r="K1082" s="250"/>
      <c r="L1082" s="43"/>
      <c r="M1082" s="251" t="s">
        <v>1</v>
      </c>
      <c r="N1082" s="252" t="s">
        <v>39</v>
      </c>
      <c r="O1082" s="90"/>
      <c r="P1082" s="253">
        <f>O1082*H1082</f>
        <v>0</v>
      </c>
      <c r="Q1082" s="253">
        <v>0.00462</v>
      </c>
      <c r="R1082" s="253">
        <f>Q1082*H1082</f>
        <v>0.02772</v>
      </c>
      <c r="S1082" s="253">
        <v>0</v>
      </c>
      <c r="T1082" s="254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255" t="s">
        <v>252</v>
      </c>
      <c r="AT1082" s="255" t="s">
        <v>168</v>
      </c>
      <c r="AU1082" s="255" t="s">
        <v>86</v>
      </c>
      <c r="AY1082" s="16" t="s">
        <v>166</v>
      </c>
      <c r="BE1082" s="256">
        <f>IF(N1082="základní",J1082,0)</f>
        <v>0</v>
      </c>
      <c r="BF1082" s="256">
        <f>IF(N1082="snížená",J1082,0)</f>
        <v>0</v>
      </c>
      <c r="BG1082" s="256">
        <f>IF(N1082="zákl. přenesená",J1082,0)</f>
        <v>0</v>
      </c>
      <c r="BH1082" s="256">
        <f>IF(N1082="sníž. přenesená",J1082,0)</f>
        <v>0</v>
      </c>
      <c r="BI1082" s="256">
        <f>IF(N1082="nulová",J1082,0)</f>
        <v>0</v>
      </c>
      <c r="BJ1082" s="16" t="s">
        <v>86</v>
      </c>
      <c r="BK1082" s="256">
        <f>ROUND(I1082*H1082,2)</f>
        <v>0</v>
      </c>
      <c r="BL1082" s="16" t="s">
        <v>252</v>
      </c>
      <c r="BM1082" s="255" t="s">
        <v>3610</v>
      </c>
    </row>
    <row r="1083" spans="1:51" s="13" customFormat="1" ht="12">
      <c r="A1083" s="13"/>
      <c r="B1083" s="257"/>
      <c r="C1083" s="258"/>
      <c r="D1083" s="259" t="s">
        <v>174</v>
      </c>
      <c r="E1083" s="260" t="s">
        <v>1</v>
      </c>
      <c r="F1083" s="261" t="s">
        <v>1594</v>
      </c>
      <c r="G1083" s="258"/>
      <c r="H1083" s="260" t="s">
        <v>1</v>
      </c>
      <c r="I1083" s="262"/>
      <c r="J1083" s="258"/>
      <c r="K1083" s="258"/>
      <c r="L1083" s="263"/>
      <c r="M1083" s="264"/>
      <c r="N1083" s="265"/>
      <c r="O1083" s="265"/>
      <c r="P1083" s="265"/>
      <c r="Q1083" s="265"/>
      <c r="R1083" s="265"/>
      <c r="S1083" s="265"/>
      <c r="T1083" s="266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7" t="s">
        <v>174</v>
      </c>
      <c r="AU1083" s="267" t="s">
        <v>86</v>
      </c>
      <c r="AV1083" s="13" t="s">
        <v>80</v>
      </c>
      <c r="AW1083" s="13" t="s">
        <v>30</v>
      </c>
      <c r="AX1083" s="13" t="s">
        <v>73</v>
      </c>
      <c r="AY1083" s="267" t="s">
        <v>166</v>
      </c>
    </row>
    <row r="1084" spans="1:51" s="14" customFormat="1" ht="12">
      <c r="A1084" s="14"/>
      <c r="B1084" s="268"/>
      <c r="C1084" s="269"/>
      <c r="D1084" s="259" t="s">
        <v>174</v>
      </c>
      <c r="E1084" s="270" t="s">
        <v>1</v>
      </c>
      <c r="F1084" s="271" t="s">
        <v>1600</v>
      </c>
      <c r="G1084" s="269"/>
      <c r="H1084" s="272">
        <v>6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174</v>
      </c>
      <c r="AU1084" s="278" t="s">
        <v>86</v>
      </c>
      <c r="AV1084" s="14" t="s">
        <v>86</v>
      </c>
      <c r="AW1084" s="14" t="s">
        <v>30</v>
      </c>
      <c r="AX1084" s="14" t="s">
        <v>73</v>
      </c>
      <c r="AY1084" s="278" t="s">
        <v>166</v>
      </c>
    </row>
    <row r="1085" spans="1:65" s="2" customFormat="1" ht="21.75" customHeight="1">
      <c r="A1085" s="37"/>
      <c r="B1085" s="38"/>
      <c r="C1085" s="243" t="s">
        <v>1535</v>
      </c>
      <c r="D1085" s="243" t="s">
        <v>168</v>
      </c>
      <c r="E1085" s="244" t="s">
        <v>1602</v>
      </c>
      <c r="F1085" s="245" t="s">
        <v>1603</v>
      </c>
      <c r="G1085" s="246" t="s">
        <v>290</v>
      </c>
      <c r="H1085" s="247">
        <v>106.7</v>
      </c>
      <c r="I1085" s="248"/>
      <c r="J1085" s="249">
        <f>ROUND(I1085*H1085,2)</f>
        <v>0</v>
      </c>
      <c r="K1085" s="250"/>
      <c r="L1085" s="43"/>
      <c r="M1085" s="251" t="s">
        <v>1</v>
      </c>
      <c r="N1085" s="252" t="s">
        <v>39</v>
      </c>
      <c r="O1085" s="90"/>
      <c r="P1085" s="253">
        <f>O1085*H1085</f>
        <v>0</v>
      </c>
      <c r="Q1085" s="253">
        <v>0.00286</v>
      </c>
      <c r="R1085" s="253">
        <f>Q1085*H1085</f>
        <v>0.30516200000000004</v>
      </c>
      <c r="S1085" s="253">
        <v>0</v>
      </c>
      <c r="T1085" s="254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55" t="s">
        <v>252</v>
      </c>
      <c r="AT1085" s="255" t="s">
        <v>168</v>
      </c>
      <c r="AU1085" s="255" t="s">
        <v>86</v>
      </c>
      <c r="AY1085" s="16" t="s">
        <v>166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6" t="s">
        <v>86</v>
      </c>
      <c r="BK1085" s="256">
        <f>ROUND(I1085*H1085,2)</f>
        <v>0</v>
      </c>
      <c r="BL1085" s="16" t="s">
        <v>252</v>
      </c>
      <c r="BM1085" s="255" t="s">
        <v>3611</v>
      </c>
    </row>
    <row r="1086" spans="1:51" s="14" customFormat="1" ht="12">
      <c r="A1086" s="14"/>
      <c r="B1086" s="268"/>
      <c r="C1086" s="269"/>
      <c r="D1086" s="259" t="s">
        <v>174</v>
      </c>
      <c r="E1086" s="270" t="s">
        <v>1</v>
      </c>
      <c r="F1086" s="271" t="s">
        <v>3601</v>
      </c>
      <c r="G1086" s="269"/>
      <c r="H1086" s="272">
        <v>106.7</v>
      </c>
      <c r="I1086" s="273"/>
      <c r="J1086" s="269"/>
      <c r="K1086" s="269"/>
      <c r="L1086" s="274"/>
      <c r="M1086" s="275"/>
      <c r="N1086" s="276"/>
      <c r="O1086" s="276"/>
      <c r="P1086" s="276"/>
      <c r="Q1086" s="276"/>
      <c r="R1086" s="276"/>
      <c r="S1086" s="276"/>
      <c r="T1086" s="27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8" t="s">
        <v>174</v>
      </c>
      <c r="AU1086" s="278" t="s">
        <v>86</v>
      </c>
      <c r="AV1086" s="14" t="s">
        <v>86</v>
      </c>
      <c r="AW1086" s="14" t="s">
        <v>30</v>
      </c>
      <c r="AX1086" s="14" t="s">
        <v>73</v>
      </c>
      <c r="AY1086" s="278" t="s">
        <v>166</v>
      </c>
    </row>
    <row r="1087" spans="1:65" s="2" customFormat="1" ht="21.75" customHeight="1">
      <c r="A1087" s="37"/>
      <c r="B1087" s="38"/>
      <c r="C1087" s="243" t="s">
        <v>1541</v>
      </c>
      <c r="D1087" s="243" t="s">
        <v>168</v>
      </c>
      <c r="E1087" s="244" t="s">
        <v>1606</v>
      </c>
      <c r="F1087" s="245" t="s">
        <v>1607</v>
      </c>
      <c r="G1087" s="246" t="s">
        <v>346</v>
      </c>
      <c r="H1087" s="247">
        <v>6</v>
      </c>
      <c r="I1087" s="248"/>
      <c r="J1087" s="249">
        <f>ROUND(I1087*H1087,2)</f>
        <v>0</v>
      </c>
      <c r="K1087" s="250"/>
      <c r="L1087" s="43"/>
      <c r="M1087" s="251" t="s">
        <v>1</v>
      </c>
      <c r="N1087" s="252" t="s">
        <v>39</v>
      </c>
      <c r="O1087" s="90"/>
      <c r="P1087" s="253">
        <f>O1087*H1087</f>
        <v>0</v>
      </c>
      <c r="Q1087" s="253">
        <v>0.00071</v>
      </c>
      <c r="R1087" s="253">
        <f>Q1087*H1087</f>
        <v>0.00426</v>
      </c>
      <c r="S1087" s="253">
        <v>0</v>
      </c>
      <c r="T1087" s="254">
        <f>S1087*H1087</f>
        <v>0</v>
      </c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R1087" s="255" t="s">
        <v>252</v>
      </c>
      <c r="AT1087" s="255" t="s">
        <v>168</v>
      </c>
      <c r="AU1087" s="255" t="s">
        <v>86</v>
      </c>
      <c r="AY1087" s="16" t="s">
        <v>166</v>
      </c>
      <c r="BE1087" s="256">
        <f>IF(N1087="základní",J1087,0)</f>
        <v>0</v>
      </c>
      <c r="BF1087" s="256">
        <f>IF(N1087="snížená",J1087,0)</f>
        <v>0</v>
      </c>
      <c r="BG1087" s="256">
        <f>IF(N1087="zákl. přenesená",J1087,0)</f>
        <v>0</v>
      </c>
      <c r="BH1087" s="256">
        <f>IF(N1087="sníž. přenesená",J1087,0)</f>
        <v>0</v>
      </c>
      <c r="BI1087" s="256">
        <f>IF(N1087="nulová",J1087,0)</f>
        <v>0</v>
      </c>
      <c r="BJ1087" s="16" t="s">
        <v>86</v>
      </c>
      <c r="BK1087" s="256">
        <f>ROUND(I1087*H1087,2)</f>
        <v>0</v>
      </c>
      <c r="BL1087" s="16" t="s">
        <v>252</v>
      </c>
      <c r="BM1087" s="255" t="s">
        <v>3612</v>
      </c>
    </row>
    <row r="1088" spans="1:51" s="14" customFormat="1" ht="12">
      <c r="A1088" s="14"/>
      <c r="B1088" s="268"/>
      <c r="C1088" s="269"/>
      <c r="D1088" s="259" t="s">
        <v>174</v>
      </c>
      <c r="E1088" s="270" t="s">
        <v>1</v>
      </c>
      <c r="F1088" s="271" t="s">
        <v>1614</v>
      </c>
      <c r="G1088" s="269"/>
      <c r="H1088" s="272">
        <v>6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174</v>
      </c>
      <c r="AU1088" s="278" t="s">
        <v>86</v>
      </c>
      <c r="AV1088" s="14" t="s">
        <v>86</v>
      </c>
      <c r="AW1088" s="14" t="s">
        <v>30</v>
      </c>
      <c r="AX1088" s="14" t="s">
        <v>73</v>
      </c>
      <c r="AY1088" s="278" t="s">
        <v>166</v>
      </c>
    </row>
    <row r="1089" spans="1:65" s="2" customFormat="1" ht="21.75" customHeight="1">
      <c r="A1089" s="37"/>
      <c r="B1089" s="38"/>
      <c r="C1089" s="243" t="s">
        <v>1546</v>
      </c>
      <c r="D1089" s="243" t="s">
        <v>168</v>
      </c>
      <c r="E1089" s="244" t="s">
        <v>1611</v>
      </c>
      <c r="F1089" s="245" t="s">
        <v>1612</v>
      </c>
      <c r="G1089" s="246" t="s">
        <v>346</v>
      </c>
      <c r="H1089" s="247">
        <v>6</v>
      </c>
      <c r="I1089" s="248"/>
      <c r="J1089" s="249">
        <f>ROUND(I1089*H1089,2)</f>
        <v>0</v>
      </c>
      <c r="K1089" s="250"/>
      <c r="L1089" s="43"/>
      <c r="M1089" s="251" t="s">
        <v>1</v>
      </c>
      <c r="N1089" s="252" t="s">
        <v>39</v>
      </c>
      <c r="O1089" s="90"/>
      <c r="P1089" s="253">
        <f>O1089*H1089</f>
        <v>0</v>
      </c>
      <c r="Q1089" s="253">
        <v>0.00048</v>
      </c>
      <c r="R1089" s="253">
        <f>Q1089*H1089</f>
        <v>0.00288</v>
      </c>
      <c r="S1089" s="253">
        <v>0</v>
      </c>
      <c r="T1089" s="254">
        <f>S1089*H1089</f>
        <v>0</v>
      </c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R1089" s="255" t="s">
        <v>252</v>
      </c>
      <c r="AT1089" s="255" t="s">
        <v>168</v>
      </c>
      <c r="AU1089" s="255" t="s">
        <v>86</v>
      </c>
      <c r="AY1089" s="16" t="s">
        <v>166</v>
      </c>
      <c r="BE1089" s="256">
        <f>IF(N1089="základní",J1089,0)</f>
        <v>0</v>
      </c>
      <c r="BF1089" s="256">
        <f>IF(N1089="snížená",J1089,0)</f>
        <v>0</v>
      </c>
      <c r="BG1089" s="256">
        <f>IF(N1089="zákl. přenesená",J1089,0)</f>
        <v>0</v>
      </c>
      <c r="BH1089" s="256">
        <f>IF(N1089="sníž. přenesená",J1089,0)</f>
        <v>0</v>
      </c>
      <c r="BI1089" s="256">
        <f>IF(N1089="nulová",J1089,0)</f>
        <v>0</v>
      </c>
      <c r="BJ1089" s="16" t="s">
        <v>86</v>
      </c>
      <c r="BK1089" s="256">
        <f>ROUND(I1089*H1089,2)</f>
        <v>0</v>
      </c>
      <c r="BL1089" s="16" t="s">
        <v>252</v>
      </c>
      <c r="BM1089" s="255" t="s">
        <v>3613</v>
      </c>
    </row>
    <row r="1090" spans="1:51" s="14" customFormat="1" ht="12">
      <c r="A1090" s="14"/>
      <c r="B1090" s="268"/>
      <c r="C1090" s="269"/>
      <c r="D1090" s="259" t="s">
        <v>174</v>
      </c>
      <c r="E1090" s="270" t="s">
        <v>1</v>
      </c>
      <c r="F1090" s="271" t="s">
        <v>1614</v>
      </c>
      <c r="G1090" s="269"/>
      <c r="H1090" s="272">
        <v>6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174</v>
      </c>
      <c r="AU1090" s="278" t="s">
        <v>86</v>
      </c>
      <c r="AV1090" s="14" t="s">
        <v>86</v>
      </c>
      <c r="AW1090" s="14" t="s">
        <v>30</v>
      </c>
      <c r="AX1090" s="14" t="s">
        <v>73</v>
      </c>
      <c r="AY1090" s="278" t="s">
        <v>166</v>
      </c>
    </row>
    <row r="1091" spans="1:65" s="2" customFormat="1" ht="21.75" customHeight="1">
      <c r="A1091" s="37"/>
      <c r="B1091" s="38"/>
      <c r="C1091" s="243" t="s">
        <v>1552</v>
      </c>
      <c r="D1091" s="243" t="s">
        <v>168</v>
      </c>
      <c r="E1091" s="244" t="s">
        <v>1616</v>
      </c>
      <c r="F1091" s="245" t="s">
        <v>1617</v>
      </c>
      <c r="G1091" s="246" t="s">
        <v>290</v>
      </c>
      <c r="H1091" s="247">
        <v>54</v>
      </c>
      <c r="I1091" s="248"/>
      <c r="J1091" s="249">
        <f>ROUND(I1091*H1091,2)</f>
        <v>0</v>
      </c>
      <c r="K1091" s="250"/>
      <c r="L1091" s="43"/>
      <c r="M1091" s="251" t="s">
        <v>1</v>
      </c>
      <c r="N1091" s="252" t="s">
        <v>39</v>
      </c>
      <c r="O1091" s="90"/>
      <c r="P1091" s="253">
        <f>O1091*H1091</f>
        <v>0</v>
      </c>
      <c r="Q1091" s="253">
        <v>0.00236</v>
      </c>
      <c r="R1091" s="253">
        <f>Q1091*H1091</f>
        <v>0.12744</v>
      </c>
      <c r="S1091" s="253">
        <v>0</v>
      </c>
      <c r="T1091" s="254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55" t="s">
        <v>252</v>
      </c>
      <c r="AT1091" s="255" t="s">
        <v>168</v>
      </c>
      <c r="AU1091" s="255" t="s">
        <v>86</v>
      </c>
      <c r="AY1091" s="16" t="s">
        <v>166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6" t="s">
        <v>86</v>
      </c>
      <c r="BK1091" s="256">
        <f>ROUND(I1091*H1091,2)</f>
        <v>0</v>
      </c>
      <c r="BL1091" s="16" t="s">
        <v>252</v>
      </c>
      <c r="BM1091" s="255" t="s">
        <v>3614</v>
      </c>
    </row>
    <row r="1092" spans="1:51" s="14" customFormat="1" ht="12">
      <c r="A1092" s="14"/>
      <c r="B1092" s="268"/>
      <c r="C1092" s="269"/>
      <c r="D1092" s="259" t="s">
        <v>174</v>
      </c>
      <c r="E1092" s="270" t="s">
        <v>1</v>
      </c>
      <c r="F1092" s="271" t="s">
        <v>3603</v>
      </c>
      <c r="G1092" s="269"/>
      <c r="H1092" s="272">
        <v>54</v>
      </c>
      <c r="I1092" s="273"/>
      <c r="J1092" s="269"/>
      <c r="K1092" s="269"/>
      <c r="L1092" s="274"/>
      <c r="M1092" s="275"/>
      <c r="N1092" s="276"/>
      <c r="O1092" s="276"/>
      <c r="P1092" s="276"/>
      <c r="Q1092" s="276"/>
      <c r="R1092" s="276"/>
      <c r="S1092" s="276"/>
      <c r="T1092" s="27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8" t="s">
        <v>174</v>
      </c>
      <c r="AU1092" s="278" t="s">
        <v>86</v>
      </c>
      <c r="AV1092" s="14" t="s">
        <v>86</v>
      </c>
      <c r="AW1092" s="14" t="s">
        <v>30</v>
      </c>
      <c r="AX1092" s="14" t="s">
        <v>73</v>
      </c>
      <c r="AY1092" s="278" t="s">
        <v>166</v>
      </c>
    </row>
    <row r="1093" spans="1:65" s="2" customFormat="1" ht="21.75" customHeight="1">
      <c r="A1093" s="37"/>
      <c r="B1093" s="38"/>
      <c r="C1093" s="243" t="s">
        <v>1558</v>
      </c>
      <c r="D1093" s="243" t="s">
        <v>168</v>
      </c>
      <c r="E1093" s="244" t="s">
        <v>1620</v>
      </c>
      <c r="F1093" s="245" t="s">
        <v>1621</v>
      </c>
      <c r="G1093" s="246" t="s">
        <v>223</v>
      </c>
      <c r="H1093" s="247">
        <v>0.738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39</v>
      </c>
      <c r="O1093" s="90"/>
      <c r="P1093" s="253">
        <f>O1093*H1093</f>
        <v>0</v>
      </c>
      <c r="Q1093" s="253">
        <v>0</v>
      </c>
      <c r="R1093" s="253">
        <f>Q1093*H1093</f>
        <v>0</v>
      </c>
      <c r="S1093" s="253">
        <v>0</v>
      </c>
      <c r="T1093" s="254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252</v>
      </c>
      <c r="AT1093" s="255" t="s">
        <v>168</v>
      </c>
      <c r="AU1093" s="255" t="s">
        <v>86</v>
      </c>
      <c r="AY1093" s="16" t="s">
        <v>166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86</v>
      </c>
      <c r="BK1093" s="256">
        <f>ROUND(I1093*H1093,2)</f>
        <v>0</v>
      </c>
      <c r="BL1093" s="16" t="s">
        <v>252</v>
      </c>
      <c r="BM1093" s="255" t="s">
        <v>3615</v>
      </c>
    </row>
    <row r="1094" spans="1:63" s="12" customFormat="1" ht="22.8" customHeight="1">
      <c r="A1094" s="12"/>
      <c r="B1094" s="227"/>
      <c r="C1094" s="228"/>
      <c r="D1094" s="229" t="s">
        <v>72</v>
      </c>
      <c r="E1094" s="241" t="s">
        <v>1623</v>
      </c>
      <c r="F1094" s="241" t="s">
        <v>1624</v>
      </c>
      <c r="G1094" s="228"/>
      <c r="H1094" s="228"/>
      <c r="I1094" s="231"/>
      <c r="J1094" s="242">
        <f>BK1094</f>
        <v>0</v>
      </c>
      <c r="K1094" s="228"/>
      <c r="L1094" s="233"/>
      <c r="M1094" s="234"/>
      <c r="N1094" s="235"/>
      <c r="O1094" s="235"/>
      <c r="P1094" s="236">
        <f>SUM(P1095:P1154)</f>
        <v>0</v>
      </c>
      <c r="Q1094" s="235"/>
      <c r="R1094" s="236">
        <f>SUM(R1095:R1154)</f>
        <v>4.8919274999999995</v>
      </c>
      <c r="S1094" s="235"/>
      <c r="T1094" s="237">
        <f>SUM(T1095:T1154)</f>
        <v>12.656662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R1094" s="238" t="s">
        <v>86</v>
      </c>
      <c r="AT1094" s="239" t="s">
        <v>72</v>
      </c>
      <c r="AU1094" s="239" t="s">
        <v>80</v>
      </c>
      <c r="AY1094" s="238" t="s">
        <v>166</v>
      </c>
      <c r="BK1094" s="240">
        <f>SUM(BK1095:BK1154)</f>
        <v>0</v>
      </c>
    </row>
    <row r="1095" spans="1:65" s="2" customFormat="1" ht="16.5" customHeight="1">
      <c r="A1095" s="37"/>
      <c r="B1095" s="38"/>
      <c r="C1095" s="243" t="s">
        <v>1562</v>
      </c>
      <c r="D1095" s="243" t="s">
        <v>168</v>
      </c>
      <c r="E1095" s="244" t="s">
        <v>2820</v>
      </c>
      <c r="F1095" s="245" t="s">
        <v>2821</v>
      </c>
      <c r="G1095" s="246" t="s">
        <v>290</v>
      </c>
      <c r="H1095" s="247">
        <v>2.4</v>
      </c>
      <c r="I1095" s="248"/>
      <c r="J1095" s="249">
        <f>ROUND(I1095*H1095,2)</f>
        <v>0</v>
      </c>
      <c r="K1095" s="250"/>
      <c r="L1095" s="43"/>
      <c r="M1095" s="251" t="s">
        <v>1</v>
      </c>
      <c r="N1095" s="252" t="s">
        <v>39</v>
      </c>
      <c r="O1095" s="90"/>
      <c r="P1095" s="253">
        <f>O1095*H1095</f>
        <v>0</v>
      </c>
      <c r="Q1095" s="253">
        <v>0.008</v>
      </c>
      <c r="R1095" s="253">
        <f>Q1095*H1095</f>
        <v>0.0192</v>
      </c>
      <c r="S1095" s="253">
        <v>0</v>
      </c>
      <c r="T1095" s="254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55" t="s">
        <v>252</v>
      </c>
      <c r="AT1095" s="255" t="s">
        <v>168</v>
      </c>
      <c r="AU1095" s="255" t="s">
        <v>86</v>
      </c>
      <c r="AY1095" s="16" t="s">
        <v>166</v>
      </c>
      <c r="BE1095" s="256">
        <f>IF(N1095="základní",J1095,0)</f>
        <v>0</v>
      </c>
      <c r="BF1095" s="256">
        <f>IF(N1095="snížená",J1095,0)</f>
        <v>0</v>
      </c>
      <c r="BG1095" s="256">
        <f>IF(N1095="zákl. přenesená",J1095,0)</f>
        <v>0</v>
      </c>
      <c r="BH1095" s="256">
        <f>IF(N1095="sníž. přenesená",J1095,0)</f>
        <v>0</v>
      </c>
      <c r="BI1095" s="256">
        <f>IF(N1095="nulová",J1095,0)</f>
        <v>0</v>
      </c>
      <c r="BJ1095" s="16" t="s">
        <v>86</v>
      </c>
      <c r="BK1095" s="256">
        <f>ROUND(I1095*H1095,2)</f>
        <v>0</v>
      </c>
      <c r="BL1095" s="16" t="s">
        <v>252</v>
      </c>
      <c r="BM1095" s="255" t="s">
        <v>3616</v>
      </c>
    </row>
    <row r="1096" spans="1:51" s="14" customFormat="1" ht="12">
      <c r="A1096" s="14"/>
      <c r="B1096" s="268"/>
      <c r="C1096" s="269"/>
      <c r="D1096" s="259" t="s">
        <v>174</v>
      </c>
      <c r="E1096" s="270" t="s">
        <v>1</v>
      </c>
      <c r="F1096" s="271" t="s">
        <v>3617</v>
      </c>
      <c r="G1096" s="269"/>
      <c r="H1096" s="272">
        <v>2.4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174</v>
      </c>
      <c r="AU1096" s="278" t="s">
        <v>86</v>
      </c>
      <c r="AV1096" s="14" t="s">
        <v>86</v>
      </c>
      <c r="AW1096" s="14" t="s">
        <v>30</v>
      </c>
      <c r="AX1096" s="14" t="s">
        <v>73</v>
      </c>
      <c r="AY1096" s="278" t="s">
        <v>166</v>
      </c>
    </row>
    <row r="1097" spans="1:65" s="2" customFormat="1" ht="21.75" customHeight="1">
      <c r="A1097" s="37"/>
      <c r="B1097" s="38"/>
      <c r="C1097" s="279" t="s">
        <v>1566</v>
      </c>
      <c r="D1097" s="279" t="s">
        <v>243</v>
      </c>
      <c r="E1097" s="280" t="s">
        <v>2824</v>
      </c>
      <c r="F1097" s="281" t="s">
        <v>2825</v>
      </c>
      <c r="G1097" s="282" t="s">
        <v>346</v>
      </c>
      <c r="H1097" s="283">
        <v>7.467</v>
      </c>
      <c r="I1097" s="284"/>
      <c r="J1097" s="285">
        <f>ROUND(I1097*H1097,2)</f>
        <v>0</v>
      </c>
      <c r="K1097" s="286"/>
      <c r="L1097" s="287"/>
      <c r="M1097" s="288" t="s">
        <v>1</v>
      </c>
      <c r="N1097" s="289" t="s">
        <v>39</v>
      </c>
      <c r="O1097" s="90"/>
      <c r="P1097" s="253">
        <f>O1097*H1097</f>
        <v>0</v>
      </c>
      <c r="Q1097" s="253">
        <v>0.0045</v>
      </c>
      <c r="R1097" s="253">
        <f>Q1097*H1097</f>
        <v>0.03360149999999999</v>
      </c>
      <c r="S1097" s="253">
        <v>0</v>
      </c>
      <c r="T1097" s="254">
        <f>S1097*H1097</f>
        <v>0</v>
      </c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R1097" s="255" t="s">
        <v>338</v>
      </c>
      <c r="AT1097" s="255" t="s">
        <v>243</v>
      </c>
      <c r="AU1097" s="255" t="s">
        <v>86</v>
      </c>
      <c r="AY1097" s="16" t="s">
        <v>166</v>
      </c>
      <c r="BE1097" s="256">
        <f>IF(N1097="základní",J1097,0)</f>
        <v>0</v>
      </c>
      <c r="BF1097" s="256">
        <f>IF(N1097="snížená",J1097,0)</f>
        <v>0</v>
      </c>
      <c r="BG1097" s="256">
        <f>IF(N1097="zákl. přenesená",J1097,0)</f>
        <v>0</v>
      </c>
      <c r="BH1097" s="256">
        <f>IF(N1097="sníž. přenesená",J1097,0)</f>
        <v>0</v>
      </c>
      <c r="BI1097" s="256">
        <f>IF(N1097="nulová",J1097,0)</f>
        <v>0</v>
      </c>
      <c r="BJ1097" s="16" t="s">
        <v>86</v>
      </c>
      <c r="BK1097" s="256">
        <f>ROUND(I1097*H1097,2)</f>
        <v>0</v>
      </c>
      <c r="BL1097" s="16" t="s">
        <v>252</v>
      </c>
      <c r="BM1097" s="255" t="s">
        <v>3618</v>
      </c>
    </row>
    <row r="1098" spans="1:47" s="2" customFormat="1" ht="12">
      <c r="A1098" s="37"/>
      <c r="B1098" s="38"/>
      <c r="C1098" s="39"/>
      <c r="D1098" s="259" t="s">
        <v>496</v>
      </c>
      <c r="E1098" s="39"/>
      <c r="F1098" s="290" t="s">
        <v>2827</v>
      </c>
      <c r="G1098" s="39"/>
      <c r="H1098" s="39"/>
      <c r="I1098" s="153"/>
      <c r="J1098" s="39"/>
      <c r="K1098" s="39"/>
      <c r="L1098" s="43"/>
      <c r="M1098" s="291"/>
      <c r="N1098" s="292"/>
      <c r="O1098" s="90"/>
      <c r="P1098" s="90"/>
      <c r="Q1098" s="90"/>
      <c r="R1098" s="90"/>
      <c r="S1098" s="90"/>
      <c r="T1098" s="91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T1098" s="16" t="s">
        <v>496</v>
      </c>
      <c r="AU1098" s="16" t="s">
        <v>86</v>
      </c>
    </row>
    <row r="1099" spans="1:51" s="14" customFormat="1" ht="12">
      <c r="A1099" s="14"/>
      <c r="B1099" s="268"/>
      <c r="C1099" s="269"/>
      <c r="D1099" s="259" t="s">
        <v>174</v>
      </c>
      <c r="E1099" s="269"/>
      <c r="F1099" s="271" t="s">
        <v>3619</v>
      </c>
      <c r="G1099" s="269"/>
      <c r="H1099" s="272">
        <v>7.467</v>
      </c>
      <c r="I1099" s="273"/>
      <c r="J1099" s="269"/>
      <c r="K1099" s="269"/>
      <c r="L1099" s="274"/>
      <c r="M1099" s="275"/>
      <c r="N1099" s="276"/>
      <c r="O1099" s="276"/>
      <c r="P1099" s="276"/>
      <c r="Q1099" s="276"/>
      <c r="R1099" s="276"/>
      <c r="S1099" s="276"/>
      <c r="T1099" s="27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78" t="s">
        <v>174</v>
      </c>
      <c r="AU1099" s="278" t="s">
        <v>86</v>
      </c>
      <c r="AV1099" s="14" t="s">
        <v>86</v>
      </c>
      <c r="AW1099" s="14" t="s">
        <v>4</v>
      </c>
      <c r="AX1099" s="14" t="s">
        <v>80</v>
      </c>
      <c r="AY1099" s="278" t="s">
        <v>166</v>
      </c>
    </row>
    <row r="1100" spans="1:65" s="2" customFormat="1" ht="21.75" customHeight="1">
      <c r="A1100" s="37"/>
      <c r="B1100" s="38"/>
      <c r="C1100" s="243" t="s">
        <v>1590</v>
      </c>
      <c r="D1100" s="243" t="s">
        <v>168</v>
      </c>
      <c r="E1100" s="244" t="s">
        <v>1626</v>
      </c>
      <c r="F1100" s="245" t="s">
        <v>1627</v>
      </c>
      <c r="G1100" s="246" t="s">
        <v>171</v>
      </c>
      <c r="H1100" s="247">
        <v>184.15</v>
      </c>
      <c r="I1100" s="248"/>
      <c r="J1100" s="249">
        <f>ROUND(I1100*H1100,2)</f>
        <v>0</v>
      </c>
      <c r="K1100" s="250"/>
      <c r="L1100" s="43"/>
      <c r="M1100" s="251" t="s">
        <v>1</v>
      </c>
      <c r="N1100" s="252" t="s">
        <v>39</v>
      </c>
      <c r="O1100" s="90"/>
      <c r="P1100" s="253">
        <f>O1100*H1100</f>
        <v>0</v>
      </c>
      <c r="Q1100" s="253">
        <v>0</v>
      </c>
      <c r="R1100" s="253">
        <f>Q1100*H1100</f>
        <v>0</v>
      </c>
      <c r="S1100" s="253">
        <v>0</v>
      </c>
      <c r="T1100" s="254">
        <f>S1100*H1100</f>
        <v>0</v>
      </c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R1100" s="255" t="s">
        <v>252</v>
      </c>
      <c r="AT1100" s="255" t="s">
        <v>168</v>
      </c>
      <c r="AU1100" s="255" t="s">
        <v>86</v>
      </c>
      <c r="AY1100" s="16" t="s">
        <v>166</v>
      </c>
      <c r="BE1100" s="256">
        <f>IF(N1100="základní",J1100,0)</f>
        <v>0</v>
      </c>
      <c r="BF1100" s="256">
        <f>IF(N1100="snížená",J1100,0)</f>
        <v>0</v>
      </c>
      <c r="BG1100" s="256">
        <f>IF(N1100="zákl. přenesená",J1100,0)</f>
        <v>0</v>
      </c>
      <c r="BH1100" s="256">
        <f>IF(N1100="sníž. přenesená",J1100,0)</f>
        <v>0</v>
      </c>
      <c r="BI1100" s="256">
        <f>IF(N1100="nulová",J1100,0)</f>
        <v>0</v>
      </c>
      <c r="BJ1100" s="16" t="s">
        <v>86</v>
      </c>
      <c r="BK1100" s="256">
        <f>ROUND(I1100*H1100,2)</f>
        <v>0</v>
      </c>
      <c r="BL1100" s="16" t="s">
        <v>252</v>
      </c>
      <c r="BM1100" s="255" t="s">
        <v>3620</v>
      </c>
    </row>
    <row r="1101" spans="1:51" s="13" customFormat="1" ht="12">
      <c r="A1101" s="13"/>
      <c r="B1101" s="257"/>
      <c r="C1101" s="258"/>
      <c r="D1101" s="259" t="s">
        <v>174</v>
      </c>
      <c r="E1101" s="260" t="s">
        <v>1</v>
      </c>
      <c r="F1101" s="261" t="s">
        <v>1192</v>
      </c>
      <c r="G1101" s="258"/>
      <c r="H1101" s="260" t="s">
        <v>1</v>
      </c>
      <c r="I1101" s="262"/>
      <c r="J1101" s="258"/>
      <c r="K1101" s="258"/>
      <c r="L1101" s="263"/>
      <c r="M1101" s="264"/>
      <c r="N1101" s="265"/>
      <c r="O1101" s="265"/>
      <c r="P1101" s="265"/>
      <c r="Q1101" s="265"/>
      <c r="R1101" s="265"/>
      <c r="S1101" s="265"/>
      <c r="T1101" s="266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7" t="s">
        <v>174</v>
      </c>
      <c r="AU1101" s="267" t="s">
        <v>86</v>
      </c>
      <c r="AV1101" s="13" t="s">
        <v>80</v>
      </c>
      <c r="AW1101" s="13" t="s">
        <v>30</v>
      </c>
      <c r="AX1101" s="13" t="s">
        <v>73</v>
      </c>
      <c r="AY1101" s="267" t="s">
        <v>166</v>
      </c>
    </row>
    <row r="1102" spans="1:51" s="14" customFormat="1" ht="12">
      <c r="A1102" s="14"/>
      <c r="B1102" s="268"/>
      <c r="C1102" s="269"/>
      <c r="D1102" s="259" t="s">
        <v>174</v>
      </c>
      <c r="E1102" s="270" t="s">
        <v>1</v>
      </c>
      <c r="F1102" s="271" t="s">
        <v>1217</v>
      </c>
      <c r="G1102" s="269"/>
      <c r="H1102" s="272">
        <v>15.75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174</v>
      </c>
      <c r="AU1102" s="278" t="s">
        <v>86</v>
      </c>
      <c r="AV1102" s="14" t="s">
        <v>86</v>
      </c>
      <c r="AW1102" s="14" t="s">
        <v>30</v>
      </c>
      <c r="AX1102" s="14" t="s">
        <v>73</v>
      </c>
      <c r="AY1102" s="278" t="s">
        <v>166</v>
      </c>
    </row>
    <row r="1103" spans="1:51" s="14" customFormat="1" ht="12">
      <c r="A1103" s="14"/>
      <c r="B1103" s="268"/>
      <c r="C1103" s="269"/>
      <c r="D1103" s="259" t="s">
        <v>174</v>
      </c>
      <c r="E1103" s="270" t="s">
        <v>1</v>
      </c>
      <c r="F1103" s="271" t="s">
        <v>3621</v>
      </c>
      <c r="G1103" s="269"/>
      <c r="H1103" s="272">
        <v>168.4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174</v>
      </c>
      <c r="AU1103" s="278" t="s">
        <v>86</v>
      </c>
      <c r="AV1103" s="14" t="s">
        <v>86</v>
      </c>
      <c r="AW1103" s="14" t="s">
        <v>30</v>
      </c>
      <c r="AX1103" s="14" t="s">
        <v>73</v>
      </c>
      <c r="AY1103" s="278" t="s">
        <v>166</v>
      </c>
    </row>
    <row r="1104" spans="1:65" s="2" customFormat="1" ht="21.75" customHeight="1">
      <c r="A1104" s="37"/>
      <c r="B1104" s="38"/>
      <c r="C1104" s="243" t="s">
        <v>1596</v>
      </c>
      <c r="D1104" s="243" t="s">
        <v>168</v>
      </c>
      <c r="E1104" s="244" t="s">
        <v>1631</v>
      </c>
      <c r="F1104" s="245" t="s">
        <v>1632</v>
      </c>
      <c r="G1104" s="246" t="s">
        <v>171</v>
      </c>
      <c r="H1104" s="247">
        <v>184.15</v>
      </c>
      <c r="I1104" s="248"/>
      <c r="J1104" s="249">
        <f>ROUND(I1104*H1104,2)</f>
        <v>0</v>
      </c>
      <c r="K1104" s="250"/>
      <c r="L1104" s="43"/>
      <c r="M1104" s="251" t="s">
        <v>1</v>
      </c>
      <c r="N1104" s="252" t="s">
        <v>39</v>
      </c>
      <c r="O1104" s="90"/>
      <c r="P1104" s="253">
        <f>O1104*H1104</f>
        <v>0</v>
      </c>
      <c r="Q1104" s="253">
        <v>3E-05</v>
      </c>
      <c r="R1104" s="253">
        <f>Q1104*H1104</f>
        <v>0.0055245</v>
      </c>
      <c r="S1104" s="253">
        <v>0</v>
      </c>
      <c r="T1104" s="254">
        <f>S1104*H1104</f>
        <v>0</v>
      </c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R1104" s="255" t="s">
        <v>252</v>
      </c>
      <c r="AT1104" s="255" t="s">
        <v>168</v>
      </c>
      <c r="AU1104" s="255" t="s">
        <v>86</v>
      </c>
      <c r="AY1104" s="16" t="s">
        <v>166</v>
      </c>
      <c r="BE1104" s="256">
        <f>IF(N1104="základní",J1104,0)</f>
        <v>0</v>
      </c>
      <c r="BF1104" s="256">
        <f>IF(N1104="snížená",J1104,0)</f>
        <v>0</v>
      </c>
      <c r="BG1104" s="256">
        <f>IF(N1104="zákl. přenesená",J1104,0)</f>
        <v>0</v>
      </c>
      <c r="BH1104" s="256">
        <f>IF(N1104="sníž. přenesená",J1104,0)</f>
        <v>0</v>
      </c>
      <c r="BI1104" s="256">
        <f>IF(N1104="nulová",J1104,0)</f>
        <v>0</v>
      </c>
      <c r="BJ1104" s="16" t="s">
        <v>86</v>
      </c>
      <c r="BK1104" s="256">
        <f>ROUND(I1104*H1104,2)</f>
        <v>0</v>
      </c>
      <c r="BL1104" s="16" t="s">
        <v>252</v>
      </c>
      <c r="BM1104" s="255" t="s">
        <v>3622</v>
      </c>
    </row>
    <row r="1105" spans="1:65" s="2" customFormat="1" ht="16.5" customHeight="1">
      <c r="A1105" s="37"/>
      <c r="B1105" s="38"/>
      <c r="C1105" s="243" t="s">
        <v>1601</v>
      </c>
      <c r="D1105" s="243" t="s">
        <v>168</v>
      </c>
      <c r="E1105" s="244" t="s">
        <v>1635</v>
      </c>
      <c r="F1105" s="245" t="s">
        <v>3623</v>
      </c>
      <c r="G1105" s="246" t="s">
        <v>290</v>
      </c>
      <c r="H1105" s="247">
        <v>93.6</v>
      </c>
      <c r="I1105" s="248"/>
      <c r="J1105" s="249">
        <f>ROUND(I1105*H1105,2)</f>
        <v>0</v>
      </c>
      <c r="K1105" s="250"/>
      <c r="L1105" s="43"/>
      <c r="M1105" s="251" t="s">
        <v>1</v>
      </c>
      <c r="N1105" s="252" t="s">
        <v>39</v>
      </c>
      <c r="O1105" s="90"/>
      <c r="P1105" s="253">
        <f>O1105*H1105</f>
        <v>0</v>
      </c>
      <c r="Q1105" s="253">
        <v>0</v>
      </c>
      <c r="R1105" s="253">
        <f>Q1105*H1105</f>
        <v>0</v>
      </c>
      <c r="S1105" s="253">
        <v>0</v>
      </c>
      <c r="T1105" s="254">
        <f>S1105*H1105</f>
        <v>0</v>
      </c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R1105" s="255" t="s">
        <v>252</v>
      </c>
      <c r="AT1105" s="255" t="s">
        <v>168</v>
      </c>
      <c r="AU1105" s="255" t="s">
        <v>86</v>
      </c>
      <c r="AY1105" s="16" t="s">
        <v>166</v>
      </c>
      <c r="BE1105" s="256">
        <f>IF(N1105="základní",J1105,0)</f>
        <v>0</v>
      </c>
      <c r="BF1105" s="256">
        <f>IF(N1105="snížená",J1105,0)</f>
        <v>0</v>
      </c>
      <c r="BG1105" s="256">
        <f>IF(N1105="zákl. přenesená",J1105,0)</f>
        <v>0</v>
      </c>
      <c r="BH1105" s="256">
        <f>IF(N1105="sníž. přenesená",J1105,0)</f>
        <v>0</v>
      </c>
      <c r="BI1105" s="256">
        <f>IF(N1105="nulová",J1105,0)</f>
        <v>0</v>
      </c>
      <c r="BJ1105" s="16" t="s">
        <v>86</v>
      </c>
      <c r="BK1105" s="256">
        <f>ROUND(I1105*H1105,2)</f>
        <v>0</v>
      </c>
      <c r="BL1105" s="16" t="s">
        <v>252</v>
      </c>
      <c r="BM1105" s="255" t="s">
        <v>3624</v>
      </c>
    </row>
    <row r="1106" spans="1:51" s="13" customFormat="1" ht="12">
      <c r="A1106" s="13"/>
      <c r="B1106" s="257"/>
      <c r="C1106" s="258"/>
      <c r="D1106" s="259" t="s">
        <v>174</v>
      </c>
      <c r="E1106" s="260" t="s">
        <v>1</v>
      </c>
      <c r="F1106" s="261" t="s">
        <v>1594</v>
      </c>
      <c r="G1106" s="258"/>
      <c r="H1106" s="260" t="s">
        <v>1</v>
      </c>
      <c r="I1106" s="262"/>
      <c r="J1106" s="258"/>
      <c r="K1106" s="258"/>
      <c r="L1106" s="263"/>
      <c r="M1106" s="264"/>
      <c r="N1106" s="265"/>
      <c r="O1106" s="265"/>
      <c r="P1106" s="265"/>
      <c r="Q1106" s="265"/>
      <c r="R1106" s="265"/>
      <c r="S1106" s="265"/>
      <c r="T1106" s="266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67" t="s">
        <v>174</v>
      </c>
      <c r="AU1106" s="267" t="s">
        <v>86</v>
      </c>
      <c r="AV1106" s="13" t="s">
        <v>80</v>
      </c>
      <c r="AW1106" s="13" t="s">
        <v>30</v>
      </c>
      <c r="AX1106" s="13" t="s">
        <v>73</v>
      </c>
      <c r="AY1106" s="267" t="s">
        <v>166</v>
      </c>
    </row>
    <row r="1107" spans="1:51" s="14" customFormat="1" ht="12">
      <c r="A1107" s="14"/>
      <c r="B1107" s="268"/>
      <c r="C1107" s="269"/>
      <c r="D1107" s="259" t="s">
        <v>174</v>
      </c>
      <c r="E1107" s="270" t="s">
        <v>1</v>
      </c>
      <c r="F1107" s="271" t="s">
        <v>3625</v>
      </c>
      <c r="G1107" s="269"/>
      <c r="H1107" s="272">
        <v>88.8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174</v>
      </c>
      <c r="AU1107" s="278" t="s">
        <v>86</v>
      </c>
      <c r="AV1107" s="14" t="s">
        <v>86</v>
      </c>
      <c r="AW1107" s="14" t="s">
        <v>30</v>
      </c>
      <c r="AX1107" s="14" t="s">
        <v>73</v>
      </c>
      <c r="AY1107" s="278" t="s">
        <v>166</v>
      </c>
    </row>
    <row r="1108" spans="1:51" s="14" customFormat="1" ht="12">
      <c r="A1108" s="14"/>
      <c r="B1108" s="268"/>
      <c r="C1108" s="269"/>
      <c r="D1108" s="259" t="s">
        <v>174</v>
      </c>
      <c r="E1108" s="270" t="s">
        <v>1</v>
      </c>
      <c r="F1108" s="271" t="s">
        <v>3626</v>
      </c>
      <c r="G1108" s="269"/>
      <c r="H1108" s="272">
        <v>4.8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174</v>
      </c>
      <c r="AU1108" s="278" t="s">
        <v>86</v>
      </c>
      <c r="AV1108" s="14" t="s">
        <v>86</v>
      </c>
      <c r="AW1108" s="14" t="s">
        <v>30</v>
      </c>
      <c r="AX1108" s="14" t="s">
        <v>73</v>
      </c>
      <c r="AY1108" s="278" t="s">
        <v>166</v>
      </c>
    </row>
    <row r="1109" spans="1:65" s="2" customFormat="1" ht="21.75" customHeight="1">
      <c r="A1109" s="37"/>
      <c r="B1109" s="38"/>
      <c r="C1109" s="243" t="s">
        <v>2019</v>
      </c>
      <c r="D1109" s="243" t="s">
        <v>168</v>
      </c>
      <c r="E1109" s="244" t="s">
        <v>1640</v>
      </c>
      <c r="F1109" s="245" t="s">
        <v>1641</v>
      </c>
      <c r="G1109" s="246" t="s">
        <v>171</v>
      </c>
      <c r="H1109" s="247">
        <v>267.05</v>
      </c>
      <c r="I1109" s="248"/>
      <c r="J1109" s="249">
        <f>ROUND(I1109*H1109,2)</f>
        <v>0</v>
      </c>
      <c r="K1109" s="250"/>
      <c r="L1109" s="43"/>
      <c r="M1109" s="251" t="s">
        <v>1</v>
      </c>
      <c r="N1109" s="252" t="s">
        <v>39</v>
      </c>
      <c r="O1109" s="90"/>
      <c r="P1109" s="253">
        <f>O1109*H1109</f>
        <v>0</v>
      </c>
      <c r="Q1109" s="253">
        <v>0</v>
      </c>
      <c r="R1109" s="253">
        <f>Q1109*H1109</f>
        <v>0</v>
      </c>
      <c r="S1109" s="253">
        <v>0.04508</v>
      </c>
      <c r="T1109" s="254">
        <f>S1109*H1109</f>
        <v>12.038614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55" t="s">
        <v>252</v>
      </c>
      <c r="AT1109" s="255" t="s">
        <v>168</v>
      </c>
      <c r="AU1109" s="255" t="s">
        <v>86</v>
      </c>
      <c r="AY1109" s="16" t="s">
        <v>166</v>
      </c>
      <c r="BE1109" s="256">
        <f>IF(N1109="základní",J1109,0)</f>
        <v>0</v>
      </c>
      <c r="BF1109" s="256">
        <f>IF(N1109="snížená",J1109,0)</f>
        <v>0</v>
      </c>
      <c r="BG1109" s="256">
        <f>IF(N1109="zákl. přenesená",J1109,0)</f>
        <v>0</v>
      </c>
      <c r="BH1109" s="256">
        <f>IF(N1109="sníž. přenesená",J1109,0)</f>
        <v>0</v>
      </c>
      <c r="BI1109" s="256">
        <f>IF(N1109="nulová",J1109,0)</f>
        <v>0</v>
      </c>
      <c r="BJ1109" s="16" t="s">
        <v>86</v>
      </c>
      <c r="BK1109" s="256">
        <f>ROUND(I1109*H1109,2)</f>
        <v>0</v>
      </c>
      <c r="BL1109" s="16" t="s">
        <v>252</v>
      </c>
      <c r="BM1109" s="255" t="s">
        <v>3627</v>
      </c>
    </row>
    <row r="1110" spans="1:51" s="13" customFormat="1" ht="12">
      <c r="A1110" s="13"/>
      <c r="B1110" s="257"/>
      <c r="C1110" s="258"/>
      <c r="D1110" s="259" t="s">
        <v>174</v>
      </c>
      <c r="E1110" s="260" t="s">
        <v>1</v>
      </c>
      <c r="F1110" s="261" t="s">
        <v>1192</v>
      </c>
      <c r="G1110" s="258"/>
      <c r="H1110" s="260" t="s">
        <v>1</v>
      </c>
      <c r="I1110" s="262"/>
      <c r="J1110" s="258"/>
      <c r="K1110" s="258"/>
      <c r="L1110" s="263"/>
      <c r="M1110" s="264"/>
      <c r="N1110" s="265"/>
      <c r="O1110" s="265"/>
      <c r="P1110" s="265"/>
      <c r="Q1110" s="265"/>
      <c r="R1110" s="265"/>
      <c r="S1110" s="265"/>
      <c r="T1110" s="266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7" t="s">
        <v>174</v>
      </c>
      <c r="AU1110" s="267" t="s">
        <v>86</v>
      </c>
      <c r="AV1110" s="13" t="s">
        <v>80</v>
      </c>
      <c r="AW1110" s="13" t="s">
        <v>30</v>
      </c>
      <c r="AX1110" s="13" t="s">
        <v>73</v>
      </c>
      <c r="AY1110" s="267" t="s">
        <v>166</v>
      </c>
    </row>
    <row r="1111" spans="1:51" s="14" customFormat="1" ht="12">
      <c r="A1111" s="14"/>
      <c r="B1111" s="268"/>
      <c r="C1111" s="269"/>
      <c r="D1111" s="259" t="s">
        <v>174</v>
      </c>
      <c r="E1111" s="270" t="s">
        <v>1</v>
      </c>
      <c r="F1111" s="271" t="s">
        <v>1217</v>
      </c>
      <c r="G1111" s="269"/>
      <c r="H1111" s="272">
        <v>15.75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174</v>
      </c>
      <c r="AU1111" s="278" t="s">
        <v>86</v>
      </c>
      <c r="AV1111" s="14" t="s">
        <v>86</v>
      </c>
      <c r="AW1111" s="14" t="s">
        <v>30</v>
      </c>
      <c r="AX1111" s="14" t="s">
        <v>73</v>
      </c>
      <c r="AY1111" s="278" t="s">
        <v>166</v>
      </c>
    </row>
    <row r="1112" spans="1:51" s="14" customFormat="1" ht="12">
      <c r="A1112" s="14"/>
      <c r="B1112" s="268"/>
      <c r="C1112" s="269"/>
      <c r="D1112" s="259" t="s">
        <v>174</v>
      </c>
      <c r="E1112" s="270" t="s">
        <v>1</v>
      </c>
      <c r="F1112" s="271" t="s">
        <v>3535</v>
      </c>
      <c r="G1112" s="269"/>
      <c r="H1112" s="272">
        <v>210.8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174</v>
      </c>
      <c r="AU1112" s="278" t="s">
        <v>86</v>
      </c>
      <c r="AV1112" s="14" t="s">
        <v>86</v>
      </c>
      <c r="AW1112" s="14" t="s">
        <v>30</v>
      </c>
      <c r="AX1112" s="14" t="s">
        <v>73</v>
      </c>
      <c r="AY1112" s="278" t="s">
        <v>166</v>
      </c>
    </row>
    <row r="1113" spans="1:51" s="14" customFormat="1" ht="12">
      <c r="A1113" s="14"/>
      <c r="B1113" s="268"/>
      <c r="C1113" s="269"/>
      <c r="D1113" s="259" t="s">
        <v>174</v>
      </c>
      <c r="E1113" s="270" t="s">
        <v>1</v>
      </c>
      <c r="F1113" s="271" t="s">
        <v>1397</v>
      </c>
      <c r="G1113" s="269"/>
      <c r="H1113" s="272">
        <v>40.5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174</v>
      </c>
      <c r="AU1113" s="278" t="s">
        <v>86</v>
      </c>
      <c r="AV1113" s="14" t="s">
        <v>86</v>
      </c>
      <c r="AW1113" s="14" t="s">
        <v>30</v>
      </c>
      <c r="AX1113" s="14" t="s">
        <v>73</v>
      </c>
      <c r="AY1113" s="278" t="s">
        <v>166</v>
      </c>
    </row>
    <row r="1114" spans="1:65" s="2" customFormat="1" ht="21.75" customHeight="1">
      <c r="A1114" s="37"/>
      <c r="B1114" s="38"/>
      <c r="C1114" s="243" t="s">
        <v>2023</v>
      </c>
      <c r="D1114" s="243" t="s">
        <v>168</v>
      </c>
      <c r="E1114" s="244" t="s">
        <v>1644</v>
      </c>
      <c r="F1114" s="245" t="s">
        <v>1645</v>
      </c>
      <c r="G1114" s="246" t="s">
        <v>171</v>
      </c>
      <c r="H1114" s="247">
        <v>267.05</v>
      </c>
      <c r="I1114" s="248"/>
      <c r="J1114" s="249">
        <f>ROUND(I1114*H1114,2)</f>
        <v>0</v>
      </c>
      <c r="K1114" s="250"/>
      <c r="L1114" s="43"/>
      <c r="M1114" s="251" t="s">
        <v>1</v>
      </c>
      <c r="N1114" s="252" t="s">
        <v>39</v>
      </c>
      <c r="O1114" s="90"/>
      <c r="P1114" s="253">
        <f>O1114*H1114</f>
        <v>0</v>
      </c>
      <c r="Q1114" s="253">
        <v>0</v>
      </c>
      <c r="R1114" s="253">
        <f>Q1114*H1114</f>
        <v>0</v>
      </c>
      <c r="S1114" s="253">
        <v>0</v>
      </c>
      <c r="T1114" s="254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55" t="s">
        <v>252</v>
      </c>
      <c r="AT1114" s="255" t="s">
        <v>168</v>
      </c>
      <c r="AU1114" s="255" t="s">
        <v>86</v>
      </c>
      <c r="AY1114" s="16" t="s">
        <v>166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6" t="s">
        <v>86</v>
      </c>
      <c r="BK1114" s="256">
        <f>ROUND(I1114*H1114,2)</f>
        <v>0</v>
      </c>
      <c r="BL1114" s="16" t="s">
        <v>252</v>
      </c>
      <c r="BM1114" s="255" t="s">
        <v>3628</v>
      </c>
    </row>
    <row r="1115" spans="1:65" s="2" customFormat="1" ht="21.75" customHeight="1">
      <c r="A1115" s="37"/>
      <c r="B1115" s="38"/>
      <c r="C1115" s="243" t="s">
        <v>2027</v>
      </c>
      <c r="D1115" s="243" t="s">
        <v>168</v>
      </c>
      <c r="E1115" s="244" t="s">
        <v>1648</v>
      </c>
      <c r="F1115" s="245" t="s">
        <v>1649</v>
      </c>
      <c r="G1115" s="246" t="s">
        <v>290</v>
      </c>
      <c r="H1115" s="247">
        <v>44.4</v>
      </c>
      <c r="I1115" s="248"/>
      <c r="J1115" s="249">
        <f>ROUND(I1115*H1115,2)</f>
        <v>0</v>
      </c>
      <c r="K1115" s="250"/>
      <c r="L1115" s="43"/>
      <c r="M1115" s="251" t="s">
        <v>1</v>
      </c>
      <c r="N1115" s="252" t="s">
        <v>39</v>
      </c>
      <c r="O1115" s="90"/>
      <c r="P1115" s="253">
        <f>O1115*H1115</f>
        <v>0</v>
      </c>
      <c r="Q1115" s="253">
        <v>0</v>
      </c>
      <c r="R1115" s="253">
        <f>Q1115*H1115</f>
        <v>0</v>
      </c>
      <c r="S1115" s="253">
        <v>0.01392</v>
      </c>
      <c r="T1115" s="254">
        <f>S1115*H1115</f>
        <v>0.6180479999999999</v>
      </c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R1115" s="255" t="s">
        <v>252</v>
      </c>
      <c r="AT1115" s="255" t="s">
        <v>168</v>
      </c>
      <c r="AU1115" s="255" t="s">
        <v>86</v>
      </c>
      <c r="AY1115" s="16" t="s">
        <v>166</v>
      </c>
      <c r="BE1115" s="256">
        <f>IF(N1115="základní",J1115,0)</f>
        <v>0</v>
      </c>
      <c r="BF1115" s="256">
        <f>IF(N1115="snížená",J1115,0)</f>
        <v>0</v>
      </c>
      <c r="BG1115" s="256">
        <f>IF(N1115="zákl. přenesená",J1115,0)</f>
        <v>0</v>
      </c>
      <c r="BH1115" s="256">
        <f>IF(N1115="sníž. přenesená",J1115,0)</f>
        <v>0</v>
      </c>
      <c r="BI1115" s="256">
        <f>IF(N1115="nulová",J1115,0)</f>
        <v>0</v>
      </c>
      <c r="BJ1115" s="16" t="s">
        <v>86</v>
      </c>
      <c r="BK1115" s="256">
        <f>ROUND(I1115*H1115,2)</f>
        <v>0</v>
      </c>
      <c r="BL1115" s="16" t="s">
        <v>252</v>
      </c>
      <c r="BM1115" s="255" t="s">
        <v>3629</v>
      </c>
    </row>
    <row r="1116" spans="1:51" s="13" customFormat="1" ht="12">
      <c r="A1116" s="13"/>
      <c r="B1116" s="257"/>
      <c r="C1116" s="258"/>
      <c r="D1116" s="259" t="s">
        <v>174</v>
      </c>
      <c r="E1116" s="260" t="s">
        <v>1</v>
      </c>
      <c r="F1116" s="261" t="s">
        <v>1594</v>
      </c>
      <c r="G1116" s="258"/>
      <c r="H1116" s="260" t="s">
        <v>1</v>
      </c>
      <c r="I1116" s="262"/>
      <c r="J1116" s="258"/>
      <c r="K1116" s="258"/>
      <c r="L1116" s="263"/>
      <c r="M1116" s="264"/>
      <c r="N1116" s="265"/>
      <c r="O1116" s="265"/>
      <c r="P1116" s="265"/>
      <c r="Q1116" s="265"/>
      <c r="R1116" s="265"/>
      <c r="S1116" s="265"/>
      <c r="T1116" s="266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7" t="s">
        <v>174</v>
      </c>
      <c r="AU1116" s="267" t="s">
        <v>86</v>
      </c>
      <c r="AV1116" s="13" t="s">
        <v>80</v>
      </c>
      <c r="AW1116" s="13" t="s">
        <v>30</v>
      </c>
      <c r="AX1116" s="13" t="s">
        <v>73</v>
      </c>
      <c r="AY1116" s="267" t="s">
        <v>166</v>
      </c>
    </row>
    <row r="1117" spans="1:51" s="14" customFormat="1" ht="12">
      <c r="A1117" s="14"/>
      <c r="B1117" s="268"/>
      <c r="C1117" s="269"/>
      <c r="D1117" s="259" t="s">
        <v>174</v>
      </c>
      <c r="E1117" s="270" t="s">
        <v>1</v>
      </c>
      <c r="F1117" s="271" t="s">
        <v>3630</v>
      </c>
      <c r="G1117" s="269"/>
      <c r="H1117" s="272">
        <v>44.4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174</v>
      </c>
      <c r="AU1117" s="278" t="s">
        <v>86</v>
      </c>
      <c r="AV1117" s="14" t="s">
        <v>86</v>
      </c>
      <c r="AW1117" s="14" t="s">
        <v>30</v>
      </c>
      <c r="AX1117" s="14" t="s">
        <v>73</v>
      </c>
      <c r="AY1117" s="278" t="s">
        <v>166</v>
      </c>
    </row>
    <row r="1118" spans="1:65" s="2" customFormat="1" ht="21.75" customHeight="1">
      <c r="A1118" s="37"/>
      <c r="B1118" s="38"/>
      <c r="C1118" s="243" t="s">
        <v>2031</v>
      </c>
      <c r="D1118" s="243" t="s">
        <v>168</v>
      </c>
      <c r="E1118" s="244" t="s">
        <v>1652</v>
      </c>
      <c r="F1118" s="245" t="s">
        <v>1653</v>
      </c>
      <c r="G1118" s="246" t="s">
        <v>290</v>
      </c>
      <c r="H1118" s="247">
        <v>44.4</v>
      </c>
      <c r="I1118" s="248"/>
      <c r="J1118" s="249">
        <f>ROUND(I1118*H1118,2)</f>
        <v>0</v>
      </c>
      <c r="K1118" s="250"/>
      <c r="L1118" s="43"/>
      <c r="M1118" s="251" t="s">
        <v>1</v>
      </c>
      <c r="N1118" s="252" t="s">
        <v>39</v>
      </c>
      <c r="O1118" s="90"/>
      <c r="P1118" s="253">
        <f>O1118*H1118</f>
        <v>0</v>
      </c>
      <c r="Q1118" s="253">
        <v>0</v>
      </c>
      <c r="R1118" s="253">
        <f>Q1118*H1118</f>
        <v>0</v>
      </c>
      <c r="S1118" s="253">
        <v>0</v>
      </c>
      <c r="T1118" s="254">
        <f>S1118*H1118</f>
        <v>0</v>
      </c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R1118" s="255" t="s">
        <v>252</v>
      </c>
      <c r="AT1118" s="255" t="s">
        <v>168</v>
      </c>
      <c r="AU1118" s="255" t="s">
        <v>86</v>
      </c>
      <c r="AY1118" s="16" t="s">
        <v>166</v>
      </c>
      <c r="BE1118" s="256">
        <f>IF(N1118="základní",J1118,0)</f>
        <v>0</v>
      </c>
      <c r="BF1118" s="256">
        <f>IF(N1118="snížená",J1118,0)</f>
        <v>0</v>
      </c>
      <c r="BG1118" s="256">
        <f>IF(N1118="zákl. přenesená",J1118,0)</f>
        <v>0</v>
      </c>
      <c r="BH1118" s="256">
        <f>IF(N1118="sníž. přenesená",J1118,0)</f>
        <v>0</v>
      </c>
      <c r="BI1118" s="256">
        <f>IF(N1118="nulová",J1118,0)</f>
        <v>0</v>
      </c>
      <c r="BJ1118" s="16" t="s">
        <v>86</v>
      </c>
      <c r="BK1118" s="256">
        <f>ROUND(I1118*H1118,2)</f>
        <v>0</v>
      </c>
      <c r="BL1118" s="16" t="s">
        <v>252</v>
      </c>
      <c r="BM1118" s="255" t="s">
        <v>3631</v>
      </c>
    </row>
    <row r="1119" spans="1:65" s="2" customFormat="1" ht="16.5" customHeight="1">
      <c r="A1119" s="37"/>
      <c r="B1119" s="38"/>
      <c r="C1119" s="243" t="s">
        <v>1605</v>
      </c>
      <c r="D1119" s="243" t="s">
        <v>168</v>
      </c>
      <c r="E1119" s="244" t="s">
        <v>1656</v>
      </c>
      <c r="F1119" s="245" t="s">
        <v>1657</v>
      </c>
      <c r="G1119" s="246" t="s">
        <v>171</v>
      </c>
      <c r="H1119" s="247">
        <v>184.15</v>
      </c>
      <c r="I1119" s="248"/>
      <c r="J1119" s="249">
        <f>ROUND(I1119*H1119,2)</f>
        <v>0</v>
      </c>
      <c r="K1119" s="250"/>
      <c r="L1119" s="43"/>
      <c r="M1119" s="251" t="s">
        <v>1</v>
      </c>
      <c r="N1119" s="252" t="s">
        <v>39</v>
      </c>
      <c r="O1119" s="90"/>
      <c r="P1119" s="253">
        <f>O1119*H1119</f>
        <v>0</v>
      </c>
      <c r="Q1119" s="253">
        <v>0</v>
      </c>
      <c r="R1119" s="253">
        <f>Q1119*H1119</f>
        <v>0</v>
      </c>
      <c r="S1119" s="253">
        <v>0</v>
      </c>
      <c r="T1119" s="254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55" t="s">
        <v>252</v>
      </c>
      <c r="AT1119" s="255" t="s">
        <v>168</v>
      </c>
      <c r="AU1119" s="255" t="s">
        <v>86</v>
      </c>
      <c r="AY1119" s="16" t="s">
        <v>166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6" t="s">
        <v>86</v>
      </c>
      <c r="BK1119" s="256">
        <f>ROUND(I1119*H1119,2)</f>
        <v>0</v>
      </c>
      <c r="BL1119" s="16" t="s">
        <v>252</v>
      </c>
      <c r="BM1119" s="255" t="s">
        <v>3632</v>
      </c>
    </row>
    <row r="1120" spans="1:51" s="13" customFormat="1" ht="12">
      <c r="A1120" s="13"/>
      <c r="B1120" s="257"/>
      <c r="C1120" s="258"/>
      <c r="D1120" s="259" t="s">
        <v>174</v>
      </c>
      <c r="E1120" s="260" t="s">
        <v>1</v>
      </c>
      <c r="F1120" s="261" t="s">
        <v>1192</v>
      </c>
      <c r="G1120" s="258"/>
      <c r="H1120" s="260" t="s">
        <v>1</v>
      </c>
      <c r="I1120" s="262"/>
      <c r="J1120" s="258"/>
      <c r="K1120" s="258"/>
      <c r="L1120" s="263"/>
      <c r="M1120" s="264"/>
      <c r="N1120" s="265"/>
      <c r="O1120" s="265"/>
      <c r="P1120" s="265"/>
      <c r="Q1120" s="265"/>
      <c r="R1120" s="265"/>
      <c r="S1120" s="265"/>
      <c r="T1120" s="266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7" t="s">
        <v>174</v>
      </c>
      <c r="AU1120" s="267" t="s">
        <v>86</v>
      </c>
      <c r="AV1120" s="13" t="s">
        <v>80</v>
      </c>
      <c r="AW1120" s="13" t="s">
        <v>30</v>
      </c>
      <c r="AX1120" s="13" t="s">
        <v>73</v>
      </c>
      <c r="AY1120" s="267" t="s">
        <v>166</v>
      </c>
    </row>
    <row r="1121" spans="1:51" s="14" customFormat="1" ht="12">
      <c r="A1121" s="14"/>
      <c r="B1121" s="268"/>
      <c r="C1121" s="269"/>
      <c r="D1121" s="259" t="s">
        <v>174</v>
      </c>
      <c r="E1121" s="270" t="s">
        <v>1</v>
      </c>
      <c r="F1121" s="271" t="s">
        <v>1217</v>
      </c>
      <c r="G1121" s="269"/>
      <c r="H1121" s="272">
        <v>15.75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174</v>
      </c>
      <c r="AU1121" s="278" t="s">
        <v>86</v>
      </c>
      <c r="AV1121" s="14" t="s">
        <v>86</v>
      </c>
      <c r="AW1121" s="14" t="s">
        <v>30</v>
      </c>
      <c r="AX1121" s="14" t="s">
        <v>73</v>
      </c>
      <c r="AY1121" s="278" t="s">
        <v>166</v>
      </c>
    </row>
    <row r="1122" spans="1:51" s="14" customFormat="1" ht="12">
      <c r="A1122" s="14"/>
      <c r="B1122" s="268"/>
      <c r="C1122" s="269"/>
      <c r="D1122" s="259" t="s">
        <v>174</v>
      </c>
      <c r="E1122" s="270" t="s">
        <v>1</v>
      </c>
      <c r="F1122" s="271" t="s">
        <v>3621</v>
      </c>
      <c r="G1122" s="269"/>
      <c r="H1122" s="272">
        <v>168.4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174</v>
      </c>
      <c r="AU1122" s="278" t="s">
        <v>86</v>
      </c>
      <c r="AV1122" s="14" t="s">
        <v>86</v>
      </c>
      <c r="AW1122" s="14" t="s">
        <v>30</v>
      </c>
      <c r="AX1122" s="14" t="s">
        <v>73</v>
      </c>
      <c r="AY1122" s="278" t="s">
        <v>166</v>
      </c>
    </row>
    <row r="1123" spans="1:65" s="2" customFormat="1" ht="21.75" customHeight="1">
      <c r="A1123" s="37"/>
      <c r="B1123" s="38"/>
      <c r="C1123" s="243" t="s">
        <v>1610</v>
      </c>
      <c r="D1123" s="243" t="s">
        <v>168</v>
      </c>
      <c r="E1123" s="244" t="s">
        <v>1660</v>
      </c>
      <c r="F1123" s="245" t="s">
        <v>1661</v>
      </c>
      <c r="G1123" s="246" t="s">
        <v>171</v>
      </c>
      <c r="H1123" s="247">
        <v>79.2</v>
      </c>
      <c r="I1123" s="248"/>
      <c r="J1123" s="249">
        <f>ROUND(I1123*H1123,2)</f>
        <v>0</v>
      </c>
      <c r="K1123" s="250"/>
      <c r="L1123" s="43"/>
      <c r="M1123" s="251" t="s">
        <v>1</v>
      </c>
      <c r="N1123" s="252" t="s">
        <v>39</v>
      </c>
      <c r="O1123" s="90"/>
      <c r="P1123" s="253">
        <f>O1123*H1123</f>
        <v>0</v>
      </c>
      <c r="Q1123" s="253">
        <v>0.04644</v>
      </c>
      <c r="R1123" s="253">
        <f>Q1123*H1123</f>
        <v>3.6780480000000004</v>
      </c>
      <c r="S1123" s="253">
        <v>0</v>
      </c>
      <c r="T1123" s="254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55" t="s">
        <v>252</v>
      </c>
      <c r="AT1123" s="255" t="s">
        <v>168</v>
      </c>
      <c r="AU1123" s="255" t="s">
        <v>86</v>
      </c>
      <c r="AY1123" s="16" t="s">
        <v>166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6" t="s">
        <v>86</v>
      </c>
      <c r="BK1123" s="256">
        <f>ROUND(I1123*H1123,2)</f>
        <v>0</v>
      </c>
      <c r="BL1123" s="16" t="s">
        <v>252</v>
      </c>
      <c r="BM1123" s="255" t="s">
        <v>3633</v>
      </c>
    </row>
    <row r="1124" spans="1:51" s="13" customFormat="1" ht="12">
      <c r="A1124" s="13"/>
      <c r="B1124" s="257"/>
      <c r="C1124" s="258"/>
      <c r="D1124" s="259" t="s">
        <v>174</v>
      </c>
      <c r="E1124" s="260" t="s">
        <v>1</v>
      </c>
      <c r="F1124" s="261" t="s">
        <v>956</v>
      </c>
      <c r="G1124" s="258"/>
      <c r="H1124" s="260" t="s">
        <v>1</v>
      </c>
      <c r="I1124" s="262"/>
      <c r="J1124" s="258"/>
      <c r="K1124" s="258"/>
      <c r="L1124" s="263"/>
      <c r="M1124" s="264"/>
      <c r="N1124" s="265"/>
      <c r="O1124" s="265"/>
      <c r="P1124" s="265"/>
      <c r="Q1124" s="265"/>
      <c r="R1124" s="265"/>
      <c r="S1124" s="265"/>
      <c r="T1124" s="26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7" t="s">
        <v>174</v>
      </c>
      <c r="AU1124" s="267" t="s">
        <v>86</v>
      </c>
      <c r="AV1124" s="13" t="s">
        <v>80</v>
      </c>
      <c r="AW1124" s="13" t="s">
        <v>30</v>
      </c>
      <c r="AX1124" s="13" t="s">
        <v>73</v>
      </c>
      <c r="AY1124" s="267" t="s">
        <v>166</v>
      </c>
    </row>
    <row r="1125" spans="1:51" s="14" customFormat="1" ht="12">
      <c r="A1125" s="14"/>
      <c r="B1125" s="268"/>
      <c r="C1125" s="269"/>
      <c r="D1125" s="259" t="s">
        <v>174</v>
      </c>
      <c r="E1125" s="270" t="s">
        <v>1</v>
      </c>
      <c r="F1125" s="271" t="s">
        <v>1663</v>
      </c>
      <c r="G1125" s="269"/>
      <c r="H1125" s="272">
        <v>79.2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174</v>
      </c>
      <c r="AU1125" s="278" t="s">
        <v>86</v>
      </c>
      <c r="AV1125" s="14" t="s">
        <v>86</v>
      </c>
      <c r="AW1125" s="14" t="s">
        <v>30</v>
      </c>
      <c r="AX1125" s="14" t="s">
        <v>73</v>
      </c>
      <c r="AY1125" s="278" t="s">
        <v>166</v>
      </c>
    </row>
    <row r="1126" spans="1:65" s="2" customFormat="1" ht="21.75" customHeight="1">
      <c r="A1126" s="37"/>
      <c r="B1126" s="38"/>
      <c r="C1126" s="243" t="s">
        <v>1615</v>
      </c>
      <c r="D1126" s="243" t="s">
        <v>168</v>
      </c>
      <c r="E1126" s="244" t="s">
        <v>1665</v>
      </c>
      <c r="F1126" s="245" t="s">
        <v>1666</v>
      </c>
      <c r="G1126" s="246" t="s">
        <v>290</v>
      </c>
      <c r="H1126" s="247">
        <v>105.4</v>
      </c>
      <c r="I1126" s="248"/>
      <c r="J1126" s="249">
        <f>ROUND(I1126*H1126,2)</f>
        <v>0</v>
      </c>
      <c r="K1126" s="250"/>
      <c r="L1126" s="43"/>
      <c r="M1126" s="251" t="s">
        <v>1</v>
      </c>
      <c r="N1126" s="252" t="s">
        <v>39</v>
      </c>
      <c r="O1126" s="90"/>
      <c r="P1126" s="253">
        <f>O1126*H1126</f>
        <v>0</v>
      </c>
      <c r="Q1126" s="253">
        <v>0.00049</v>
      </c>
      <c r="R1126" s="253">
        <f>Q1126*H1126</f>
        <v>0.051646000000000004</v>
      </c>
      <c r="S1126" s="253">
        <v>0</v>
      </c>
      <c r="T1126" s="254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255" t="s">
        <v>252</v>
      </c>
      <c r="AT1126" s="255" t="s">
        <v>168</v>
      </c>
      <c r="AU1126" s="255" t="s">
        <v>86</v>
      </c>
      <c r="AY1126" s="16" t="s">
        <v>166</v>
      </c>
      <c r="BE1126" s="256">
        <f>IF(N1126="základní",J1126,0)</f>
        <v>0</v>
      </c>
      <c r="BF1126" s="256">
        <f>IF(N1126="snížená",J1126,0)</f>
        <v>0</v>
      </c>
      <c r="BG1126" s="256">
        <f>IF(N1126="zákl. přenesená",J1126,0)</f>
        <v>0</v>
      </c>
      <c r="BH1126" s="256">
        <f>IF(N1126="sníž. přenesená",J1126,0)</f>
        <v>0</v>
      </c>
      <c r="BI1126" s="256">
        <f>IF(N1126="nulová",J1126,0)</f>
        <v>0</v>
      </c>
      <c r="BJ1126" s="16" t="s">
        <v>86</v>
      </c>
      <c r="BK1126" s="256">
        <f>ROUND(I1126*H1126,2)</f>
        <v>0</v>
      </c>
      <c r="BL1126" s="16" t="s">
        <v>252</v>
      </c>
      <c r="BM1126" s="255" t="s">
        <v>3634</v>
      </c>
    </row>
    <row r="1127" spans="1:51" s="14" customFormat="1" ht="12">
      <c r="A1127" s="14"/>
      <c r="B1127" s="268"/>
      <c r="C1127" s="269"/>
      <c r="D1127" s="259" t="s">
        <v>174</v>
      </c>
      <c r="E1127" s="270" t="s">
        <v>1</v>
      </c>
      <c r="F1127" s="271" t="s">
        <v>3635</v>
      </c>
      <c r="G1127" s="269"/>
      <c r="H1127" s="272">
        <v>105.4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174</v>
      </c>
      <c r="AU1127" s="278" t="s">
        <v>86</v>
      </c>
      <c r="AV1127" s="14" t="s">
        <v>86</v>
      </c>
      <c r="AW1127" s="14" t="s">
        <v>30</v>
      </c>
      <c r="AX1127" s="14" t="s">
        <v>73</v>
      </c>
      <c r="AY1127" s="278" t="s">
        <v>166</v>
      </c>
    </row>
    <row r="1128" spans="1:65" s="2" customFormat="1" ht="21.75" customHeight="1">
      <c r="A1128" s="37"/>
      <c r="B1128" s="38"/>
      <c r="C1128" s="243" t="s">
        <v>1619</v>
      </c>
      <c r="D1128" s="243" t="s">
        <v>168</v>
      </c>
      <c r="E1128" s="244" t="s">
        <v>1670</v>
      </c>
      <c r="F1128" s="245" t="s">
        <v>1671</v>
      </c>
      <c r="G1128" s="246" t="s">
        <v>290</v>
      </c>
      <c r="H1128" s="247">
        <v>105.4</v>
      </c>
      <c r="I1128" s="248"/>
      <c r="J1128" s="249">
        <f>ROUND(I1128*H1128,2)</f>
        <v>0</v>
      </c>
      <c r="K1128" s="250"/>
      <c r="L1128" s="43"/>
      <c r="M1128" s="251" t="s">
        <v>1</v>
      </c>
      <c r="N1128" s="252" t="s">
        <v>39</v>
      </c>
      <c r="O1128" s="90"/>
      <c r="P1128" s="253">
        <f>O1128*H1128</f>
        <v>0</v>
      </c>
      <c r="Q1128" s="253">
        <v>0.00012</v>
      </c>
      <c r="R1128" s="253">
        <f>Q1128*H1128</f>
        <v>0.012648000000000001</v>
      </c>
      <c r="S1128" s="253">
        <v>0</v>
      </c>
      <c r="T1128" s="254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255" t="s">
        <v>252</v>
      </c>
      <c r="AT1128" s="255" t="s">
        <v>168</v>
      </c>
      <c r="AU1128" s="255" t="s">
        <v>86</v>
      </c>
      <c r="AY1128" s="16" t="s">
        <v>166</v>
      </c>
      <c r="BE1128" s="256">
        <f>IF(N1128="základní",J1128,0)</f>
        <v>0</v>
      </c>
      <c r="BF1128" s="256">
        <f>IF(N1128="snížená",J1128,0)</f>
        <v>0</v>
      </c>
      <c r="BG1128" s="256">
        <f>IF(N1128="zákl. přenesená",J1128,0)</f>
        <v>0</v>
      </c>
      <c r="BH1128" s="256">
        <f>IF(N1128="sníž. přenesená",J1128,0)</f>
        <v>0</v>
      </c>
      <c r="BI1128" s="256">
        <f>IF(N1128="nulová",J1128,0)</f>
        <v>0</v>
      </c>
      <c r="BJ1128" s="16" t="s">
        <v>86</v>
      </c>
      <c r="BK1128" s="256">
        <f>ROUND(I1128*H1128,2)</f>
        <v>0</v>
      </c>
      <c r="BL1128" s="16" t="s">
        <v>252</v>
      </c>
      <c r="BM1128" s="255" t="s">
        <v>3636</v>
      </c>
    </row>
    <row r="1129" spans="1:51" s="14" customFormat="1" ht="12">
      <c r="A1129" s="14"/>
      <c r="B1129" s="268"/>
      <c r="C1129" s="269"/>
      <c r="D1129" s="259" t="s">
        <v>174</v>
      </c>
      <c r="E1129" s="270" t="s">
        <v>1</v>
      </c>
      <c r="F1129" s="271" t="s">
        <v>3635</v>
      </c>
      <c r="G1129" s="269"/>
      <c r="H1129" s="272">
        <v>105.4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174</v>
      </c>
      <c r="AU1129" s="278" t="s">
        <v>86</v>
      </c>
      <c r="AV1129" s="14" t="s">
        <v>86</v>
      </c>
      <c r="AW1129" s="14" t="s">
        <v>30</v>
      </c>
      <c r="AX1129" s="14" t="s">
        <v>73</v>
      </c>
      <c r="AY1129" s="278" t="s">
        <v>166</v>
      </c>
    </row>
    <row r="1130" spans="1:65" s="2" customFormat="1" ht="21.75" customHeight="1">
      <c r="A1130" s="37"/>
      <c r="B1130" s="38"/>
      <c r="C1130" s="243" t="s">
        <v>2809</v>
      </c>
      <c r="D1130" s="243" t="s">
        <v>168</v>
      </c>
      <c r="E1130" s="244" t="s">
        <v>1674</v>
      </c>
      <c r="F1130" s="245" t="s">
        <v>1675</v>
      </c>
      <c r="G1130" s="246" t="s">
        <v>290</v>
      </c>
      <c r="H1130" s="247">
        <v>42</v>
      </c>
      <c r="I1130" s="248"/>
      <c r="J1130" s="249">
        <f>ROUND(I1130*H1130,2)</f>
        <v>0</v>
      </c>
      <c r="K1130" s="250"/>
      <c r="L1130" s="43"/>
      <c r="M1130" s="251" t="s">
        <v>1</v>
      </c>
      <c r="N1130" s="252" t="s">
        <v>39</v>
      </c>
      <c r="O1130" s="90"/>
      <c r="P1130" s="253">
        <f>O1130*H1130</f>
        <v>0</v>
      </c>
      <c r="Q1130" s="253">
        <v>0.01418</v>
      </c>
      <c r="R1130" s="253">
        <f>Q1130*H1130</f>
        <v>0.59556</v>
      </c>
      <c r="S1130" s="253">
        <v>0</v>
      </c>
      <c r="T1130" s="254">
        <f>S1130*H1130</f>
        <v>0</v>
      </c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R1130" s="255" t="s">
        <v>252</v>
      </c>
      <c r="AT1130" s="255" t="s">
        <v>168</v>
      </c>
      <c r="AU1130" s="255" t="s">
        <v>86</v>
      </c>
      <c r="AY1130" s="16" t="s">
        <v>166</v>
      </c>
      <c r="BE1130" s="256">
        <f>IF(N1130="základní",J1130,0)</f>
        <v>0</v>
      </c>
      <c r="BF1130" s="256">
        <f>IF(N1130="snížená",J1130,0)</f>
        <v>0</v>
      </c>
      <c r="BG1130" s="256">
        <f>IF(N1130="zákl. přenesená",J1130,0)</f>
        <v>0</v>
      </c>
      <c r="BH1130" s="256">
        <f>IF(N1130="sníž. přenesená",J1130,0)</f>
        <v>0</v>
      </c>
      <c r="BI1130" s="256">
        <f>IF(N1130="nulová",J1130,0)</f>
        <v>0</v>
      </c>
      <c r="BJ1130" s="16" t="s">
        <v>86</v>
      </c>
      <c r="BK1130" s="256">
        <f>ROUND(I1130*H1130,2)</f>
        <v>0</v>
      </c>
      <c r="BL1130" s="16" t="s">
        <v>252</v>
      </c>
      <c r="BM1130" s="255" t="s">
        <v>3637</v>
      </c>
    </row>
    <row r="1131" spans="1:51" s="13" customFormat="1" ht="12">
      <c r="A1131" s="13"/>
      <c r="B1131" s="257"/>
      <c r="C1131" s="258"/>
      <c r="D1131" s="259" t="s">
        <v>174</v>
      </c>
      <c r="E1131" s="260" t="s">
        <v>1</v>
      </c>
      <c r="F1131" s="261" t="s">
        <v>1594</v>
      </c>
      <c r="G1131" s="258"/>
      <c r="H1131" s="260" t="s">
        <v>1</v>
      </c>
      <c r="I1131" s="262"/>
      <c r="J1131" s="258"/>
      <c r="K1131" s="258"/>
      <c r="L1131" s="263"/>
      <c r="M1131" s="264"/>
      <c r="N1131" s="265"/>
      <c r="O1131" s="265"/>
      <c r="P1131" s="265"/>
      <c r="Q1131" s="265"/>
      <c r="R1131" s="265"/>
      <c r="S1131" s="265"/>
      <c r="T1131" s="266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67" t="s">
        <v>174</v>
      </c>
      <c r="AU1131" s="267" t="s">
        <v>86</v>
      </c>
      <c r="AV1131" s="13" t="s">
        <v>80</v>
      </c>
      <c r="AW1131" s="13" t="s">
        <v>30</v>
      </c>
      <c r="AX1131" s="13" t="s">
        <v>73</v>
      </c>
      <c r="AY1131" s="267" t="s">
        <v>166</v>
      </c>
    </row>
    <row r="1132" spans="1:51" s="14" customFormat="1" ht="12">
      <c r="A1132" s="14"/>
      <c r="B1132" s="268"/>
      <c r="C1132" s="269"/>
      <c r="D1132" s="259" t="s">
        <v>174</v>
      </c>
      <c r="E1132" s="270" t="s">
        <v>1</v>
      </c>
      <c r="F1132" s="271" t="s">
        <v>1677</v>
      </c>
      <c r="G1132" s="269"/>
      <c r="H1132" s="272">
        <v>42</v>
      </c>
      <c r="I1132" s="273"/>
      <c r="J1132" s="269"/>
      <c r="K1132" s="269"/>
      <c r="L1132" s="274"/>
      <c r="M1132" s="275"/>
      <c r="N1132" s="276"/>
      <c r="O1132" s="276"/>
      <c r="P1132" s="276"/>
      <c r="Q1132" s="276"/>
      <c r="R1132" s="276"/>
      <c r="S1132" s="276"/>
      <c r="T1132" s="27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8" t="s">
        <v>174</v>
      </c>
      <c r="AU1132" s="278" t="s">
        <v>86</v>
      </c>
      <c r="AV1132" s="14" t="s">
        <v>86</v>
      </c>
      <c r="AW1132" s="14" t="s">
        <v>30</v>
      </c>
      <c r="AX1132" s="14" t="s">
        <v>73</v>
      </c>
      <c r="AY1132" s="278" t="s">
        <v>166</v>
      </c>
    </row>
    <row r="1133" spans="1:65" s="2" customFormat="1" ht="21.75" customHeight="1">
      <c r="A1133" s="37"/>
      <c r="B1133" s="38"/>
      <c r="C1133" s="243" t="s">
        <v>2811</v>
      </c>
      <c r="D1133" s="243" t="s">
        <v>168</v>
      </c>
      <c r="E1133" s="244" t="s">
        <v>2848</v>
      </c>
      <c r="F1133" s="245" t="s">
        <v>2849</v>
      </c>
      <c r="G1133" s="246" t="s">
        <v>290</v>
      </c>
      <c r="H1133" s="247">
        <v>2.4</v>
      </c>
      <c r="I1133" s="248"/>
      <c r="J1133" s="249">
        <f>ROUND(I1133*H1133,2)</f>
        <v>0</v>
      </c>
      <c r="K1133" s="250"/>
      <c r="L1133" s="43"/>
      <c r="M1133" s="251" t="s">
        <v>1</v>
      </c>
      <c r="N1133" s="252" t="s">
        <v>39</v>
      </c>
      <c r="O1133" s="90"/>
      <c r="P1133" s="253">
        <f>O1133*H1133</f>
        <v>0</v>
      </c>
      <c r="Q1133" s="253">
        <v>0.00162</v>
      </c>
      <c r="R1133" s="253">
        <f>Q1133*H1133</f>
        <v>0.0038879999999999995</v>
      </c>
      <c r="S1133" s="253">
        <v>0</v>
      </c>
      <c r="T1133" s="254">
        <f>S1133*H1133</f>
        <v>0</v>
      </c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R1133" s="255" t="s">
        <v>252</v>
      </c>
      <c r="AT1133" s="255" t="s">
        <v>168</v>
      </c>
      <c r="AU1133" s="255" t="s">
        <v>86</v>
      </c>
      <c r="AY1133" s="16" t="s">
        <v>166</v>
      </c>
      <c r="BE1133" s="256">
        <f>IF(N1133="základní",J1133,0)</f>
        <v>0</v>
      </c>
      <c r="BF1133" s="256">
        <f>IF(N1133="snížená",J1133,0)</f>
        <v>0</v>
      </c>
      <c r="BG1133" s="256">
        <f>IF(N1133="zákl. přenesená",J1133,0)</f>
        <v>0</v>
      </c>
      <c r="BH1133" s="256">
        <f>IF(N1133="sníž. přenesená",J1133,0)</f>
        <v>0</v>
      </c>
      <c r="BI1133" s="256">
        <f>IF(N1133="nulová",J1133,0)</f>
        <v>0</v>
      </c>
      <c r="BJ1133" s="16" t="s">
        <v>86</v>
      </c>
      <c r="BK1133" s="256">
        <f>ROUND(I1133*H1133,2)</f>
        <v>0</v>
      </c>
      <c r="BL1133" s="16" t="s">
        <v>252</v>
      </c>
      <c r="BM1133" s="255" t="s">
        <v>3638</v>
      </c>
    </row>
    <row r="1134" spans="1:51" s="13" customFormat="1" ht="12">
      <c r="A1134" s="13"/>
      <c r="B1134" s="257"/>
      <c r="C1134" s="258"/>
      <c r="D1134" s="259" t="s">
        <v>174</v>
      </c>
      <c r="E1134" s="260" t="s">
        <v>1</v>
      </c>
      <c r="F1134" s="261" t="s">
        <v>1594</v>
      </c>
      <c r="G1134" s="258"/>
      <c r="H1134" s="260" t="s">
        <v>1</v>
      </c>
      <c r="I1134" s="262"/>
      <c r="J1134" s="258"/>
      <c r="K1134" s="258"/>
      <c r="L1134" s="263"/>
      <c r="M1134" s="264"/>
      <c r="N1134" s="265"/>
      <c r="O1134" s="265"/>
      <c r="P1134" s="265"/>
      <c r="Q1134" s="265"/>
      <c r="R1134" s="265"/>
      <c r="S1134" s="265"/>
      <c r="T1134" s="266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7" t="s">
        <v>174</v>
      </c>
      <c r="AU1134" s="267" t="s">
        <v>86</v>
      </c>
      <c r="AV1134" s="13" t="s">
        <v>80</v>
      </c>
      <c r="AW1134" s="13" t="s">
        <v>30</v>
      </c>
      <c r="AX1134" s="13" t="s">
        <v>73</v>
      </c>
      <c r="AY1134" s="267" t="s">
        <v>166</v>
      </c>
    </row>
    <row r="1135" spans="1:51" s="14" customFormat="1" ht="12">
      <c r="A1135" s="14"/>
      <c r="B1135" s="268"/>
      <c r="C1135" s="269"/>
      <c r="D1135" s="259" t="s">
        <v>174</v>
      </c>
      <c r="E1135" s="270" t="s">
        <v>1</v>
      </c>
      <c r="F1135" s="271" t="s">
        <v>3639</v>
      </c>
      <c r="G1135" s="269"/>
      <c r="H1135" s="272">
        <v>2.4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174</v>
      </c>
      <c r="AU1135" s="278" t="s">
        <v>86</v>
      </c>
      <c r="AV1135" s="14" t="s">
        <v>86</v>
      </c>
      <c r="AW1135" s="14" t="s">
        <v>30</v>
      </c>
      <c r="AX1135" s="14" t="s">
        <v>73</v>
      </c>
      <c r="AY1135" s="278" t="s">
        <v>166</v>
      </c>
    </row>
    <row r="1136" spans="1:65" s="2" customFormat="1" ht="16.5" customHeight="1">
      <c r="A1136" s="37"/>
      <c r="B1136" s="38"/>
      <c r="C1136" s="243" t="s">
        <v>2814</v>
      </c>
      <c r="D1136" s="243" t="s">
        <v>168</v>
      </c>
      <c r="E1136" s="244" t="s">
        <v>1679</v>
      </c>
      <c r="F1136" s="245" t="s">
        <v>1680</v>
      </c>
      <c r="G1136" s="246" t="s">
        <v>171</v>
      </c>
      <c r="H1136" s="247">
        <v>79.2</v>
      </c>
      <c r="I1136" s="248"/>
      <c r="J1136" s="249">
        <f>ROUND(I1136*H1136,2)</f>
        <v>0</v>
      </c>
      <c r="K1136" s="250"/>
      <c r="L1136" s="43"/>
      <c r="M1136" s="251" t="s">
        <v>1</v>
      </c>
      <c r="N1136" s="252" t="s">
        <v>39</v>
      </c>
      <c r="O1136" s="90"/>
      <c r="P1136" s="253">
        <f>O1136*H1136</f>
        <v>0</v>
      </c>
      <c r="Q1136" s="253">
        <v>3E-05</v>
      </c>
      <c r="R1136" s="253">
        <f>Q1136*H1136</f>
        <v>0.002376</v>
      </c>
      <c r="S1136" s="253">
        <v>0</v>
      </c>
      <c r="T1136" s="254">
        <f>S1136*H1136</f>
        <v>0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255" t="s">
        <v>252</v>
      </c>
      <c r="AT1136" s="255" t="s">
        <v>168</v>
      </c>
      <c r="AU1136" s="255" t="s">
        <v>86</v>
      </c>
      <c r="AY1136" s="16" t="s">
        <v>166</v>
      </c>
      <c r="BE1136" s="256">
        <f>IF(N1136="základní",J1136,0)</f>
        <v>0</v>
      </c>
      <c r="BF1136" s="256">
        <f>IF(N1136="snížená",J1136,0)</f>
        <v>0</v>
      </c>
      <c r="BG1136" s="256">
        <f>IF(N1136="zákl. přenesená",J1136,0)</f>
        <v>0</v>
      </c>
      <c r="BH1136" s="256">
        <f>IF(N1136="sníž. přenesená",J1136,0)</f>
        <v>0</v>
      </c>
      <c r="BI1136" s="256">
        <f>IF(N1136="nulová",J1136,0)</f>
        <v>0</v>
      </c>
      <c r="BJ1136" s="16" t="s">
        <v>86</v>
      </c>
      <c r="BK1136" s="256">
        <f>ROUND(I1136*H1136,2)</f>
        <v>0</v>
      </c>
      <c r="BL1136" s="16" t="s">
        <v>252</v>
      </c>
      <c r="BM1136" s="255" t="s">
        <v>3640</v>
      </c>
    </row>
    <row r="1137" spans="1:65" s="2" customFormat="1" ht="16.5" customHeight="1">
      <c r="A1137" s="37"/>
      <c r="B1137" s="38"/>
      <c r="C1137" s="243" t="s">
        <v>2037</v>
      </c>
      <c r="D1137" s="243" t="s">
        <v>168</v>
      </c>
      <c r="E1137" s="244" t="s">
        <v>1683</v>
      </c>
      <c r="F1137" s="245" t="s">
        <v>1684</v>
      </c>
      <c r="G1137" s="246" t="s">
        <v>346</v>
      </c>
      <c r="H1137" s="247">
        <v>2</v>
      </c>
      <c r="I1137" s="248"/>
      <c r="J1137" s="249">
        <f>ROUND(I1137*H1137,2)</f>
        <v>0</v>
      </c>
      <c r="K1137" s="250"/>
      <c r="L1137" s="43"/>
      <c r="M1137" s="251" t="s">
        <v>1</v>
      </c>
      <c r="N1137" s="252" t="s">
        <v>39</v>
      </c>
      <c r="O1137" s="90"/>
      <c r="P1137" s="253">
        <f>O1137*H1137</f>
        <v>0</v>
      </c>
      <c r="Q1137" s="253">
        <v>0</v>
      </c>
      <c r="R1137" s="253">
        <f>Q1137*H1137</f>
        <v>0</v>
      </c>
      <c r="S1137" s="253">
        <v>0</v>
      </c>
      <c r="T1137" s="254">
        <f>S1137*H1137</f>
        <v>0</v>
      </c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R1137" s="255" t="s">
        <v>252</v>
      </c>
      <c r="AT1137" s="255" t="s">
        <v>168</v>
      </c>
      <c r="AU1137" s="255" t="s">
        <v>86</v>
      </c>
      <c r="AY1137" s="16" t="s">
        <v>166</v>
      </c>
      <c r="BE1137" s="256">
        <f>IF(N1137="základní",J1137,0)</f>
        <v>0</v>
      </c>
      <c r="BF1137" s="256">
        <f>IF(N1137="snížená",J1137,0)</f>
        <v>0</v>
      </c>
      <c r="BG1137" s="256">
        <f>IF(N1137="zákl. přenesená",J1137,0)</f>
        <v>0</v>
      </c>
      <c r="BH1137" s="256">
        <f>IF(N1137="sníž. přenesená",J1137,0)</f>
        <v>0</v>
      </c>
      <c r="BI1137" s="256">
        <f>IF(N1137="nulová",J1137,0)</f>
        <v>0</v>
      </c>
      <c r="BJ1137" s="16" t="s">
        <v>86</v>
      </c>
      <c r="BK1137" s="256">
        <f>ROUND(I1137*H1137,2)</f>
        <v>0</v>
      </c>
      <c r="BL1137" s="16" t="s">
        <v>252</v>
      </c>
      <c r="BM1137" s="255" t="s">
        <v>3641</v>
      </c>
    </row>
    <row r="1138" spans="1:65" s="2" customFormat="1" ht="21.75" customHeight="1">
      <c r="A1138" s="37"/>
      <c r="B1138" s="38"/>
      <c r="C1138" s="279" t="s">
        <v>2042</v>
      </c>
      <c r="D1138" s="279" t="s">
        <v>243</v>
      </c>
      <c r="E1138" s="280" t="s">
        <v>1687</v>
      </c>
      <c r="F1138" s="281" t="s">
        <v>1688</v>
      </c>
      <c r="G1138" s="282" t="s">
        <v>346</v>
      </c>
      <c r="H1138" s="283">
        <v>2</v>
      </c>
      <c r="I1138" s="284"/>
      <c r="J1138" s="285">
        <f>ROUND(I1138*H1138,2)</f>
        <v>0</v>
      </c>
      <c r="K1138" s="286"/>
      <c r="L1138" s="287"/>
      <c r="M1138" s="288" t="s">
        <v>1</v>
      </c>
      <c r="N1138" s="289" t="s">
        <v>39</v>
      </c>
      <c r="O1138" s="90"/>
      <c r="P1138" s="253">
        <f>O1138*H1138</f>
        <v>0</v>
      </c>
      <c r="Q1138" s="253">
        <v>0.0012</v>
      </c>
      <c r="R1138" s="253">
        <f>Q1138*H1138</f>
        <v>0.0024</v>
      </c>
      <c r="S1138" s="253">
        <v>0</v>
      </c>
      <c r="T1138" s="254">
        <f>S1138*H1138</f>
        <v>0</v>
      </c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R1138" s="255" t="s">
        <v>338</v>
      </c>
      <c r="AT1138" s="255" t="s">
        <v>243</v>
      </c>
      <c r="AU1138" s="255" t="s">
        <v>86</v>
      </c>
      <c r="AY1138" s="16" t="s">
        <v>166</v>
      </c>
      <c r="BE1138" s="256">
        <f>IF(N1138="základní",J1138,0)</f>
        <v>0</v>
      </c>
      <c r="BF1138" s="256">
        <f>IF(N1138="snížená",J1138,0)</f>
        <v>0</v>
      </c>
      <c r="BG1138" s="256">
        <f>IF(N1138="zákl. přenesená",J1138,0)</f>
        <v>0</v>
      </c>
      <c r="BH1138" s="256">
        <f>IF(N1138="sníž. přenesená",J1138,0)</f>
        <v>0</v>
      </c>
      <c r="BI1138" s="256">
        <f>IF(N1138="nulová",J1138,0)</f>
        <v>0</v>
      </c>
      <c r="BJ1138" s="16" t="s">
        <v>86</v>
      </c>
      <c r="BK1138" s="256">
        <f>ROUND(I1138*H1138,2)</f>
        <v>0</v>
      </c>
      <c r="BL1138" s="16" t="s">
        <v>252</v>
      </c>
      <c r="BM1138" s="255" t="s">
        <v>3642</v>
      </c>
    </row>
    <row r="1139" spans="1:65" s="2" customFormat="1" ht="21.75" customHeight="1">
      <c r="A1139" s="37"/>
      <c r="B1139" s="38"/>
      <c r="C1139" s="243" t="s">
        <v>2015</v>
      </c>
      <c r="D1139" s="243" t="s">
        <v>168</v>
      </c>
      <c r="E1139" s="244" t="s">
        <v>1691</v>
      </c>
      <c r="F1139" s="245" t="s">
        <v>1692</v>
      </c>
      <c r="G1139" s="246" t="s">
        <v>346</v>
      </c>
      <c r="H1139" s="247">
        <v>6</v>
      </c>
      <c r="I1139" s="248"/>
      <c r="J1139" s="249">
        <f>ROUND(I1139*H1139,2)</f>
        <v>0</v>
      </c>
      <c r="K1139" s="250"/>
      <c r="L1139" s="43"/>
      <c r="M1139" s="251" t="s">
        <v>1</v>
      </c>
      <c r="N1139" s="252" t="s">
        <v>39</v>
      </c>
      <c r="O1139" s="90"/>
      <c r="P1139" s="253">
        <f>O1139*H1139</f>
        <v>0</v>
      </c>
      <c r="Q1139" s="253">
        <v>0</v>
      </c>
      <c r="R1139" s="253">
        <f>Q1139*H1139</f>
        <v>0</v>
      </c>
      <c r="S1139" s="253">
        <v>0</v>
      </c>
      <c r="T1139" s="254">
        <f>S1139*H1139</f>
        <v>0</v>
      </c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R1139" s="255" t="s">
        <v>252</v>
      </c>
      <c r="AT1139" s="255" t="s">
        <v>168</v>
      </c>
      <c r="AU1139" s="255" t="s">
        <v>86</v>
      </c>
      <c r="AY1139" s="16" t="s">
        <v>166</v>
      </c>
      <c r="BE1139" s="256">
        <f>IF(N1139="základní",J1139,0)</f>
        <v>0</v>
      </c>
      <c r="BF1139" s="256">
        <f>IF(N1139="snížená",J1139,0)</f>
        <v>0</v>
      </c>
      <c r="BG1139" s="256">
        <f>IF(N1139="zákl. přenesená",J1139,0)</f>
        <v>0</v>
      </c>
      <c r="BH1139" s="256">
        <f>IF(N1139="sníž. přenesená",J1139,0)</f>
        <v>0</v>
      </c>
      <c r="BI1139" s="256">
        <f>IF(N1139="nulová",J1139,0)</f>
        <v>0</v>
      </c>
      <c r="BJ1139" s="16" t="s">
        <v>86</v>
      </c>
      <c r="BK1139" s="256">
        <f>ROUND(I1139*H1139,2)</f>
        <v>0</v>
      </c>
      <c r="BL1139" s="16" t="s">
        <v>252</v>
      </c>
      <c r="BM1139" s="255" t="s">
        <v>3643</v>
      </c>
    </row>
    <row r="1140" spans="1:51" s="13" customFormat="1" ht="12">
      <c r="A1140" s="13"/>
      <c r="B1140" s="257"/>
      <c r="C1140" s="258"/>
      <c r="D1140" s="259" t="s">
        <v>174</v>
      </c>
      <c r="E1140" s="260" t="s">
        <v>1</v>
      </c>
      <c r="F1140" s="261" t="s">
        <v>1594</v>
      </c>
      <c r="G1140" s="258"/>
      <c r="H1140" s="260" t="s">
        <v>1</v>
      </c>
      <c r="I1140" s="262"/>
      <c r="J1140" s="258"/>
      <c r="K1140" s="258"/>
      <c r="L1140" s="263"/>
      <c r="M1140" s="264"/>
      <c r="N1140" s="265"/>
      <c r="O1140" s="265"/>
      <c r="P1140" s="265"/>
      <c r="Q1140" s="265"/>
      <c r="R1140" s="265"/>
      <c r="S1140" s="265"/>
      <c r="T1140" s="266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67" t="s">
        <v>174</v>
      </c>
      <c r="AU1140" s="267" t="s">
        <v>86</v>
      </c>
      <c r="AV1140" s="13" t="s">
        <v>80</v>
      </c>
      <c r="AW1140" s="13" t="s">
        <v>30</v>
      </c>
      <c r="AX1140" s="13" t="s">
        <v>73</v>
      </c>
      <c r="AY1140" s="267" t="s">
        <v>166</v>
      </c>
    </row>
    <row r="1141" spans="1:51" s="14" customFormat="1" ht="12">
      <c r="A1141" s="14"/>
      <c r="B1141" s="268"/>
      <c r="C1141" s="269"/>
      <c r="D1141" s="259" t="s">
        <v>174</v>
      </c>
      <c r="E1141" s="270" t="s">
        <v>1</v>
      </c>
      <c r="F1141" s="271" t="s">
        <v>1694</v>
      </c>
      <c r="G1141" s="269"/>
      <c r="H1141" s="272">
        <v>6</v>
      </c>
      <c r="I1141" s="273"/>
      <c r="J1141" s="269"/>
      <c r="K1141" s="269"/>
      <c r="L1141" s="274"/>
      <c r="M1141" s="275"/>
      <c r="N1141" s="276"/>
      <c r="O1141" s="276"/>
      <c r="P1141" s="276"/>
      <c r="Q1141" s="276"/>
      <c r="R1141" s="276"/>
      <c r="S1141" s="276"/>
      <c r="T1141" s="277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78" t="s">
        <v>174</v>
      </c>
      <c r="AU1141" s="278" t="s">
        <v>86</v>
      </c>
      <c r="AV1141" s="14" t="s">
        <v>86</v>
      </c>
      <c r="AW1141" s="14" t="s">
        <v>30</v>
      </c>
      <c r="AX1141" s="14" t="s">
        <v>80</v>
      </c>
      <c r="AY1141" s="278" t="s">
        <v>166</v>
      </c>
    </row>
    <row r="1142" spans="1:65" s="2" customFormat="1" ht="21.75" customHeight="1">
      <c r="A1142" s="37"/>
      <c r="B1142" s="38"/>
      <c r="C1142" s="279" t="s">
        <v>1195</v>
      </c>
      <c r="D1142" s="279" t="s">
        <v>243</v>
      </c>
      <c r="E1142" s="280" t="s">
        <v>1696</v>
      </c>
      <c r="F1142" s="281" t="s">
        <v>1697</v>
      </c>
      <c r="G1142" s="282" t="s">
        <v>346</v>
      </c>
      <c r="H1142" s="283">
        <v>6</v>
      </c>
      <c r="I1142" s="284"/>
      <c r="J1142" s="285">
        <f>ROUND(I1142*H1142,2)</f>
        <v>0</v>
      </c>
      <c r="K1142" s="286"/>
      <c r="L1142" s="287"/>
      <c r="M1142" s="288" t="s">
        <v>1</v>
      </c>
      <c r="N1142" s="289" t="s">
        <v>39</v>
      </c>
      <c r="O1142" s="90"/>
      <c r="P1142" s="253">
        <f>O1142*H1142</f>
        <v>0</v>
      </c>
      <c r="Q1142" s="253">
        <v>0.0082</v>
      </c>
      <c r="R1142" s="253">
        <f>Q1142*H1142</f>
        <v>0.04920000000000001</v>
      </c>
      <c r="S1142" s="253">
        <v>0</v>
      </c>
      <c r="T1142" s="254">
        <f>S1142*H1142</f>
        <v>0</v>
      </c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R1142" s="255" t="s">
        <v>338</v>
      </c>
      <c r="AT1142" s="255" t="s">
        <v>243</v>
      </c>
      <c r="AU1142" s="255" t="s">
        <v>86</v>
      </c>
      <c r="AY1142" s="16" t="s">
        <v>166</v>
      </c>
      <c r="BE1142" s="256">
        <f>IF(N1142="základní",J1142,0)</f>
        <v>0</v>
      </c>
      <c r="BF1142" s="256">
        <f>IF(N1142="snížená",J1142,0)</f>
        <v>0</v>
      </c>
      <c r="BG1142" s="256">
        <f>IF(N1142="zákl. přenesená",J1142,0)</f>
        <v>0</v>
      </c>
      <c r="BH1142" s="256">
        <f>IF(N1142="sníž. přenesená",J1142,0)</f>
        <v>0</v>
      </c>
      <c r="BI1142" s="256">
        <f>IF(N1142="nulová",J1142,0)</f>
        <v>0</v>
      </c>
      <c r="BJ1142" s="16" t="s">
        <v>86</v>
      </c>
      <c r="BK1142" s="256">
        <f>ROUND(I1142*H1142,2)</f>
        <v>0</v>
      </c>
      <c r="BL1142" s="16" t="s">
        <v>252</v>
      </c>
      <c r="BM1142" s="255" t="s">
        <v>3644</v>
      </c>
    </row>
    <row r="1143" spans="1:65" s="2" customFormat="1" ht="16.5" customHeight="1">
      <c r="A1143" s="37"/>
      <c r="B1143" s="38"/>
      <c r="C1143" s="243" t="s">
        <v>1630</v>
      </c>
      <c r="D1143" s="243" t="s">
        <v>168</v>
      </c>
      <c r="E1143" s="244" t="s">
        <v>1700</v>
      </c>
      <c r="F1143" s="245" t="s">
        <v>1701</v>
      </c>
      <c r="G1143" s="246" t="s">
        <v>346</v>
      </c>
      <c r="H1143" s="247">
        <v>1100</v>
      </c>
      <c r="I1143" s="248"/>
      <c r="J1143" s="249">
        <f>ROUND(I1143*H1143,2)</f>
        <v>0</v>
      </c>
      <c r="K1143" s="250"/>
      <c r="L1143" s="43"/>
      <c r="M1143" s="251" t="s">
        <v>1</v>
      </c>
      <c r="N1143" s="252" t="s">
        <v>39</v>
      </c>
      <c r="O1143" s="90"/>
      <c r="P1143" s="253">
        <f>O1143*H1143</f>
        <v>0</v>
      </c>
      <c r="Q1143" s="253">
        <v>0</v>
      </c>
      <c r="R1143" s="253">
        <f>Q1143*H1143</f>
        <v>0</v>
      </c>
      <c r="S1143" s="253">
        <v>0</v>
      </c>
      <c r="T1143" s="254">
        <f>S1143*H1143</f>
        <v>0</v>
      </c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R1143" s="255" t="s">
        <v>172</v>
      </c>
      <c r="AT1143" s="255" t="s">
        <v>168</v>
      </c>
      <c r="AU1143" s="255" t="s">
        <v>86</v>
      </c>
      <c r="AY1143" s="16" t="s">
        <v>166</v>
      </c>
      <c r="BE1143" s="256">
        <f>IF(N1143="základní",J1143,0)</f>
        <v>0</v>
      </c>
      <c r="BF1143" s="256">
        <f>IF(N1143="snížená",J1143,0)</f>
        <v>0</v>
      </c>
      <c r="BG1143" s="256">
        <f>IF(N1143="zákl. přenesená",J1143,0)</f>
        <v>0</v>
      </c>
      <c r="BH1143" s="256">
        <f>IF(N1143="sníž. přenesená",J1143,0)</f>
        <v>0</v>
      </c>
      <c r="BI1143" s="256">
        <f>IF(N1143="nulová",J1143,0)</f>
        <v>0</v>
      </c>
      <c r="BJ1143" s="16" t="s">
        <v>86</v>
      </c>
      <c r="BK1143" s="256">
        <f>ROUND(I1143*H1143,2)</f>
        <v>0</v>
      </c>
      <c r="BL1143" s="16" t="s">
        <v>172</v>
      </c>
      <c r="BM1143" s="255" t="s">
        <v>3645</v>
      </c>
    </row>
    <row r="1144" spans="1:65" s="2" customFormat="1" ht="21.75" customHeight="1">
      <c r="A1144" s="37"/>
      <c r="B1144" s="38"/>
      <c r="C1144" s="279" t="s">
        <v>1634</v>
      </c>
      <c r="D1144" s="279" t="s">
        <v>243</v>
      </c>
      <c r="E1144" s="280" t="s">
        <v>1704</v>
      </c>
      <c r="F1144" s="281" t="s">
        <v>1705</v>
      </c>
      <c r="G1144" s="282" t="s">
        <v>346</v>
      </c>
      <c r="H1144" s="283">
        <v>1100</v>
      </c>
      <c r="I1144" s="284"/>
      <c r="J1144" s="285">
        <f>ROUND(I1144*H1144,2)</f>
        <v>0</v>
      </c>
      <c r="K1144" s="286"/>
      <c r="L1144" s="287"/>
      <c r="M1144" s="288" t="s">
        <v>1</v>
      </c>
      <c r="N1144" s="289" t="s">
        <v>39</v>
      </c>
      <c r="O1144" s="90"/>
      <c r="P1144" s="253">
        <f>O1144*H1144</f>
        <v>0</v>
      </c>
      <c r="Q1144" s="253">
        <v>7E-05</v>
      </c>
      <c r="R1144" s="253">
        <f>Q1144*H1144</f>
        <v>0.077</v>
      </c>
      <c r="S1144" s="253">
        <v>0</v>
      </c>
      <c r="T1144" s="254">
        <f>S1144*H1144</f>
        <v>0</v>
      </c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R1144" s="255" t="s">
        <v>212</v>
      </c>
      <c r="AT1144" s="255" t="s">
        <v>243</v>
      </c>
      <c r="AU1144" s="255" t="s">
        <v>86</v>
      </c>
      <c r="AY1144" s="16" t="s">
        <v>166</v>
      </c>
      <c r="BE1144" s="256">
        <f>IF(N1144="základní",J1144,0)</f>
        <v>0</v>
      </c>
      <c r="BF1144" s="256">
        <f>IF(N1144="snížená",J1144,0)</f>
        <v>0</v>
      </c>
      <c r="BG1144" s="256">
        <f>IF(N1144="zákl. přenesená",J1144,0)</f>
        <v>0</v>
      </c>
      <c r="BH1144" s="256">
        <f>IF(N1144="sníž. přenesená",J1144,0)</f>
        <v>0</v>
      </c>
      <c r="BI1144" s="256">
        <f>IF(N1144="nulová",J1144,0)</f>
        <v>0</v>
      </c>
      <c r="BJ1144" s="16" t="s">
        <v>86</v>
      </c>
      <c r="BK1144" s="256">
        <f>ROUND(I1144*H1144,2)</f>
        <v>0</v>
      </c>
      <c r="BL1144" s="16" t="s">
        <v>172</v>
      </c>
      <c r="BM1144" s="255" t="s">
        <v>3646</v>
      </c>
    </row>
    <row r="1145" spans="1:65" s="2" customFormat="1" ht="21.75" customHeight="1">
      <c r="A1145" s="37"/>
      <c r="B1145" s="38"/>
      <c r="C1145" s="243" t="s">
        <v>1655</v>
      </c>
      <c r="D1145" s="243" t="s">
        <v>168</v>
      </c>
      <c r="E1145" s="244" t="s">
        <v>1708</v>
      </c>
      <c r="F1145" s="245" t="s">
        <v>1709</v>
      </c>
      <c r="G1145" s="246" t="s">
        <v>171</v>
      </c>
      <c r="H1145" s="247">
        <v>226.55</v>
      </c>
      <c r="I1145" s="248"/>
      <c r="J1145" s="249">
        <f>ROUND(I1145*H1145,2)</f>
        <v>0</v>
      </c>
      <c r="K1145" s="250"/>
      <c r="L1145" s="43"/>
      <c r="M1145" s="251" t="s">
        <v>1</v>
      </c>
      <c r="N1145" s="252" t="s">
        <v>39</v>
      </c>
      <c r="O1145" s="90"/>
      <c r="P1145" s="253">
        <f>O1145*H1145</f>
        <v>0</v>
      </c>
      <c r="Q1145" s="253">
        <v>0</v>
      </c>
      <c r="R1145" s="253">
        <f>Q1145*H1145</f>
        <v>0</v>
      </c>
      <c r="S1145" s="253">
        <v>0</v>
      </c>
      <c r="T1145" s="254">
        <f>S1145*H1145</f>
        <v>0</v>
      </c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R1145" s="255" t="s">
        <v>252</v>
      </c>
      <c r="AT1145" s="255" t="s">
        <v>168</v>
      </c>
      <c r="AU1145" s="255" t="s">
        <v>86</v>
      </c>
      <c r="AY1145" s="16" t="s">
        <v>166</v>
      </c>
      <c r="BE1145" s="256">
        <f>IF(N1145="základní",J1145,0)</f>
        <v>0</v>
      </c>
      <c r="BF1145" s="256">
        <f>IF(N1145="snížená",J1145,0)</f>
        <v>0</v>
      </c>
      <c r="BG1145" s="256">
        <f>IF(N1145="zákl. přenesená",J1145,0)</f>
        <v>0</v>
      </c>
      <c r="BH1145" s="256">
        <f>IF(N1145="sníž. přenesená",J1145,0)</f>
        <v>0</v>
      </c>
      <c r="BI1145" s="256">
        <f>IF(N1145="nulová",J1145,0)</f>
        <v>0</v>
      </c>
      <c r="BJ1145" s="16" t="s">
        <v>86</v>
      </c>
      <c r="BK1145" s="256">
        <f>ROUND(I1145*H1145,2)</f>
        <v>0</v>
      </c>
      <c r="BL1145" s="16" t="s">
        <v>252</v>
      </c>
      <c r="BM1145" s="255" t="s">
        <v>3647</v>
      </c>
    </row>
    <row r="1146" spans="1:51" s="13" customFormat="1" ht="12">
      <c r="A1146" s="13"/>
      <c r="B1146" s="257"/>
      <c r="C1146" s="258"/>
      <c r="D1146" s="259" t="s">
        <v>174</v>
      </c>
      <c r="E1146" s="260" t="s">
        <v>1</v>
      </c>
      <c r="F1146" s="261" t="s">
        <v>1192</v>
      </c>
      <c r="G1146" s="258"/>
      <c r="H1146" s="260" t="s">
        <v>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7" t="s">
        <v>174</v>
      </c>
      <c r="AU1146" s="267" t="s">
        <v>86</v>
      </c>
      <c r="AV1146" s="13" t="s">
        <v>80</v>
      </c>
      <c r="AW1146" s="13" t="s">
        <v>30</v>
      </c>
      <c r="AX1146" s="13" t="s">
        <v>73</v>
      </c>
      <c r="AY1146" s="267" t="s">
        <v>166</v>
      </c>
    </row>
    <row r="1147" spans="1:51" s="14" customFormat="1" ht="12">
      <c r="A1147" s="14"/>
      <c r="B1147" s="268"/>
      <c r="C1147" s="269"/>
      <c r="D1147" s="259" t="s">
        <v>174</v>
      </c>
      <c r="E1147" s="270" t="s">
        <v>1</v>
      </c>
      <c r="F1147" s="271" t="s">
        <v>1217</v>
      </c>
      <c r="G1147" s="269"/>
      <c r="H1147" s="272">
        <v>15.75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174</v>
      </c>
      <c r="AU1147" s="278" t="s">
        <v>86</v>
      </c>
      <c r="AV1147" s="14" t="s">
        <v>86</v>
      </c>
      <c r="AW1147" s="14" t="s">
        <v>30</v>
      </c>
      <c r="AX1147" s="14" t="s">
        <v>73</v>
      </c>
      <c r="AY1147" s="278" t="s">
        <v>166</v>
      </c>
    </row>
    <row r="1148" spans="1:51" s="14" customFormat="1" ht="12">
      <c r="A1148" s="14"/>
      <c r="B1148" s="268"/>
      <c r="C1148" s="269"/>
      <c r="D1148" s="259" t="s">
        <v>174</v>
      </c>
      <c r="E1148" s="270" t="s">
        <v>1</v>
      </c>
      <c r="F1148" s="271" t="s">
        <v>3535</v>
      </c>
      <c r="G1148" s="269"/>
      <c r="H1148" s="272">
        <v>210.8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174</v>
      </c>
      <c r="AU1148" s="278" t="s">
        <v>86</v>
      </c>
      <c r="AV1148" s="14" t="s">
        <v>86</v>
      </c>
      <c r="AW1148" s="14" t="s">
        <v>30</v>
      </c>
      <c r="AX1148" s="14" t="s">
        <v>73</v>
      </c>
      <c r="AY1148" s="278" t="s">
        <v>166</v>
      </c>
    </row>
    <row r="1149" spans="1:65" s="2" customFormat="1" ht="21.75" customHeight="1">
      <c r="A1149" s="37"/>
      <c r="B1149" s="38"/>
      <c r="C1149" s="279" t="s">
        <v>1659</v>
      </c>
      <c r="D1149" s="279" t="s">
        <v>243</v>
      </c>
      <c r="E1149" s="280" t="s">
        <v>1712</v>
      </c>
      <c r="F1149" s="281" t="s">
        <v>1713</v>
      </c>
      <c r="G1149" s="282" t="s">
        <v>171</v>
      </c>
      <c r="H1149" s="283">
        <v>249.205</v>
      </c>
      <c r="I1149" s="284"/>
      <c r="J1149" s="285">
        <f>ROUND(I1149*H1149,2)</f>
        <v>0</v>
      </c>
      <c r="K1149" s="286"/>
      <c r="L1149" s="287"/>
      <c r="M1149" s="288" t="s">
        <v>1</v>
      </c>
      <c r="N1149" s="289" t="s">
        <v>39</v>
      </c>
      <c r="O1149" s="90"/>
      <c r="P1149" s="253">
        <f>O1149*H1149</f>
        <v>0</v>
      </c>
      <c r="Q1149" s="253">
        <v>0.0013</v>
      </c>
      <c r="R1149" s="253">
        <f>Q1149*H1149</f>
        <v>0.3239665</v>
      </c>
      <c r="S1149" s="253">
        <v>0</v>
      </c>
      <c r="T1149" s="254">
        <f>S1149*H1149</f>
        <v>0</v>
      </c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R1149" s="255" t="s">
        <v>338</v>
      </c>
      <c r="AT1149" s="255" t="s">
        <v>243</v>
      </c>
      <c r="AU1149" s="255" t="s">
        <v>86</v>
      </c>
      <c r="AY1149" s="16" t="s">
        <v>166</v>
      </c>
      <c r="BE1149" s="256">
        <f>IF(N1149="základní",J1149,0)</f>
        <v>0</v>
      </c>
      <c r="BF1149" s="256">
        <f>IF(N1149="snížená",J1149,0)</f>
        <v>0</v>
      </c>
      <c r="BG1149" s="256">
        <f>IF(N1149="zákl. přenesená",J1149,0)</f>
        <v>0</v>
      </c>
      <c r="BH1149" s="256">
        <f>IF(N1149="sníž. přenesená",J1149,0)</f>
        <v>0</v>
      </c>
      <c r="BI1149" s="256">
        <f>IF(N1149="nulová",J1149,0)</f>
        <v>0</v>
      </c>
      <c r="BJ1149" s="16" t="s">
        <v>86</v>
      </c>
      <c r="BK1149" s="256">
        <f>ROUND(I1149*H1149,2)</f>
        <v>0</v>
      </c>
      <c r="BL1149" s="16" t="s">
        <v>252</v>
      </c>
      <c r="BM1149" s="255" t="s">
        <v>3648</v>
      </c>
    </row>
    <row r="1150" spans="1:51" s="14" customFormat="1" ht="12">
      <c r="A1150" s="14"/>
      <c r="B1150" s="268"/>
      <c r="C1150" s="269"/>
      <c r="D1150" s="259" t="s">
        <v>174</v>
      </c>
      <c r="E1150" s="269"/>
      <c r="F1150" s="271" t="s">
        <v>3649</v>
      </c>
      <c r="G1150" s="269"/>
      <c r="H1150" s="272">
        <v>249.205</v>
      </c>
      <c r="I1150" s="273"/>
      <c r="J1150" s="269"/>
      <c r="K1150" s="269"/>
      <c r="L1150" s="274"/>
      <c r="M1150" s="275"/>
      <c r="N1150" s="276"/>
      <c r="O1150" s="276"/>
      <c r="P1150" s="276"/>
      <c r="Q1150" s="276"/>
      <c r="R1150" s="276"/>
      <c r="S1150" s="276"/>
      <c r="T1150" s="27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8" t="s">
        <v>174</v>
      </c>
      <c r="AU1150" s="278" t="s">
        <v>86</v>
      </c>
      <c r="AV1150" s="14" t="s">
        <v>86</v>
      </c>
      <c r="AW1150" s="14" t="s">
        <v>4</v>
      </c>
      <c r="AX1150" s="14" t="s">
        <v>80</v>
      </c>
      <c r="AY1150" s="278" t="s">
        <v>166</v>
      </c>
    </row>
    <row r="1151" spans="1:65" s="2" customFormat="1" ht="21.75" customHeight="1">
      <c r="A1151" s="37"/>
      <c r="B1151" s="38"/>
      <c r="C1151" s="243" t="s">
        <v>1664</v>
      </c>
      <c r="D1151" s="243" t="s">
        <v>168</v>
      </c>
      <c r="E1151" s="244" t="s">
        <v>1717</v>
      </c>
      <c r="F1151" s="245" t="s">
        <v>1718</v>
      </c>
      <c r="G1151" s="246" t="s">
        <v>171</v>
      </c>
      <c r="H1151" s="247">
        <v>226.55</v>
      </c>
      <c r="I1151" s="248"/>
      <c r="J1151" s="249">
        <f>ROUND(I1151*H1151,2)</f>
        <v>0</v>
      </c>
      <c r="K1151" s="250"/>
      <c r="L1151" s="43"/>
      <c r="M1151" s="251" t="s">
        <v>1</v>
      </c>
      <c r="N1151" s="252" t="s">
        <v>39</v>
      </c>
      <c r="O1151" s="90"/>
      <c r="P1151" s="253">
        <f>O1151*H1151</f>
        <v>0</v>
      </c>
      <c r="Q1151" s="253">
        <v>0</v>
      </c>
      <c r="R1151" s="253">
        <f>Q1151*H1151</f>
        <v>0</v>
      </c>
      <c r="S1151" s="253">
        <v>0</v>
      </c>
      <c r="T1151" s="254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255" t="s">
        <v>252</v>
      </c>
      <c r="AT1151" s="255" t="s">
        <v>168</v>
      </c>
      <c r="AU1151" s="255" t="s">
        <v>86</v>
      </c>
      <c r="AY1151" s="16" t="s">
        <v>166</v>
      </c>
      <c r="BE1151" s="256">
        <f>IF(N1151="základní",J1151,0)</f>
        <v>0</v>
      </c>
      <c r="BF1151" s="256">
        <f>IF(N1151="snížená",J1151,0)</f>
        <v>0</v>
      </c>
      <c r="BG1151" s="256">
        <f>IF(N1151="zákl. přenesená",J1151,0)</f>
        <v>0</v>
      </c>
      <c r="BH1151" s="256">
        <f>IF(N1151="sníž. přenesená",J1151,0)</f>
        <v>0</v>
      </c>
      <c r="BI1151" s="256">
        <f>IF(N1151="nulová",J1151,0)</f>
        <v>0</v>
      </c>
      <c r="BJ1151" s="16" t="s">
        <v>86</v>
      </c>
      <c r="BK1151" s="256">
        <f>ROUND(I1151*H1151,2)</f>
        <v>0</v>
      </c>
      <c r="BL1151" s="16" t="s">
        <v>252</v>
      </c>
      <c r="BM1151" s="255" t="s">
        <v>3650</v>
      </c>
    </row>
    <row r="1152" spans="1:65" s="2" customFormat="1" ht="16.5" customHeight="1">
      <c r="A1152" s="37"/>
      <c r="B1152" s="38"/>
      <c r="C1152" s="243" t="s">
        <v>1669</v>
      </c>
      <c r="D1152" s="243" t="s">
        <v>168</v>
      </c>
      <c r="E1152" s="244" t="s">
        <v>1721</v>
      </c>
      <c r="F1152" s="245" t="s">
        <v>1722</v>
      </c>
      <c r="G1152" s="246" t="s">
        <v>171</v>
      </c>
      <c r="H1152" s="247">
        <v>263.35</v>
      </c>
      <c r="I1152" s="248"/>
      <c r="J1152" s="249">
        <f>ROUND(I1152*H1152,2)</f>
        <v>0</v>
      </c>
      <c r="K1152" s="250"/>
      <c r="L1152" s="43"/>
      <c r="M1152" s="251" t="s">
        <v>1</v>
      </c>
      <c r="N1152" s="252" t="s">
        <v>39</v>
      </c>
      <c r="O1152" s="90"/>
      <c r="P1152" s="253">
        <f>O1152*H1152</f>
        <v>0</v>
      </c>
      <c r="Q1152" s="253">
        <v>0.00014</v>
      </c>
      <c r="R1152" s="253">
        <f>Q1152*H1152</f>
        <v>0.036869</v>
      </c>
      <c r="S1152" s="253">
        <v>0</v>
      </c>
      <c r="T1152" s="254">
        <f>S1152*H1152</f>
        <v>0</v>
      </c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R1152" s="255" t="s">
        <v>252</v>
      </c>
      <c r="AT1152" s="255" t="s">
        <v>168</v>
      </c>
      <c r="AU1152" s="255" t="s">
        <v>86</v>
      </c>
      <c r="AY1152" s="16" t="s">
        <v>166</v>
      </c>
      <c r="BE1152" s="256">
        <f>IF(N1152="základní",J1152,0)</f>
        <v>0</v>
      </c>
      <c r="BF1152" s="256">
        <f>IF(N1152="snížená",J1152,0)</f>
        <v>0</v>
      </c>
      <c r="BG1152" s="256">
        <f>IF(N1152="zákl. přenesená",J1152,0)</f>
        <v>0</v>
      </c>
      <c r="BH1152" s="256">
        <f>IF(N1152="sníž. přenesená",J1152,0)</f>
        <v>0</v>
      </c>
      <c r="BI1152" s="256">
        <f>IF(N1152="nulová",J1152,0)</f>
        <v>0</v>
      </c>
      <c r="BJ1152" s="16" t="s">
        <v>86</v>
      </c>
      <c r="BK1152" s="256">
        <f>ROUND(I1152*H1152,2)</f>
        <v>0</v>
      </c>
      <c r="BL1152" s="16" t="s">
        <v>252</v>
      </c>
      <c r="BM1152" s="255" t="s">
        <v>3651</v>
      </c>
    </row>
    <row r="1153" spans="1:51" s="14" customFormat="1" ht="12">
      <c r="A1153" s="14"/>
      <c r="B1153" s="268"/>
      <c r="C1153" s="269"/>
      <c r="D1153" s="259" t="s">
        <v>174</v>
      </c>
      <c r="E1153" s="270" t="s">
        <v>1</v>
      </c>
      <c r="F1153" s="271" t="s">
        <v>3652</v>
      </c>
      <c r="G1153" s="269"/>
      <c r="H1153" s="272">
        <v>263.35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174</v>
      </c>
      <c r="AU1153" s="278" t="s">
        <v>86</v>
      </c>
      <c r="AV1153" s="14" t="s">
        <v>86</v>
      </c>
      <c r="AW1153" s="14" t="s">
        <v>30</v>
      </c>
      <c r="AX1153" s="14" t="s">
        <v>73</v>
      </c>
      <c r="AY1153" s="278" t="s">
        <v>166</v>
      </c>
    </row>
    <row r="1154" spans="1:65" s="2" customFormat="1" ht="21.75" customHeight="1">
      <c r="A1154" s="37"/>
      <c r="B1154" s="38"/>
      <c r="C1154" s="243" t="s">
        <v>1673</v>
      </c>
      <c r="D1154" s="243" t="s">
        <v>168</v>
      </c>
      <c r="E1154" s="244" t="s">
        <v>1726</v>
      </c>
      <c r="F1154" s="245" t="s">
        <v>1727</v>
      </c>
      <c r="G1154" s="246" t="s">
        <v>223</v>
      </c>
      <c r="H1154" s="247">
        <v>4.815</v>
      </c>
      <c r="I1154" s="248"/>
      <c r="J1154" s="249">
        <f>ROUND(I1154*H1154,2)</f>
        <v>0</v>
      </c>
      <c r="K1154" s="250"/>
      <c r="L1154" s="43"/>
      <c r="M1154" s="251" t="s">
        <v>1</v>
      </c>
      <c r="N1154" s="252" t="s">
        <v>39</v>
      </c>
      <c r="O1154" s="90"/>
      <c r="P1154" s="253">
        <f>O1154*H1154</f>
        <v>0</v>
      </c>
      <c r="Q1154" s="253">
        <v>0</v>
      </c>
      <c r="R1154" s="253">
        <f>Q1154*H1154</f>
        <v>0</v>
      </c>
      <c r="S1154" s="253">
        <v>0</v>
      </c>
      <c r="T1154" s="254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55" t="s">
        <v>252</v>
      </c>
      <c r="AT1154" s="255" t="s">
        <v>168</v>
      </c>
      <c r="AU1154" s="255" t="s">
        <v>86</v>
      </c>
      <c r="AY1154" s="16" t="s">
        <v>166</v>
      </c>
      <c r="BE1154" s="256">
        <f>IF(N1154="základní",J1154,0)</f>
        <v>0</v>
      </c>
      <c r="BF1154" s="256">
        <f>IF(N1154="snížená",J1154,0)</f>
        <v>0</v>
      </c>
      <c r="BG1154" s="256">
        <f>IF(N1154="zákl. přenesená",J1154,0)</f>
        <v>0</v>
      </c>
      <c r="BH1154" s="256">
        <f>IF(N1154="sníž. přenesená",J1154,0)</f>
        <v>0</v>
      </c>
      <c r="BI1154" s="256">
        <f>IF(N1154="nulová",J1154,0)</f>
        <v>0</v>
      </c>
      <c r="BJ1154" s="16" t="s">
        <v>86</v>
      </c>
      <c r="BK1154" s="256">
        <f>ROUND(I1154*H1154,2)</f>
        <v>0</v>
      </c>
      <c r="BL1154" s="16" t="s">
        <v>252</v>
      </c>
      <c r="BM1154" s="255" t="s">
        <v>3653</v>
      </c>
    </row>
    <row r="1155" spans="1:63" s="12" customFormat="1" ht="22.8" customHeight="1">
      <c r="A1155" s="12"/>
      <c r="B1155" s="227"/>
      <c r="C1155" s="228"/>
      <c r="D1155" s="229" t="s">
        <v>72</v>
      </c>
      <c r="E1155" s="241" t="s">
        <v>1729</v>
      </c>
      <c r="F1155" s="241" t="s">
        <v>1730</v>
      </c>
      <c r="G1155" s="228"/>
      <c r="H1155" s="228"/>
      <c r="I1155" s="231"/>
      <c r="J1155" s="242">
        <f>BK1155</f>
        <v>0</v>
      </c>
      <c r="K1155" s="228"/>
      <c r="L1155" s="233"/>
      <c r="M1155" s="234"/>
      <c r="N1155" s="235"/>
      <c r="O1155" s="235"/>
      <c r="P1155" s="236">
        <f>SUM(P1156:P1303)</f>
        <v>0</v>
      </c>
      <c r="Q1155" s="235"/>
      <c r="R1155" s="236">
        <f>SUM(R1156:R1303)</f>
        <v>0.4403275</v>
      </c>
      <c r="S1155" s="235"/>
      <c r="T1155" s="237">
        <f>SUM(T1156:T1303)</f>
        <v>0.16294799999999998</v>
      </c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R1155" s="238" t="s">
        <v>86</v>
      </c>
      <c r="AT1155" s="239" t="s">
        <v>72</v>
      </c>
      <c r="AU1155" s="239" t="s">
        <v>80</v>
      </c>
      <c r="AY1155" s="238" t="s">
        <v>166</v>
      </c>
      <c r="BK1155" s="240">
        <f>SUM(BK1156:BK1303)</f>
        <v>0</v>
      </c>
    </row>
    <row r="1156" spans="1:65" s="2" customFormat="1" ht="21.75" customHeight="1">
      <c r="A1156" s="37"/>
      <c r="B1156" s="38"/>
      <c r="C1156" s="243" t="s">
        <v>1678</v>
      </c>
      <c r="D1156" s="243" t="s">
        <v>168</v>
      </c>
      <c r="E1156" s="244" t="s">
        <v>1732</v>
      </c>
      <c r="F1156" s="245" t="s">
        <v>1733</v>
      </c>
      <c r="G1156" s="246" t="s">
        <v>171</v>
      </c>
      <c r="H1156" s="247">
        <v>85.56</v>
      </c>
      <c r="I1156" s="248"/>
      <c r="J1156" s="249">
        <f>ROUND(I1156*H1156,2)</f>
        <v>0</v>
      </c>
      <c r="K1156" s="250"/>
      <c r="L1156" s="43"/>
      <c r="M1156" s="251" t="s">
        <v>1</v>
      </c>
      <c r="N1156" s="252" t="s">
        <v>39</v>
      </c>
      <c r="O1156" s="90"/>
      <c r="P1156" s="253">
        <f>O1156*H1156</f>
        <v>0</v>
      </c>
      <c r="Q1156" s="253">
        <v>0.00025</v>
      </c>
      <c r="R1156" s="253">
        <f>Q1156*H1156</f>
        <v>0.02139</v>
      </c>
      <c r="S1156" s="253">
        <v>0</v>
      </c>
      <c r="T1156" s="254">
        <f>S1156*H1156</f>
        <v>0</v>
      </c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R1156" s="255" t="s">
        <v>252</v>
      </c>
      <c r="AT1156" s="255" t="s">
        <v>168</v>
      </c>
      <c r="AU1156" s="255" t="s">
        <v>86</v>
      </c>
      <c r="AY1156" s="16" t="s">
        <v>166</v>
      </c>
      <c r="BE1156" s="256">
        <f>IF(N1156="základní",J1156,0)</f>
        <v>0</v>
      </c>
      <c r="BF1156" s="256">
        <f>IF(N1156="snížená",J1156,0)</f>
        <v>0</v>
      </c>
      <c r="BG1156" s="256">
        <f>IF(N1156="zákl. přenesená",J1156,0)</f>
        <v>0</v>
      </c>
      <c r="BH1156" s="256">
        <f>IF(N1156="sníž. přenesená",J1156,0)</f>
        <v>0</v>
      </c>
      <c r="BI1156" s="256">
        <f>IF(N1156="nulová",J1156,0)</f>
        <v>0</v>
      </c>
      <c r="BJ1156" s="16" t="s">
        <v>86</v>
      </c>
      <c r="BK1156" s="256">
        <f>ROUND(I1156*H1156,2)</f>
        <v>0</v>
      </c>
      <c r="BL1156" s="16" t="s">
        <v>252</v>
      </c>
      <c r="BM1156" s="255" t="s">
        <v>3654</v>
      </c>
    </row>
    <row r="1157" spans="1:51" s="13" customFormat="1" ht="12">
      <c r="A1157" s="13"/>
      <c r="B1157" s="257"/>
      <c r="C1157" s="258"/>
      <c r="D1157" s="259" t="s">
        <v>174</v>
      </c>
      <c r="E1157" s="260" t="s">
        <v>1</v>
      </c>
      <c r="F1157" s="261" t="s">
        <v>2247</v>
      </c>
      <c r="G1157" s="258"/>
      <c r="H1157" s="260" t="s">
        <v>1</v>
      </c>
      <c r="I1157" s="262"/>
      <c r="J1157" s="258"/>
      <c r="K1157" s="258"/>
      <c r="L1157" s="263"/>
      <c r="M1157" s="264"/>
      <c r="N1157" s="265"/>
      <c r="O1157" s="265"/>
      <c r="P1157" s="265"/>
      <c r="Q1157" s="265"/>
      <c r="R1157" s="265"/>
      <c r="S1157" s="265"/>
      <c r="T1157" s="266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7" t="s">
        <v>174</v>
      </c>
      <c r="AU1157" s="267" t="s">
        <v>86</v>
      </c>
      <c r="AV1157" s="13" t="s">
        <v>80</v>
      </c>
      <c r="AW1157" s="13" t="s">
        <v>30</v>
      </c>
      <c r="AX1157" s="13" t="s">
        <v>73</v>
      </c>
      <c r="AY1157" s="267" t="s">
        <v>166</v>
      </c>
    </row>
    <row r="1158" spans="1:51" s="14" customFormat="1" ht="12">
      <c r="A1158" s="14"/>
      <c r="B1158" s="268"/>
      <c r="C1158" s="269"/>
      <c r="D1158" s="259" t="s">
        <v>174</v>
      </c>
      <c r="E1158" s="270" t="s">
        <v>1</v>
      </c>
      <c r="F1158" s="271" t="s">
        <v>3316</v>
      </c>
      <c r="G1158" s="269"/>
      <c r="H1158" s="272">
        <v>1.503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174</v>
      </c>
      <c r="AU1158" s="278" t="s">
        <v>86</v>
      </c>
      <c r="AV1158" s="14" t="s">
        <v>86</v>
      </c>
      <c r="AW1158" s="14" t="s">
        <v>30</v>
      </c>
      <c r="AX1158" s="14" t="s">
        <v>73</v>
      </c>
      <c r="AY1158" s="278" t="s">
        <v>166</v>
      </c>
    </row>
    <row r="1159" spans="1:51" s="14" customFormat="1" ht="12">
      <c r="A1159" s="14"/>
      <c r="B1159" s="268"/>
      <c r="C1159" s="269"/>
      <c r="D1159" s="259" t="s">
        <v>174</v>
      </c>
      <c r="E1159" s="270" t="s">
        <v>1</v>
      </c>
      <c r="F1159" s="271" t="s">
        <v>3318</v>
      </c>
      <c r="G1159" s="269"/>
      <c r="H1159" s="272">
        <v>3.15</v>
      </c>
      <c r="I1159" s="273"/>
      <c r="J1159" s="269"/>
      <c r="K1159" s="269"/>
      <c r="L1159" s="274"/>
      <c r="M1159" s="275"/>
      <c r="N1159" s="276"/>
      <c r="O1159" s="276"/>
      <c r="P1159" s="276"/>
      <c r="Q1159" s="276"/>
      <c r="R1159" s="276"/>
      <c r="S1159" s="276"/>
      <c r="T1159" s="277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8" t="s">
        <v>174</v>
      </c>
      <c r="AU1159" s="278" t="s">
        <v>86</v>
      </c>
      <c r="AV1159" s="14" t="s">
        <v>86</v>
      </c>
      <c r="AW1159" s="14" t="s">
        <v>30</v>
      </c>
      <c r="AX1159" s="14" t="s">
        <v>73</v>
      </c>
      <c r="AY1159" s="278" t="s">
        <v>166</v>
      </c>
    </row>
    <row r="1160" spans="1:51" s="14" customFormat="1" ht="12">
      <c r="A1160" s="14"/>
      <c r="B1160" s="268"/>
      <c r="C1160" s="269"/>
      <c r="D1160" s="259" t="s">
        <v>174</v>
      </c>
      <c r="E1160" s="270" t="s">
        <v>1</v>
      </c>
      <c r="F1160" s="271" t="s">
        <v>3319</v>
      </c>
      <c r="G1160" s="269"/>
      <c r="H1160" s="272">
        <v>2.025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174</v>
      </c>
      <c r="AU1160" s="278" t="s">
        <v>86</v>
      </c>
      <c r="AV1160" s="14" t="s">
        <v>86</v>
      </c>
      <c r="AW1160" s="14" t="s">
        <v>30</v>
      </c>
      <c r="AX1160" s="14" t="s">
        <v>73</v>
      </c>
      <c r="AY1160" s="278" t="s">
        <v>166</v>
      </c>
    </row>
    <row r="1161" spans="1:51" s="13" customFormat="1" ht="12">
      <c r="A1161" s="13"/>
      <c r="B1161" s="257"/>
      <c r="C1161" s="258"/>
      <c r="D1161" s="259" t="s">
        <v>174</v>
      </c>
      <c r="E1161" s="260" t="s">
        <v>1</v>
      </c>
      <c r="F1161" s="261" t="s">
        <v>2250</v>
      </c>
      <c r="G1161" s="258"/>
      <c r="H1161" s="260" t="s">
        <v>1</v>
      </c>
      <c r="I1161" s="262"/>
      <c r="J1161" s="258"/>
      <c r="K1161" s="258"/>
      <c r="L1161" s="263"/>
      <c r="M1161" s="264"/>
      <c r="N1161" s="265"/>
      <c r="O1161" s="265"/>
      <c r="P1161" s="265"/>
      <c r="Q1161" s="265"/>
      <c r="R1161" s="265"/>
      <c r="S1161" s="265"/>
      <c r="T1161" s="266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7" t="s">
        <v>174</v>
      </c>
      <c r="AU1161" s="267" t="s">
        <v>86</v>
      </c>
      <c r="AV1161" s="13" t="s">
        <v>80</v>
      </c>
      <c r="AW1161" s="13" t="s">
        <v>30</v>
      </c>
      <c r="AX1161" s="13" t="s">
        <v>73</v>
      </c>
      <c r="AY1161" s="267" t="s">
        <v>166</v>
      </c>
    </row>
    <row r="1162" spans="1:51" s="14" customFormat="1" ht="12">
      <c r="A1162" s="14"/>
      <c r="B1162" s="268"/>
      <c r="C1162" s="269"/>
      <c r="D1162" s="259" t="s">
        <v>174</v>
      </c>
      <c r="E1162" s="270" t="s">
        <v>1</v>
      </c>
      <c r="F1162" s="271" t="s">
        <v>3320</v>
      </c>
      <c r="G1162" s="269"/>
      <c r="H1162" s="272">
        <v>6.174</v>
      </c>
      <c r="I1162" s="273"/>
      <c r="J1162" s="269"/>
      <c r="K1162" s="269"/>
      <c r="L1162" s="274"/>
      <c r="M1162" s="275"/>
      <c r="N1162" s="276"/>
      <c r="O1162" s="276"/>
      <c r="P1162" s="276"/>
      <c r="Q1162" s="276"/>
      <c r="R1162" s="276"/>
      <c r="S1162" s="276"/>
      <c r="T1162" s="277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8" t="s">
        <v>174</v>
      </c>
      <c r="AU1162" s="278" t="s">
        <v>86</v>
      </c>
      <c r="AV1162" s="14" t="s">
        <v>86</v>
      </c>
      <c r="AW1162" s="14" t="s">
        <v>30</v>
      </c>
      <c r="AX1162" s="14" t="s">
        <v>73</v>
      </c>
      <c r="AY1162" s="278" t="s">
        <v>166</v>
      </c>
    </row>
    <row r="1163" spans="1:51" s="14" customFormat="1" ht="12">
      <c r="A1163" s="14"/>
      <c r="B1163" s="268"/>
      <c r="C1163" s="269"/>
      <c r="D1163" s="259" t="s">
        <v>174</v>
      </c>
      <c r="E1163" s="270" t="s">
        <v>1</v>
      </c>
      <c r="F1163" s="271" t="s">
        <v>3321</v>
      </c>
      <c r="G1163" s="269"/>
      <c r="H1163" s="272">
        <v>10.8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8" t="s">
        <v>174</v>
      </c>
      <c r="AU1163" s="278" t="s">
        <v>86</v>
      </c>
      <c r="AV1163" s="14" t="s">
        <v>86</v>
      </c>
      <c r="AW1163" s="14" t="s">
        <v>30</v>
      </c>
      <c r="AX1163" s="14" t="s">
        <v>73</v>
      </c>
      <c r="AY1163" s="278" t="s">
        <v>166</v>
      </c>
    </row>
    <row r="1164" spans="1:51" s="14" customFormat="1" ht="12">
      <c r="A1164" s="14"/>
      <c r="B1164" s="268"/>
      <c r="C1164" s="269"/>
      <c r="D1164" s="259" t="s">
        <v>174</v>
      </c>
      <c r="E1164" s="270" t="s">
        <v>1</v>
      </c>
      <c r="F1164" s="271" t="s">
        <v>3322</v>
      </c>
      <c r="G1164" s="269"/>
      <c r="H1164" s="272">
        <v>15.33</v>
      </c>
      <c r="I1164" s="273"/>
      <c r="J1164" s="269"/>
      <c r="K1164" s="269"/>
      <c r="L1164" s="274"/>
      <c r="M1164" s="275"/>
      <c r="N1164" s="276"/>
      <c r="O1164" s="276"/>
      <c r="P1164" s="276"/>
      <c r="Q1164" s="276"/>
      <c r="R1164" s="276"/>
      <c r="S1164" s="276"/>
      <c r="T1164" s="277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78" t="s">
        <v>174</v>
      </c>
      <c r="AU1164" s="278" t="s">
        <v>86</v>
      </c>
      <c r="AV1164" s="14" t="s">
        <v>86</v>
      </c>
      <c r="AW1164" s="14" t="s">
        <v>30</v>
      </c>
      <c r="AX1164" s="14" t="s">
        <v>73</v>
      </c>
      <c r="AY1164" s="278" t="s">
        <v>166</v>
      </c>
    </row>
    <row r="1165" spans="1:51" s="14" customFormat="1" ht="12">
      <c r="A1165" s="14"/>
      <c r="B1165" s="268"/>
      <c r="C1165" s="269"/>
      <c r="D1165" s="259" t="s">
        <v>174</v>
      </c>
      <c r="E1165" s="270" t="s">
        <v>1</v>
      </c>
      <c r="F1165" s="271" t="s">
        <v>3323</v>
      </c>
      <c r="G1165" s="269"/>
      <c r="H1165" s="272">
        <v>7.82</v>
      </c>
      <c r="I1165" s="273"/>
      <c r="J1165" s="269"/>
      <c r="K1165" s="269"/>
      <c r="L1165" s="274"/>
      <c r="M1165" s="275"/>
      <c r="N1165" s="276"/>
      <c r="O1165" s="276"/>
      <c r="P1165" s="276"/>
      <c r="Q1165" s="276"/>
      <c r="R1165" s="276"/>
      <c r="S1165" s="276"/>
      <c r="T1165" s="27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8" t="s">
        <v>174</v>
      </c>
      <c r="AU1165" s="278" t="s">
        <v>86</v>
      </c>
      <c r="AV1165" s="14" t="s">
        <v>86</v>
      </c>
      <c r="AW1165" s="14" t="s">
        <v>30</v>
      </c>
      <c r="AX1165" s="14" t="s">
        <v>73</v>
      </c>
      <c r="AY1165" s="278" t="s">
        <v>166</v>
      </c>
    </row>
    <row r="1166" spans="1:51" s="13" customFormat="1" ht="12">
      <c r="A1166" s="13"/>
      <c r="B1166" s="257"/>
      <c r="C1166" s="258"/>
      <c r="D1166" s="259" t="s">
        <v>174</v>
      </c>
      <c r="E1166" s="260" t="s">
        <v>1</v>
      </c>
      <c r="F1166" s="261" t="s">
        <v>461</v>
      </c>
      <c r="G1166" s="258"/>
      <c r="H1166" s="260" t="s">
        <v>1</v>
      </c>
      <c r="I1166" s="262"/>
      <c r="J1166" s="258"/>
      <c r="K1166" s="258"/>
      <c r="L1166" s="263"/>
      <c r="M1166" s="264"/>
      <c r="N1166" s="265"/>
      <c r="O1166" s="265"/>
      <c r="P1166" s="265"/>
      <c r="Q1166" s="265"/>
      <c r="R1166" s="265"/>
      <c r="S1166" s="265"/>
      <c r="T1166" s="266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7" t="s">
        <v>174</v>
      </c>
      <c r="AU1166" s="267" t="s">
        <v>86</v>
      </c>
      <c r="AV1166" s="13" t="s">
        <v>80</v>
      </c>
      <c r="AW1166" s="13" t="s">
        <v>30</v>
      </c>
      <c r="AX1166" s="13" t="s">
        <v>73</v>
      </c>
      <c r="AY1166" s="267" t="s">
        <v>166</v>
      </c>
    </row>
    <row r="1167" spans="1:51" s="14" customFormat="1" ht="12">
      <c r="A1167" s="14"/>
      <c r="B1167" s="268"/>
      <c r="C1167" s="269"/>
      <c r="D1167" s="259" t="s">
        <v>174</v>
      </c>
      <c r="E1167" s="270" t="s">
        <v>1</v>
      </c>
      <c r="F1167" s="271" t="s">
        <v>3325</v>
      </c>
      <c r="G1167" s="269"/>
      <c r="H1167" s="272">
        <v>2.297</v>
      </c>
      <c r="I1167" s="273"/>
      <c r="J1167" s="269"/>
      <c r="K1167" s="269"/>
      <c r="L1167" s="274"/>
      <c r="M1167" s="275"/>
      <c r="N1167" s="276"/>
      <c r="O1167" s="276"/>
      <c r="P1167" s="276"/>
      <c r="Q1167" s="276"/>
      <c r="R1167" s="276"/>
      <c r="S1167" s="276"/>
      <c r="T1167" s="277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78" t="s">
        <v>174</v>
      </c>
      <c r="AU1167" s="278" t="s">
        <v>86</v>
      </c>
      <c r="AV1167" s="14" t="s">
        <v>86</v>
      </c>
      <c r="AW1167" s="14" t="s">
        <v>30</v>
      </c>
      <c r="AX1167" s="14" t="s">
        <v>73</v>
      </c>
      <c r="AY1167" s="278" t="s">
        <v>166</v>
      </c>
    </row>
    <row r="1168" spans="1:51" s="14" customFormat="1" ht="12">
      <c r="A1168" s="14"/>
      <c r="B1168" s="268"/>
      <c r="C1168" s="269"/>
      <c r="D1168" s="259" t="s">
        <v>174</v>
      </c>
      <c r="E1168" s="270" t="s">
        <v>1</v>
      </c>
      <c r="F1168" s="271" t="s">
        <v>3326</v>
      </c>
      <c r="G1168" s="269"/>
      <c r="H1168" s="272">
        <v>1.929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174</v>
      </c>
      <c r="AU1168" s="278" t="s">
        <v>86</v>
      </c>
      <c r="AV1168" s="14" t="s">
        <v>86</v>
      </c>
      <c r="AW1168" s="14" t="s">
        <v>30</v>
      </c>
      <c r="AX1168" s="14" t="s">
        <v>73</v>
      </c>
      <c r="AY1168" s="278" t="s">
        <v>166</v>
      </c>
    </row>
    <row r="1169" spans="1:51" s="14" customFormat="1" ht="12">
      <c r="A1169" s="14"/>
      <c r="B1169" s="268"/>
      <c r="C1169" s="269"/>
      <c r="D1169" s="259" t="s">
        <v>174</v>
      </c>
      <c r="E1169" s="270" t="s">
        <v>1</v>
      </c>
      <c r="F1169" s="271" t="s">
        <v>3327</v>
      </c>
      <c r="G1169" s="269"/>
      <c r="H1169" s="272">
        <v>4.116</v>
      </c>
      <c r="I1169" s="273"/>
      <c r="J1169" s="269"/>
      <c r="K1169" s="269"/>
      <c r="L1169" s="274"/>
      <c r="M1169" s="275"/>
      <c r="N1169" s="276"/>
      <c r="O1169" s="276"/>
      <c r="P1169" s="276"/>
      <c r="Q1169" s="276"/>
      <c r="R1169" s="276"/>
      <c r="S1169" s="276"/>
      <c r="T1169" s="277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78" t="s">
        <v>174</v>
      </c>
      <c r="AU1169" s="278" t="s">
        <v>86</v>
      </c>
      <c r="AV1169" s="14" t="s">
        <v>86</v>
      </c>
      <c r="AW1169" s="14" t="s">
        <v>30</v>
      </c>
      <c r="AX1169" s="14" t="s">
        <v>73</v>
      </c>
      <c r="AY1169" s="278" t="s">
        <v>166</v>
      </c>
    </row>
    <row r="1170" spans="1:51" s="14" customFormat="1" ht="12">
      <c r="A1170" s="14"/>
      <c r="B1170" s="268"/>
      <c r="C1170" s="269"/>
      <c r="D1170" s="259" t="s">
        <v>174</v>
      </c>
      <c r="E1170" s="270" t="s">
        <v>1</v>
      </c>
      <c r="F1170" s="271" t="s">
        <v>3328</v>
      </c>
      <c r="G1170" s="269"/>
      <c r="H1170" s="272">
        <v>1.253</v>
      </c>
      <c r="I1170" s="273"/>
      <c r="J1170" s="269"/>
      <c r="K1170" s="269"/>
      <c r="L1170" s="274"/>
      <c r="M1170" s="275"/>
      <c r="N1170" s="276"/>
      <c r="O1170" s="276"/>
      <c r="P1170" s="276"/>
      <c r="Q1170" s="276"/>
      <c r="R1170" s="276"/>
      <c r="S1170" s="276"/>
      <c r="T1170" s="277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8" t="s">
        <v>174</v>
      </c>
      <c r="AU1170" s="278" t="s">
        <v>86</v>
      </c>
      <c r="AV1170" s="14" t="s">
        <v>86</v>
      </c>
      <c r="AW1170" s="14" t="s">
        <v>30</v>
      </c>
      <c r="AX1170" s="14" t="s">
        <v>73</v>
      </c>
      <c r="AY1170" s="278" t="s">
        <v>166</v>
      </c>
    </row>
    <row r="1171" spans="1:51" s="14" customFormat="1" ht="12">
      <c r="A1171" s="14"/>
      <c r="B1171" s="268"/>
      <c r="C1171" s="269"/>
      <c r="D1171" s="259" t="s">
        <v>174</v>
      </c>
      <c r="E1171" s="270" t="s">
        <v>1</v>
      </c>
      <c r="F1171" s="271" t="s">
        <v>3329</v>
      </c>
      <c r="G1171" s="269"/>
      <c r="H1171" s="272">
        <v>10.893</v>
      </c>
      <c r="I1171" s="273"/>
      <c r="J1171" s="269"/>
      <c r="K1171" s="269"/>
      <c r="L1171" s="274"/>
      <c r="M1171" s="275"/>
      <c r="N1171" s="276"/>
      <c r="O1171" s="276"/>
      <c r="P1171" s="276"/>
      <c r="Q1171" s="276"/>
      <c r="R1171" s="276"/>
      <c r="S1171" s="276"/>
      <c r="T1171" s="27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78" t="s">
        <v>174</v>
      </c>
      <c r="AU1171" s="278" t="s">
        <v>86</v>
      </c>
      <c r="AV1171" s="14" t="s">
        <v>86</v>
      </c>
      <c r="AW1171" s="14" t="s">
        <v>30</v>
      </c>
      <c r="AX1171" s="14" t="s">
        <v>73</v>
      </c>
      <c r="AY1171" s="278" t="s">
        <v>166</v>
      </c>
    </row>
    <row r="1172" spans="1:51" s="14" customFormat="1" ht="12">
      <c r="A1172" s="14"/>
      <c r="B1172" s="268"/>
      <c r="C1172" s="269"/>
      <c r="D1172" s="259" t="s">
        <v>174</v>
      </c>
      <c r="E1172" s="270" t="s">
        <v>1</v>
      </c>
      <c r="F1172" s="271" t="s">
        <v>3330</v>
      </c>
      <c r="G1172" s="269"/>
      <c r="H1172" s="272">
        <v>18.27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174</v>
      </c>
      <c r="AU1172" s="278" t="s">
        <v>86</v>
      </c>
      <c r="AV1172" s="14" t="s">
        <v>86</v>
      </c>
      <c r="AW1172" s="14" t="s">
        <v>30</v>
      </c>
      <c r="AX1172" s="14" t="s">
        <v>73</v>
      </c>
      <c r="AY1172" s="278" t="s">
        <v>166</v>
      </c>
    </row>
    <row r="1173" spans="1:65" s="2" customFormat="1" ht="21.75" customHeight="1">
      <c r="A1173" s="37"/>
      <c r="B1173" s="38"/>
      <c r="C1173" s="243" t="s">
        <v>2832</v>
      </c>
      <c r="D1173" s="243" t="s">
        <v>168</v>
      </c>
      <c r="E1173" s="244" t="s">
        <v>1736</v>
      </c>
      <c r="F1173" s="245" t="s">
        <v>1737</v>
      </c>
      <c r="G1173" s="246" t="s">
        <v>171</v>
      </c>
      <c r="H1173" s="247">
        <v>14.482</v>
      </c>
      <c r="I1173" s="248"/>
      <c r="J1173" s="249">
        <f>ROUND(I1173*H1173,2)</f>
        <v>0</v>
      </c>
      <c r="K1173" s="250"/>
      <c r="L1173" s="43"/>
      <c r="M1173" s="251" t="s">
        <v>1</v>
      </c>
      <c r="N1173" s="252" t="s">
        <v>39</v>
      </c>
      <c r="O1173" s="90"/>
      <c r="P1173" s="253">
        <f>O1173*H1173</f>
        <v>0</v>
      </c>
      <c r="Q1173" s="253">
        <v>0.00025</v>
      </c>
      <c r="R1173" s="253">
        <f>Q1173*H1173</f>
        <v>0.0036205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252</v>
      </c>
      <c r="AT1173" s="255" t="s">
        <v>168</v>
      </c>
      <c r="AU1173" s="255" t="s">
        <v>86</v>
      </c>
      <c r="AY1173" s="16" t="s">
        <v>166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86</v>
      </c>
      <c r="BK1173" s="256">
        <f>ROUND(I1173*H1173,2)</f>
        <v>0</v>
      </c>
      <c r="BL1173" s="16" t="s">
        <v>252</v>
      </c>
      <c r="BM1173" s="255" t="s">
        <v>3655</v>
      </c>
    </row>
    <row r="1174" spans="1:51" s="13" customFormat="1" ht="12">
      <c r="A1174" s="13"/>
      <c r="B1174" s="257"/>
      <c r="C1174" s="258"/>
      <c r="D1174" s="259" t="s">
        <v>174</v>
      </c>
      <c r="E1174" s="260" t="s">
        <v>1</v>
      </c>
      <c r="F1174" s="261" t="s">
        <v>2250</v>
      </c>
      <c r="G1174" s="258"/>
      <c r="H1174" s="260" t="s">
        <v>1</v>
      </c>
      <c r="I1174" s="262"/>
      <c r="J1174" s="258"/>
      <c r="K1174" s="258"/>
      <c r="L1174" s="263"/>
      <c r="M1174" s="264"/>
      <c r="N1174" s="265"/>
      <c r="O1174" s="265"/>
      <c r="P1174" s="265"/>
      <c r="Q1174" s="265"/>
      <c r="R1174" s="265"/>
      <c r="S1174" s="265"/>
      <c r="T1174" s="266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7" t="s">
        <v>174</v>
      </c>
      <c r="AU1174" s="267" t="s">
        <v>86</v>
      </c>
      <c r="AV1174" s="13" t="s">
        <v>80</v>
      </c>
      <c r="AW1174" s="13" t="s">
        <v>30</v>
      </c>
      <c r="AX1174" s="13" t="s">
        <v>73</v>
      </c>
      <c r="AY1174" s="267" t="s">
        <v>166</v>
      </c>
    </row>
    <row r="1175" spans="1:51" s="14" customFormat="1" ht="12">
      <c r="A1175" s="14"/>
      <c r="B1175" s="268"/>
      <c r="C1175" s="269"/>
      <c r="D1175" s="259" t="s">
        <v>174</v>
      </c>
      <c r="E1175" s="270" t="s">
        <v>1</v>
      </c>
      <c r="F1175" s="271" t="s">
        <v>3324</v>
      </c>
      <c r="G1175" s="269"/>
      <c r="H1175" s="272">
        <v>1.98</v>
      </c>
      <c r="I1175" s="273"/>
      <c r="J1175" s="269"/>
      <c r="K1175" s="269"/>
      <c r="L1175" s="274"/>
      <c r="M1175" s="275"/>
      <c r="N1175" s="276"/>
      <c r="O1175" s="276"/>
      <c r="P1175" s="276"/>
      <c r="Q1175" s="276"/>
      <c r="R1175" s="276"/>
      <c r="S1175" s="276"/>
      <c r="T1175" s="277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8" t="s">
        <v>174</v>
      </c>
      <c r="AU1175" s="278" t="s">
        <v>86</v>
      </c>
      <c r="AV1175" s="14" t="s">
        <v>86</v>
      </c>
      <c r="AW1175" s="14" t="s">
        <v>30</v>
      </c>
      <c r="AX1175" s="14" t="s">
        <v>73</v>
      </c>
      <c r="AY1175" s="278" t="s">
        <v>166</v>
      </c>
    </row>
    <row r="1176" spans="1:51" s="13" customFormat="1" ht="12">
      <c r="A1176" s="13"/>
      <c r="B1176" s="257"/>
      <c r="C1176" s="258"/>
      <c r="D1176" s="259" t="s">
        <v>174</v>
      </c>
      <c r="E1176" s="260" t="s">
        <v>1</v>
      </c>
      <c r="F1176" s="261" t="s">
        <v>461</v>
      </c>
      <c r="G1176" s="258"/>
      <c r="H1176" s="260" t="s">
        <v>1</v>
      </c>
      <c r="I1176" s="262"/>
      <c r="J1176" s="258"/>
      <c r="K1176" s="258"/>
      <c r="L1176" s="263"/>
      <c r="M1176" s="264"/>
      <c r="N1176" s="265"/>
      <c r="O1176" s="265"/>
      <c r="P1176" s="265"/>
      <c r="Q1176" s="265"/>
      <c r="R1176" s="265"/>
      <c r="S1176" s="265"/>
      <c r="T1176" s="266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7" t="s">
        <v>174</v>
      </c>
      <c r="AU1176" s="267" t="s">
        <v>86</v>
      </c>
      <c r="AV1176" s="13" t="s">
        <v>80</v>
      </c>
      <c r="AW1176" s="13" t="s">
        <v>30</v>
      </c>
      <c r="AX1176" s="13" t="s">
        <v>73</v>
      </c>
      <c r="AY1176" s="267" t="s">
        <v>166</v>
      </c>
    </row>
    <row r="1177" spans="1:51" s="14" customFormat="1" ht="12">
      <c r="A1177" s="14"/>
      <c r="B1177" s="268"/>
      <c r="C1177" s="269"/>
      <c r="D1177" s="259" t="s">
        <v>174</v>
      </c>
      <c r="E1177" s="270" t="s">
        <v>1</v>
      </c>
      <c r="F1177" s="271" t="s">
        <v>3331</v>
      </c>
      <c r="G1177" s="269"/>
      <c r="H1177" s="272">
        <v>12.502</v>
      </c>
      <c r="I1177" s="273"/>
      <c r="J1177" s="269"/>
      <c r="K1177" s="269"/>
      <c r="L1177" s="274"/>
      <c r="M1177" s="275"/>
      <c r="N1177" s="276"/>
      <c r="O1177" s="276"/>
      <c r="P1177" s="276"/>
      <c r="Q1177" s="276"/>
      <c r="R1177" s="276"/>
      <c r="S1177" s="276"/>
      <c r="T1177" s="27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78" t="s">
        <v>174</v>
      </c>
      <c r="AU1177" s="278" t="s">
        <v>86</v>
      </c>
      <c r="AV1177" s="14" t="s">
        <v>86</v>
      </c>
      <c r="AW1177" s="14" t="s">
        <v>30</v>
      </c>
      <c r="AX1177" s="14" t="s">
        <v>73</v>
      </c>
      <c r="AY1177" s="278" t="s">
        <v>166</v>
      </c>
    </row>
    <row r="1178" spans="1:65" s="2" customFormat="1" ht="21.75" customHeight="1">
      <c r="A1178" s="37"/>
      <c r="B1178" s="38"/>
      <c r="C1178" s="243" t="s">
        <v>2841</v>
      </c>
      <c r="D1178" s="243" t="s">
        <v>168</v>
      </c>
      <c r="E1178" s="244" t="s">
        <v>1740</v>
      </c>
      <c r="F1178" s="245" t="s">
        <v>1741</v>
      </c>
      <c r="G1178" s="246" t="s">
        <v>346</v>
      </c>
      <c r="H1178" s="247">
        <v>9</v>
      </c>
      <c r="I1178" s="248"/>
      <c r="J1178" s="249">
        <f>ROUND(I1178*H1178,2)</f>
        <v>0</v>
      </c>
      <c r="K1178" s="250"/>
      <c r="L1178" s="43"/>
      <c r="M1178" s="251" t="s">
        <v>1</v>
      </c>
      <c r="N1178" s="252" t="s">
        <v>39</v>
      </c>
      <c r="O1178" s="90"/>
      <c r="P1178" s="253">
        <f>O1178*H1178</f>
        <v>0</v>
      </c>
      <c r="Q1178" s="253">
        <v>0.00025</v>
      </c>
      <c r="R1178" s="253">
        <f>Q1178*H1178</f>
        <v>0.0022500000000000003</v>
      </c>
      <c r="S1178" s="253">
        <v>0</v>
      </c>
      <c r="T1178" s="254">
        <f>S1178*H1178</f>
        <v>0</v>
      </c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R1178" s="255" t="s">
        <v>252</v>
      </c>
      <c r="AT1178" s="255" t="s">
        <v>168</v>
      </c>
      <c r="AU1178" s="255" t="s">
        <v>86</v>
      </c>
      <c r="AY1178" s="16" t="s">
        <v>166</v>
      </c>
      <c r="BE1178" s="256">
        <f>IF(N1178="základní",J1178,0)</f>
        <v>0</v>
      </c>
      <c r="BF1178" s="256">
        <f>IF(N1178="snížená",J1178,0)</f>
        <v>0</v>
      </c>
      <c r="BG1178" s="256">
        <f>IF(N1178="zákl. přenesená",J1178,0)</f>
        <v>0</v>
      </c>
      <c r="BH1178" s="256">
        <f>IF(N1178="sníž. přenesená",J1178,0)</f>
        <v>0</v>
      </c>
      <c r="BI1178" s="256">
        <f>IF(N1178="nulová",J1178,0)</f>
        <v>0</v>
      </c>
      <c r="BJ1178" s="16" t="s">
        <v>86</v>
      </c>
      <c r="BK1178" s="256">
        <f>ROUND(I1178*H1178,2)</f>
        <v>0</v>
      </c>
      <c r="BL1178" s="16" t="s">
        <v>252</v>
      </c>
      <c r="BM1178" s="255" t="s">
        <v>3656</v>
      </c>
    </row>
    <row r="1179" spans="1:51" s="13" customFormat="1" ht="12">
      <c r="A1179" s="13"/>
      <c r="B1179" s="257"/>
      <c r="C1179" s="258"/>
      <c r="D1179" s="259" t="s">
        <v>174</v>
      </c>
      <c r="E1179" s="260" t="s">
        <v>1</v>
      </c>
      <c r="F1179" s="261" t="s">
        <v>2247</v>
      </c>
      <c r="G1179" s="258"/>
      <c r="H1179" s="260" t="s">
        <v>1</v>
      </c>
      <c r="I1179" s="262"/>
      <c r="J1179" s="258"/>
      <c r="K1179" s="258"/>
      <c r="L1179" s="263"/>
      <c r="M1179" s="264"/>
      <c r="N1179" s="265"/>
      <c r="O1179" s="265"/>
      <c r="P1179" s="265"/>
      <c r="Q1179" s="265"/>
      <c r="R1179" s="265"/>
      <c r="S1179" s="265"/>
      <c r="T1179" s="26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7" t="s">
        <v>174</v>
      </c>
      <c r="AU1179" s="267" t="s">
        <v>86</v>
      </c>
      <c r="AV1179" s="13" t="s">
        <v>80</v>
      </c>
      <c r="AW1179" s="13" t="s">
        <v>30</v>
      </c>
      <c r="AX1179" s="13" t="s">
        <v>73</v>
      </c>
      <c r="AY1179" s="267" t="s">
        <v>166</v>
      </c>
    </row>
    <row r="1180" spans="1:51" s="14" customFormat="1" ht="12">
      <c r="A1180" s="14"/>
      <c r="B1180" s="268"/>
      <c r="C1180" s="269"/>
      <c r="D1180" s="259" t="s">
        <v>174</v>
      </c>
      <c r="E1180" s="270" t="s">
        <v>1</v>
      </c>
      <c r="F1180" s="271" t="s">
        <v>3657</v>
      </c>
      <c r="G1180" s="269"/>
      <c r="H1180" s="272">
        <v>9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174</v>
      </c>
      <c r="AU1180" s="278" t="s">
        <v>86</v>
      </c>
      <c r="AV1180" s="14" t="s">
        <v>86</v>
      </c>
      <c r="AW1180" s="14" t="s">
        <v>30</v>
      </c>
      <c r="AX1180" s="14" t="s">
        <v>73</v>
      </c>
      <c r="AY1180" s="278" t="s">
        <v>166</v>
      </c>
    </row>
    <row r="1181" spans="1:65" s="2" customFormat="1" ht="33" customHeight="1">
      <c r="A1181" s="37"/>
      <c r="B1181" s="38"/>
      <c r="C1181" s="279" t="s">
        <v>1699</v>
      </c>
      <c r="D1181" s="279" t="s">
        <v>243</v>
      </c>
      <c r="E1181" s="280" t="s">
        <v>1747</v>
      </c>
      <c r="F1181" s="281" t="s">
        <v>3658</v>
      </c>
      <c r="G1181" s="282" t="s">
        <v>346</v>
      </c>
      <c r="H1181" s="283">
        <v>4</v>
      </c>
      <c r="I1181" s="284"/>
      <c r="J1181" s="285">
        <f>ROUND(I1181*H1181,2)</f>
        <v>0</v>
      </c>
      <c r="K1181" s="286"/>
      <c r="L1181" s="287"/>
      <c r="M1181" s="288" t="s">
        <v>1</v>
      </c>
      <c r="N1181" s="289" t="s">
        <v>39</v>
      </c>
      <c r="O1181" s="90"/>
      <c r="P1181" s="253">
        <f>O1181*H1181</f>
        <v>0</v>
      </c>
      <c r="Q1181" s="253">
        <v>0.01</v>
      </c>
      <c r="R1181" s="253">
        <f>Q1181*H1181</f>
        <v>0.04</v>
      </c>
      <c r="S1181" s="253">
        <v>0</v>
      </c>
      <c r="T1181" s="254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55" t="s">
        <v>338</v>
      </c>
      <c r="AT1181" s="255" t="s">
        <v>243</v>
      </c>
      <c r="AU1181" s="255" t="s">
        <v>86</v>
      </c>
      <c r="AY1181" s="16" t="s">
        <v>166</v>
      </c>
      <c r="BE1181" s="256">
        <f>IF(N1181="základní",J1181,0)</f>
        <v>0</v>
      </c>
      <c r="BF1181" s="256">
        <f>IF(N1181="snížená",J1181,0)</f>
        <v>0</v>
      </c>
      <c r="BG1181" s="256">
        <f>IF(N1181="zákl. přenesená",J1181,0)</f>
        <v>0</v>
      </c>
      <c r="BH1181" s="256">
        <f>IF(N1181="sníž. přenesená",J1181,0)</f>
        <v>0</v>
      </c>
      <c r="BI1181" s="256">
        <f>IF(N1181="nulová",J1181,0)</f>
        <v>0</v>
      </c>
      <c r="BJ1181" s="16" t="s">
        <v>86</v>
      </c>
      <c r="BK1181" s="256">
        <f>ROUND(I1181*H1181,2)</f>
        <v>0</v>
      </c>
      <c r="BL1181" s="16" t="s">
        <v>252</v>
      </c>
      <c r="BM1181" s="255" t="s">
        <v>3659</v>
      </c>
    </row>
    <row r="1182" spans="1:51" s="14" customFormat="1" ht="12">
      <c r="A1182" s="14"/>
      <c r="B1182" s="268"/>
      <c r="C1182" s="269"/>
      <c r="D1182" s="259" t="s">
        <v>174</v>
      </c>
      <c r="E1182" s="270" t="s">
        <v>1</v>
      </c>
      <c r="F1182" s="271" t="s">
        <v>354</v>
      </c>
      <c r="G1182" s="269"/>
      <c r="H1182" s="272">
        <v>4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174</v>
      </c>
      <c r="AU1182" s="278" t="s">
        <v>86</v>
      </c>
      <c r="AV1182" s="14" t="s">
        <v>86</v>
      </c>
      <c r="AW1182" s="14" t="s">
        <v>30</v>
      </c>
      <c r="AX1182" s="14" t="s">
        <v>73</v>
      </c>
      <c r="AY1182" s="278" t="s">
        <v>166</v>
      </c>
    </row>
    <row r="1183" spans="1:65" s="2" customFormat="1" ht="33" customHeight="1">
      <c r="A1183" s="37"/>
      <c r="B1183" s="38"/>
      <c r="C1183" s="279" t="s">
        <v>1703</v>
      </c>
      <c r="D1183" s="279" t="s">
        <v>243</v>
      </c>
      <c r="E1183" s="280" t="s">
        <v>1752</v>
      </c>
      <c r="F1183" s="281" t="s">
        <v>3660</v>
      </c>
      <c r="G1183" s="282" t="s">
        <v>346</v>
      </c>
      <c r="H1183" s="283">
        <v>3</v>
      </c>
      <c r="I1183" s="284"/>
      <c r="J1183" s="285">
        <f>ROUND(I1183*H1183,2)</f>
        <v>0</v>
      </c>
      <c r="K1183" s="286"/>
      <c r="L1183" s="287"/>
      <c r="M1183" s="288" t="s">
        <v>1</v>
      </c>
      <c r="N1183" s="289" t="s">
        <v>39</v>
      </c>
      <c r="O1183" s="90"/>
      <c r="P1183" s="253">
        <f>O1183*H1183</f>
        <v>0</v>
      </c>
      <c r="Q1183" s="253">
        <v>0.01</v>
      </c>
      <c r="R1183" s="253">
        <f>Q1183*H1183</f>
        <v>0.03</v>
      </c>
      <c r="S1183" s="253">
        <v>0</v>
      </c>
      <c r="T1183" s="254">
        <f>S1183*H1183</f>
        <v>0</v>
      </c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R1183" s="255" t="s">
        <v>338</v>
      </c>
      <c r="AT1183" s="255" t="s">
        <v>243</v>
      </c>
      <c r="AU1183" s="255" t="s">
        <v>86</v>
      </c>
      <c r="AY1183" s="16" t="s">
        <v>166</v>
      </c>
      <c r="BE1183" s="256">
        <f>IF(N1183="základní",J1183,0)</f>
        <v>0</v>
      </c>
      <c r="BF1183" s="256">
        <f>IF(N1183="snížená",J1183,0)</f>
        <v>0</v>
      </c>
      <c r="BG1183" s="256">
        <f>IF(N1183="zákl. přenesená",J1183,0)</f>
        <v>0</v>
      </c>
      <c r="BH1183" s="256">
        <f>IF(N1183="sníž. přenesená",J1183,0)</f>
        <v>0</v>
      </c>
      <c r="BI1183" s="256">
        <f>IF(N1183="nulová",J1183,0)</f>
        <v>0</v>
      </c>
      <c r="BJ1183" s="16" t="s">
        <v>86</v>
      </c>
      <c r="BK1183" s="256">
        <f>ROUND(I1183*H1183,2)</f>
        <v>0</v>
      </c>
      <c r="BL1183" s="16" t="s">
        <v>252</v>
      </c>
      <c r="BM1183" s="255" t="s">
        <v>3661</v>
      </c>
    </row>
    <row r="1184" spans="1:51" s="14" customFormat="1" ht="12">
      <c r="A1184" s="14"/>
      <c r="B1184" s="268"/>
      <c r="C1184" s="269"/>
      <c r="D1184" s="259" t="s">
        <v>174</v>
      </c>
      <c r="E1184" s="270" t="s">
        <v>1</v>
      </c>
      <c r="F1184" s="271" t="s">
        <v>866</v>
      </c>
      <c r="G1184" s="269"/>
      <c r="H1184" s="272">
        <v>3</v>
      </c>
      <c r="I1184" s="273"/>
      <c r="J1184" s="269"/>
      <c r="K1184" s="269"/>
      <c r="L1184" s="274"/>
      <c r="M1184" s="275"/>
      <c r="N1184" s="276"/>
      <c r="O1184" s="276"/>
      <c r="P1184" s="276"/>
      <c r="Q1184" s="276"/>
      <c r="R1184" s="276"/>
      <c r="S1184" s="276"/>
      <c r="T1184" s="27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8" t="s">
        <v>174</v>
      </c>
      <c r="AU1184" s="278" t="s">
        <v>86</v>
      </c>
      <c r="AV1184" s="14" t="s">
        <v>86</v>
      </c>
      <c r="AW1184" s="14" t="s">
        <v>30</v>
      </c>
      <c r="AX1184" s="14" t="s">
        <v>73</v>
      </c>
      <c r="AY1184" s="278" t="s">
        <v>166</v>
      </c>
    </row>
    <row r="1185" spans="1:65" s="2" customFormat="1" ht="33" customHeight="1">
      <c r="A1185" s="37"/>
      <c r="B1185" s="38"/>
      <c r="C1185" s="279" t="s">
        <v>1707</v>
      </c>
      <c r="D1185" s="279" t="s">
        <v>243</v>
      </c>
      <c r="E1185" s="280" t="s">
        <v>3662</v>
      </c>
      <c r="F1185" s="281" t="s">
        <v>3663</v>
      </c>
      <c r="G1185" s="282" t="s">
        <v>346</v>
      </c>
      <c r="H1185" s="283">
        <v>2</v>
      </c>
      <c r="I1185" s="284"/>
      <c r="J1185" s="285">
        <f>ROUND(I1185*H1185,2)</f>
        <v>0</v>
      </c>
      <c r="K1185" s="286"/>
      <c r="L1185" s="287"/>
      <c r="M1185" s="288" t="s">
        <v>1</v>
      </c>
      <c r="N1185" s="289" t="s">
        <v>39</v>
      </c>
      <c r="O1185" s="90"/>
      <c r="P1185" s="253">
        <f>O1185*H1185</f>
        <v>0</v>
      </c>
      <c r="Q1185" s="253">
        <v>0.01</v>
      </c>
      <c r="R1185" s="253">
        <f>Q1185*H1185</f>
        <v>0.02</v>
      </c>
      <c r="S1185" s="253">
        <v>0</v>
      </c>
      <c r="T1185" s="254">
        <f>S1185*H1185</f>
        <v>0</v>
      </c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R1185" s="255" t="s">
        <v>338</v>
      </c>
      <c r="AT1185" s="255" t="s">
        <v>243</v>
      </c>
      <c r="AU1185" s="255" t="s">
        <v>86</v>
      </c>
      <c r="AY1185" s="16" t="s">
        <v>166</v>
      </c>
      <c r="BE1185" s="256">
        <f>IF(N1185="základní",J1185,0)</f>
        <v>0</v>
      </c>
      <c r="BF1185" s="256">
        <f>IF(N1185="snížená",J1185,0)</f>
        <v>0</v>
      </c>
      <c r="BG1185" s="256">
        <f>IF(N1185="zákl. přenesená",J1185,0)</f>
        <v>0</v>
      </c>
      <c r="BH1185" s="256">
        <f>IF(N1185="sníž. přenesená",J1185,0)</f>
        <v>0</v>
      </c>
      <c r="BI1185" s="256">
        <f>IF(N1185="nulová",J1185,0)</f>
        <v>0</v>
      </c>
      <c r="BJ1185" s="16" t="s">
        <v>86</v>
      </c>
      <c r="BK1185" s="256">
        <f>ROUND(I1185*H1185,2)</f>
        <v>0</v>
      </c>
      <c r="BL1185" s="16" t="s">
        <v>252</v>
      </c>
      <c r="BM1185" s="255" t="s">
        <v>3664</v>
      </c>
    </row>
    <row r="1186" spans="1:51" s="14" customFormat="1" ht="12">
      <c r="A1186" s="14"/>
      <c r="B1186" s="268"/>
      <c r="C1186" s="269"/>
      <c r="D1186" s="259" t="s">
        <v>174</v>
      </c>
      <c r="E1186" s="270" t="s">
        <v>1</v>
      </c>
      <c r="F1186" s="271" t="s">
        <v>2124</v>
      </c>
      <c r="G1186" s="269"/>
      <c r="H1186" s="272">
        <v>2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174</v>
      </c>
      <c r="AU1186" s="278" t="s">
        <v>86</v>
      </c>
      <c r="AV1186" s="14" t="s">
        <v>86</v>
      </c>
      <c r="AW1186" s="14" t="s">
        <v>30</v>
      </c>
      <c r="AX1186" s="14" t="s">
        <v>73</v>
      </c>
      <c r="AY1186" s="278" t="s">
        <v>166</v>
      </c>
    </row>
    <row r="1187" spans="1:65" s="2" customFormat="1" ht="33" customHeight="1">
      <c r="A1187" s="37"/>
      <c r="B1187" s="38"/>
      <c r="C1187" s="279" t="s">
        <v>1711</v>
      </c>
      <c r="D1187" s="279" t="s">
        <v>243</v>
      </c>
      <c r="E1187" s="280" t="s">
        <v>3665</v>
      </c>
      <c r="F1187" s="281" t="s">
        <v>3666</v>
      </c>
      <c r="G1187" s="282" t="s">
        <v>346</v>
      </c>
      <c r="H1187" s="283">
        <v>3</v>
      </c>
      <c r="I1187" s="284"/>
      <c r="J1187" s="285">
        <f>ROUND(I1187*H1187,2)</f>
        <v>0</v>
      </c>
      <c r="K1187" s="286"/>
      <c r="L1187" s="287"/>
      <c r="M1187" s="288" t="s">
        <v>1</v>
      </c>
      <c r="N1187" s="289" t="s">
        <v>39</v>
      </c>
      <c r="O1187" s="90"/>
      <c r="P1187" s="253">
        <f>O1187*H1187</f>
        <v>0</v>
      </c>
      <c r="Q1187" s="253">
        <v>0.0073</v>
      </c>
      <c r="R1187" s="253">
        <f>Q1187*H1187</f>
        <v>0.0219</v>
      </c>
      <c r="S1187" s="253">
        <v>0</v>
      </c>
      <c r="T1187" s="254">
        <f>S1187*H1187</f>
        <v>0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255" t="s">
        <v>338</v>
      </c>
      <c r="AT1187" s="255" t="s">
        <v>243</v>
      </c>
      <c r="AU1187" s="255" t="s">
        <v>86</v>
      </c>
      <c r="AY1187" s="16" t="s">
        <v>166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6" t="s">
        <v>86</v>
      </c>
      <c r="BK1187" s="256">
        <f>ROUND(I1187*H1187,2)</f>
        <v>0</v>
      </c>
      <c r="BL1187" s="16" t="s">
        <v>252</v>
      </c>
      <c r="BM1187" s="255" t="s">
        <v>3667</v>
      </c>
    </row>
    <row r="1188" spans="1:51" s="13" customFormat="1" ht="12">
      <c r="A1188" s="13"/>
      <c r="B1188" s="257"/>
      <c r="C1188" s="258"/>
      <c r="D1188" s="259" t="s">
        <v>174</v>
      </c>
      <c r="E1188" s="260" t="s">
        <v>1</v>
      </c>
      <c r="F1188" s="261" t="s">
        <v>1764</v>
      </c>
      <c r="G1188" s="258"/>
      <c r="H1188" s="260" t="s">
        <v>1</v>
      </c>
      <c r="I1188" s="262"/>
      <c r="J1188" s="258"/>
      <c r="K1188" s="258"/>
      <c r="L1188" s="263"/>
      <c r="M1188" s="264"/>
      <c r="N1188" s="265"/>
      <c r="O1188" s="265"/>
      <c r="P1188" s="265"/>
      <c r="Q1188" s="265"/>
      <c r="R1188" s="265"/>
      <c r="S1188" s="265"/>
      <c r="T1188" s="266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7" t="s">
        <v>174</v>
      </c>
      <c r="AU1188" s="267" t="s">
        <v>86</v>
      </c>
      <c r="AV1188" s="13" t="s">
        <v>80</v>
      </c>
      <c r="AW1188" s="13" t="s">
        <v>30</v>
      </c>
      <c r="AX1188" s="13" t="s">
        <v>73</v>
      </c>
      <c r="AY1188" s="267" t="s">
        <v>166</v>
      </c>
    </row>
    <row r="1189" spans="1:51" s="14" customFormat="1" ht="12">
      <c r="A1189" s="14"/>
      <c r="B1189" s="268"/>
      <c r="C1189" s="269"/>
      <c r="D1189" s="259" t="s">
        <v>174</v>
      </c>
      <c r="E1189" s="270" t="s">
        <v>1</v>
      </c>
      <c r="F1189" s="271" t="s">
        <v>3668</v>
      </c>
      <c r="G1189" s="269"/>
      <c r="H1189" s="272">
        <v>3</v>
      </c>
      <c r="I1189" s="273"/>
      <c r="J1189" s="269"/>
      <c r="K1189" s="269"/>
      <c r="L1189" s="274"/>
      <c r="M1189" s="275"/>
      <c r="N1189" s="276"/>
      <c r="O1189" s="276"/>
      <c r="P1189" s="276"/>
      <c r="Q1189" s="276"/>
      <c r="R1189" s="276"/>
      <c r="S1189" s="276"/>
      <c r="T1189" s="277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78" t="s">
        <v>174</v>
      </c>
      <c r="AU1189" s="278" t="s">
        <v>86</v>
      </c>
      <c r="AV1189" s="14" t="s">
        <v>86</v>
      </c>
      <c r="AW1189" s="14" t="s">
        <v>30</v>
      </c>
      <c r="AX1189" s="14" t="s">
        <v>73</v>
      </c>
      <c r="AY1189" s="278" t="s">
        <v>166</v>
      </c>
    </row>
    <row r="1190" spans="1:65" s="2" customFormat="1" ht="33" customHeight="1">
      <c r="A1190" s="37"/>
      <c r="B1190" s="38"/>
      <c r="C1190" s="279" t="s">
        <v>1716</v>
      </c>
      <c r="D1190" s="279" t="s">
        <v>243</v>
      </c>
      <c r="E1190" s="280" t="s">
        <v>3669</v>
      </c>
      <c r="F1190" s="281" t="s">
        <v>3670</v>
      </c>
      <c r="G1190" s="282" t="s">
        <v>346</v>
      </c>
      <c r="H1190" s="283">
        <v>2</v>
      </c>
      <c r="I1190" s="284"/>
      <c r="J1190" s="285">
        <f>ROUND(I1190*H1190,2)</f>
        <v>0</v>
      </c>
      <c r="K1190" s="286"/>
      <c r="L1190" s="287"/>
      <c r="M1190" s="288" t="s">
        <v>1</v>
      </c>
      <c r="N1190" s="289" t="s">
        <v>39</v>
      </c>
      <c r="O1190" s="90"/>
      <c r="P1190" s="253">
        <f>O1190*H1190</f>
        <v>0</v>
      </c>
      <c r="Q1190" s="253">
        <v>0.0073</v>
      </c>
      <c r="R1190" s="253">
        <f>Q1190*H1190</f>
        <v>0.0146</v>
      </c>
      <c r="S1190" s="253">
        <v>0</v>
      </c>
      <c r="T1190" s="254">
        <f>S1190*H1190</f>
        <v>0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255" t="s">
        <v>338</v>
      </c>
      <c r="AT1190" s="255" t="s">
        <v>243</v>
      </c>
      <c r="AU1190" s="255" t="s">
        <v>86</v>
      </c>
      <c r="AY1190" s="16" t="s">
        <v>166</v>
      </c>
      <c r="BE1190" s="256">
        <f>IF(N1190="základní",J1190,0)</f>
        <v>0</v>
      </c>
      <c r="BF1190" s="256">
        <f>IF(N1190="snížená",J1190,0)</f>
        <v>0</v>
      </c>
      <c r="BG1190" s="256">
        <f>IF(N1190="zákl. přenesená",J1190,0)</f>
        <v>0</v>
      </c>
      <c r="BH1190" s="256">
        <f>IF(N1190="sníž. přenesená",J1190,0)</f>
        <v>0</v>
      </c>
      <c r="BI1190" s="256">
        <f>IF(N1190="nulová",J1190,0)</f>
        <v>0</v>
      </c>
      <c r="BJ1190" s="16" t="s">
        <v>86</v>
      </c>
      <c r="BK1190" s="256">
        <f>ROUND(I1190*H1190,2)</f>
        <v>0</v>
      </c>
      <c r="BL1190" s="16" t="s">
        <v>252</v>
      </c>
      <c r="BM1190" s="255" t="s">
        <v>3671</v>
      </c>
    </row>
    <row r="1191" spans="1:51" s="13" customFormat="1" ht="12">
      <c r="A1191" s="13"/>
      <c r="B1191" s="257"/>
      <c r="C1191" s="258"/>
      <c r="D1191" s="259" t="s">
        <v>174</v>
      </c>
      <c r="E1191" s="260" t="s">
        <v>1</v>
      </c>
      <c r="F1191" s="261" t="s">
        <v>1764</v>
      </c>
      <c r="G1191" s="258"/>
      <c r="H1191" s="260" t="s">
        <v>1</v>
      </c>
      <c r="I1191" s="262"/>
      <c r="J1191" s="258"/>
      <c r="K1191" s="258"/>
      <c r="L1191" s="263"/>
      <c r="M1191" s="264"/>
      <c r="N1191" s="265"/>
      <c r="O1191" s="265"/>
      <c r="P1191" s="265"/>
      <c r="Q1191" s="265"/>
      <c r="R1191" s="265"/>
      <c r="S1191" s="265"/>
      <c r="T1191" s="26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7" t="s">
        <v>174</v>
      </c>
      <c r="AU1191" s="267" t="s">
        <v>86</v>
      </c>
      <c r="AV1191" s="13" t="s">
        <v>80</v>
      </c>
      <c r="AW1191" s="13" t="s">
        <v>30</v>
      </c>
      <c r="AX1191" s="13" t="s">
        <v>73</v>
      </c>
      <c r="AY1191" s="267" t="s">
        <v>166</v>
      </c>
    </row>
    <row r="1192" spans="1:51" s="14" customFormat="1" ht="12">
      <c r="A1192" s="14"/>
      <c r="B1192" s="268"/>
      <c r="C1192" s="269"/>
      <c r="D1192" s="259" t="s">
        <v>174</v>
      </c>
      <c r="E1192" s="270" t="s">
        <v>1</v>
      </c>
      <c r="F1192" s="271" t="s">
        <v>3672</v>
      </c>
      <c r="G1192" s="269"/>
      <c r="H1192" s="272">
        <v>2</v>
      </c>
      <c r="I1192" s="273"/>
      <c r="J1192" s="269"/>
      <c r="K1192" s="269"/>
      <c r="L1192" s="274"/>
      <c r="M1192" s="275"/>
      <c r="N1192" s="276"/>
      <c r="O1192" s="276"/>
      <c r="P1192" s="276"/>
      <c r="Q1192" s="276"/>
      <c r="R1192" s="276"/>
      <c r="S1192" s="276"/>
      <c r="T1192" s="27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8" t="s">
        <v>174</v>
      </c>
      <c r="AU1192" s="278" t="s">
        <v>86</v>
      </c>
      <c r="AV1192" s="14" t="s">
        <v>86</v>
      </c>
      <c r="AW1192" s="14" t="s">
        <v>30</v>
      </c>
      <c r="AX1192" s="14" t="s">
        <v>73</v>
      </c>
      <c r="AY1192" s="278" t="s">
        <v>166</v>
      </c>
    </row>
    <row r="1193" spans="1:65" s="2" customFormat="1" ht="21.75" customHeight="1">
      <c r="A1193" s="37"/>
      <c r="B1193" s="38"/>
      <c r="C1193" s="243" t="s">
        <v>1720</v>
      </c>
      <c r="D1193" s="243" t="s">
        <v>168</v>
      </c>
      <c r="E1193" s="244" t="s">
        <v>1777</v>
      </c>
      <c r="F1193" s="245" t="s">
        <v>1778</v>
      </c>
      <c r="G1193" s="246" t="s">
        <v>171</v>
      </c>
      <c r="H1193" s="247">
        <v>48.81</v>
      </c>
      <c r="I1193" s="248"/>
      <c r="J1193" s="249">
        <f>ROUND(I1193*H1193,2)</f>
        <v>0</v>
      </c>
      <c r="K1193" s="250"/>
      <c r="L1193" s="43"/>
      <c r="M1193" s="251" t="s">
        <v>1</v>
      </c>
      <c r="N1193" s="252" t="s">
        <v>39</v>
      </c>
      <c r="O1193" s="90"/>
      <c r="P1193" s="253">
        <f>O1193*H1193</f>
        <v>0</v>
      </c>
      <c r="Q1193" s="253">
        <v>0</v>
      </c>
      <c r="R1193" s="253">
        <f>Q1193*H1193</f>
        <v>0</v>
      </c>
      <c r="S1193" s="253">
        <v>0</v>
      </c>
      <c r="T1193" s="254">
        <f>S1193*H1193</f>
        <v>0</v>
      </c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R1193" s="255" t="s">
        <v>252</v>
      </c>
      <c r="AT1193" s="255" t="s">
        <v>168</v>
      </c>
      <c r="AU1193" s="255" t="s">
        <v>86</v>
      </c>
      <c r="AY1193" s="16" t="s">
        <v>166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6" t="s">
        <v>86</v>
      </c>
      <c r="BK1193" s="256">
        <f>ROUND(I1193*H1193,2)</f>
        <v>0</v>
      </c>
      <c r="BL1193" s="16" t="s">
        <v>252</v>
      </c>
      <c r="BM1193" s="255" t="s">
        <v>3673</v>
      </c>
    </row>
    <row r="1194" spans="1:51" s="13" customFormat="1" ht="12">
      <c r="A1194" s="13"/>
      <c r="B1194" s="257"/>
      <c r="C1194" s="258"/>
      <c r="D1194" s="259" t="s">
        <v>174</v>
      </c>
      <c r="E1194" s="260" t="s">
        <v>1</v>
      </c>
      <c r="F1194" s="261" t="s">
        <v>2247</v>
      </c>
      <c r="G1194" s="258"/>
      <c r="H1194" s="260" t="s">
        <v>1</v>
      </c>
      <c r="I1194" s="262"/>
      <c r="J1194" s="258"/>
      <c r="K1194" s="258"/>
      <c r="L1194" s="263"/>
      <c r="M1194" s="264"/>
      <c r="N1194" s="265"/>
      <c r="O1194" s="265"/>
      <c r="P1194" s="265"/>
      <c r="Q1194" s="265"/>
      <c r="R1194" s="265"/>
      <c r="S1194" s="265"/>
      <c r="T1194" s="266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7" t="s">
        <v>174</v>
      </c>
      <c r="AU1194" s="267" t="s">
        <v>86</v>
      </c>
      <c r="AV1194" s="13" t="s">
        <v>80</v>
      </c>
      <c r="AW1194" s="13" t="s">
        <v>30</v>
      </c>
      <c r="AX1194" s="13" t="s">
        <v>73</v>
      </c>
      <c r="AY1194" s="267" t="s">
        <v>166</v>
      </c>
    </row>
    <row r="1195" spans="1:51" s="14" customFormat="1" ht="12">
      <c r="A1195" s="14"/>
      <c r="B1195" s="268"/>
      <c r="C1195" s="269"/>
      <c r="D1195" s="259" t="s">
        <v>174</v>
      </c>
      <c r="E1195" s="270" t="s">
        <v>1</v>
      </c>
      <c r="F1195" s="271" t="s">
        <v>3316</v>
      </c>
      <c r="G1195" s="269"/>
      <c r="H1195" s="272">
        <v>1.503</v>
      </c>
      <c r="I1195" s="273"/>
      <c r="J1195" s="269"/>
      <c r="K1195" s="269"/>
      <c r="L1195" s="274"/>
      <c r="M1195" s="275"/>
      <c r="N1195" s="276"/>
      <c r="O1195" s="276"/>
      <c r="P1195" s="276"/>
      <c r="Q1195" s="276"/>
      <c r="R1195" s="276"/>
      <c r="S1195" s="276"/>
      <c r="T1195" s="27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8" t="s">
        <v>174</v>
      </c>
      <c r="AU1195" s="278" t="s">
        <v>86</v>
      </c>
      <c r="AV1195" s="14" t="s">
        <v>86</v>
      </c>
      <c r="AW1195" s="14" t="s">
        <v>30</v>
      </c>
      <c r="AX1195" s="14" t="s">
        <v>73</v>
      </c>
      <c r="AY1195" s="278" t="s">
        <v>166</v>
      </c>
    </row>
    <row r="1196" spans="1:51" s="14" customFormat="1" ht="12">
      <c r="A1196" s="14"/>
      <c r="B1196" s="268"/>
      <c r="C1196" s="269"/>
      <c r="D1196" s="259" t="s">
        <v>174</v>
      </c>
      <c r="E1196" s="270" t="s">
        <v>1</v>
      </c>
      <c r="F1196" s="271" t="s">
        <v>3319</v>
      </c>
      <c r="G1196" s="269"/>
      <c r="H1196" s="272">
        <v>2.025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174</v>
      </c>
      <c r="AU1196" s="278" t="s">
        <v>86</v>
      </c>
      <c r="AV1196" s="14" t="s">
        <v>86</v>
      </c>
      <c r="AW1196" s="14" t="s">
        <v>30</v>
      </c>
      <c r="AX1196" s="14" t="s">
        <v>73</v>
      </c>
      <c r="AY1196" s="278" t="s">
        <v>166</v>
      </c>
    </row>
    <row r="1197" spans="1:51" s="13" customFormat="1" ht="12">
      <c r="A1197" s="13"/>
      <c r="B1197" s="257"/>
      <c r="C1197" s="258"/>
      <c r="D1197" s="259" t="s">
        <v>174</v>
      </c>
      <c r="E1197" s="260" t="s">
        <v>1</v>
      </c>
      <c r="F1197" s="261" t="s">
        <v>2250</v>
      </c>
      <c r="G1197" s="258"/>
      <c r="H1197" s="260" t="s">
        <v>1</v>
      </c>
      <c r="I1197" s="262"/>
      <c r="J1197" s="258"/>
      <c r="K1197" s="258"/>
      <c r="L1197" s="263"/>
      <c r="M1197" s="264"/>
      <c r="N1197" s="265"/>
      <c r="O1197" s="265"/>
      <c r="P1197" s="265"/>
      <c r="Q1197" s="265"/>
      <c r="R1197" s="265"/>
      <c r="S1197" s="265"/>
      <c r="T1197" s="266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7" t="s">
        <v>174</v>
      </c>
      <c r="AU1197" s="267" t="s">
        <v>86</v>
      </c>
      <c r="AV1197" s="13" t="s">
        <v>80</v>
      </c>
      <c r="AW1197" s="13" t="s">
        <v>30</v>
      </c>
      <c r="AX1197" s="13" t="s">
        <v>73</v>
      </c>
      <c r="AY1197" s="267" t="s">
        <v>166</v>
      </c>
    </row>
    <row r="1198" spans="1:51" s="14" customFormat="1" ht="12">
      <c r="A1198" s="14"/>
      <c r="B1198" s="268"/>
      <c r="C1198" s="269"/>
      <c r="D1198" s="259" t="s">
        <v>174</v>
      </c>
      <c r="E1198" s="270" t="s">
        <v>1</v>
      </c>
      <c r="F1198" s="271" t="s">
        <v>3320</v>
      </c>
      <c r="G1198" s="269"/>
      <c r="H1198" s="272">
        <v>6.174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174</v>
      </c>
      <c r="AU1198" s="278" t="s">
        <v>86</v>
      </c>
      <c r="AV1198" s="14" t="s">
        <v>86</v>
      </c>
      <c r="AW1198" s="14" t="s">
        <v>30</v>
      </c>
      <c r="AX1198" s="14" t="s">
        <v>73</v>
      </c>
      <c r="AY1198" s="278" t="s">
        <v>166</v>
      </c>
    </row>
    <row r="1199" spans="1:51" s="14" customFormat="1" ht="12">
      <c r="A1199" s="14"/>
      <c r="B1199" s="268"/>
      <c r="C1199" s="269"/>
      <c r="D1199" s="259" t="s">
        <v>174</v>
      </c>
      <c r="E1199" s="270" t="s">
        <v>1</v>
      </c>
      <c r="F1199" s="271" t="s">
        <v>3321</v>
      </c>
      <c r="G1199" s="269"/>
      <c r="H1199" s="272">
        <v>10.8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174</v>
      </c>
      <c r="AU1199" s="278" t="s">
        <v>86</v>
      </c>
      <c r="AV1199" s="14" t="s">
        <v>86</v>
      </c>
      <c r="AW1199" s="14" t="s">
        <v>30</v>
      </c>
      <c r="AX1199" s="14" t="s">
        <v>73</v>
      </c>
      <c r="AY1199" s="278" t="s">
        <v>166</v>
      </c>
    </row>
    <row r="1200" spans="1:51" s="14" customFormat="1" ht="12">
      <c r="A1200" s="14"/>
      <c r="B1200" s="268"/>
      <c r="C1200" s="269"/>
      <c r="D1200" s="259" t="s">
        <v>174</v>
      </c>
      <c r="E1200" s="270" t="s">
        <v>1</v>
      </c>
      <c r="F1200" s="271" t="s">
        <v>3323</v>
      </c>
      <c r="G1200" s="269"/>
      <c r="H1200" s="272">
        <v>7.82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174</v>
      </c>
      <c r="AU1200" s="278" t="s">
        <v>86</v>
      </c>
      <c r="AV1200" s="14" t="s">
        <v>86</v>
      </c>
      <c r="AW1200" s="14" t="s">
        <v>30</v>
      </c>
      <c r="AX1200" s="14" t="s">
        <v>73</v>
      </c>
      <c r="AY1200" s="278" t="s">
        <v>166</v>
      </c>
    </row>
    <row r="1201" spans="1:51" s="13" customFormat="1" ht="12">
      <c r="A1201" s="13"/>
      <c r="B1201" s="257"/>
      <c r="C1201" s="258"/>
      <c r="D1201" s="259" t="s">
        <v>174</v>
      </c>
      <c r="E1201" s="260" t="s">
        <v>1</v>
      </c>
      <c r="F1201" s="261" t="s">
        <v>461</v>
      </c>
      <c r="G1201" s="258"/>
      <c r="H1201" s="260" t="s">
        <v>1</v>
      </c>
      <c r="I1201" s="262"/>
      <c r="J1201" s="258"/>
      <c r="K1201" s="258"/>
      <c r="L1201" s="263"/>
      <c r="M1201" s="264"/>
      <c r="N1201" s="265"/>
      <c r="O1201" s="265"/>
      <c r="P1201" s="265"/>
      <c r="Q1201" s="265"/>
      <c r="R1201" s="265"/>
      <c r="S1201" s="265"/>
      <c r="T1201" s="26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7" t="s">
        <v>174</v>
      </c>
      <c r="AU1201" s="267" t="s">
        <v>86</v>
      </c>
      <c r="AV1201" s="13" t="s">
        <v>80</v>
      </c>
      <c r="AW1201" s="13" t="s">
        <v>30</v>
      </c>
      <c r="AX1201" s="13" t="s">
        <v>73</v>
      </c>
      <c r="AY1201" s="267" t="s">
        <v>166</v>
      </c>
    </row>
    <row r="1202" spans="1:51" s="14" customFormat="1" ht="12">
      <c r="A1202" s="14"/>
      <c r="B1202" s="268"/>
      <c r="C1202" s="269"/>
      <c r="D1202" s="259" t="s">
        <v>174</v>
      </c>
      <c r="E1202" s="270" t="s">
        <v>1</v>
      </c>
      <c r="F1202" s="271" t="s">
        <v>3325</v>
      </c>
      <c r="G1202" s="269"/>
      <c r="H1202" s="272">
        <v>2.297</v>
      </c>
      <c r="I1202" s="273"/>
      <c r="J1202" s="269"/>
      <c r="K1202" s="269"/>
      <c r="L1202" s="274"/>
      <c r="M1202" s="275"/>
      <c r="N1202" s="276"/>
      <c r="O1202" s="276"/>
      <c r="P1202" s="276"/>
      <c r="Q1202" s="276"/>
      <c r="R1202" s="276"/>
      <c r="S1202" s="276"/>
      <c r="T1202" s="27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78" t="s">
        <v>174</v>
      </c>
      <c r="AU1202" s="278" t="s">
        <v>86</v>
      </c>
      <c r="AV1202" s="14" t="s">
        <v>86</v>
      </c>
      <c r="AW1202" s="14" t="s">
        <v>30</v>
      </c>
      <c r="AX1202" s="14" t="s">
        <v>73</v>
      </c>
      <c r="AY1202" s="278" t="s">
        <v>166</v>
      </c>
    </row>
    <row r="1203" spans="1:51" s="14" customFormat="1" ht="12">
      <c r="A1203" s="14"/>
      <c r="B1203" s="268"/>
      <c r="C1203" s="269"/>
      <c r="D1203" s="259" t="s">
        <v>174</v>
      </c>
      <c r="E1203" s="270" t="s">
        <v>1</v>
      </c>
      <c r="F1203" s="271" t="s">
        <v>3326</v>
      </c>
      <c r="G1203" s="269"/>
      <c r="H1203" s="272">
        <v>1.929</v>
      </c>
      <c r="I1203" s="273"/>
      <c r="J1203" s="269"/>
      <c r="K1203" s="269"/>
      <c r="L1203" s="274"/>
      <c r="M1203" s="275"/>
      <c r="N1203" s="276"/>
      <c r="O1203" s="276"/>
      <c r="P1203" s="276"/>
      <c r="Q1203" s="276"/>
      <c r="R1203" s="276"/>
      <c r="S1203" s="276"/>
      <c r="T1203" s="277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78" t="s">
        <v>174</v>
      </c>
      <c r="AU1203" s="278" t="s">
        <v>86</v>
      </c>
      <c r="AV1203" s="14" t="s">
        <v>86</v>
      </c>
      <c r="AW1203" s="14" t="s">
        <v>30</v>
      </c>
      <c r="AX1203" s="14" t="s">
        <v>73</v>
      </c>
      <c r="AY1203" s="278" t="s">
        <v>166</v>
      </c>
    </row>
    <row r="1204" spans="1:51" s="14" customFormat="1" ht="12">
      <c r="A1204" s="14"/>
      <c r="B1204" s="268"/>
      <c r="C1204" s="269"/>
      <c r="D1204" s="259" t="s">
        <v>174</v>
      </c>
      <c r="E1204" s="270" t="s">
        <v>1</v>
      </c>
      <c r="F1204" s="271" t="s">
        <v>3327</v>
      </c>
      <c r="G1204" s="269"/>
      <c r="H1204" s="272">
        <v>4.116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174</v>
      </c>
      <c r="AU1204" s="278" t="s">
        <v>86</v>
      </c>
      <c r="AV1204" s="14" t="s">
        <v>86</v>
      </c>
      <c r="AW1204" s="14" t="s">
        <v>30</v>
      </c>
      <c r="AX1204" s="14" t="s">
        <v>73</v>
      </c>
      <c r="AY1204" s="278" t="s">
        <v>166</v>
      </c>
    </row>
    <row r="1205" spans="1:51" s="14" customFormat="1" ht="12">
      <c r="A1205" s="14"/>
      <c r="B1205" s="268"/>
      <c r="C1205" s="269"/>
      <c r="D1205" s="259" t="s">
        <v>174</v>
      </c>
      <c r="E1205" s="270" t="s">
        <v>1</v>
      </c>
      <c r="F1205" s="271" t="s">
        <v>3328</v>
      </c>
      <c r="G1205" s="269"/>
      <c r="H1205" s="272">
        <v>1.253</v>
      </c>
      <c r="I1205" s="273"/>
      <c r="J1205" s="269"/>
      <c r="K1205" s="269"/>
      <c r="L1205" s="274"/>
      <c r="M1205" s="275"/>
      <c r="N1205" s="276"/>
      <c r="O1205" s="276"/>
      <c r="P1205" s="276"/>
      <c r="Q1205" s="276"/>
      <c r="R1205" s="276"/>
      <c r="S1205" s="276"/>
      <c r="T1205" s="27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78" t="s">
        <v>174</v>
      </c>
      <c r="AU1205" s="278" t="s">
        <v>86</v>
      </c>
      <c r="AV1205" s="14" t="s">
        <v>86</v>
      </c>
      <c r="AW1205" s="14" t="s">
        <v>30</v>
      </c>
      <c r="AX1205" s="14" t="s">
        <v>73</v>
      </c>
      <c r="AY1205" s="278" t="s">
        <v>166</v>
      </c>
    </row>
    <row r="1206" spans="1:51" s="14" customFormat="1" ht="12">
      <c r="A1206" s="14"/>
      <c r="B1206" s="268"/>
      <c r="C1206" s="269"/>
      <c r="D1206" s="259" t="s">
        <v>174</v>
      </c>
      <c r="E1206" s="270" t="s">
        <v>1</v>
      </c>
      <c r="F1206" s="271" t="s">
        <v>3329</v>
      </c>
      <c r="G1206" s="269"/>
      <c r="H1206" s="272">
        <v>10.893</v>
      </c>
      <c r="I1206" s="273"/>
      <c r="J1206" s="269"/>
      <c r="K1206" s="269"/>
      <c r="L1206" s="274"/>
      <c r="M1206" s="275"/>
      <c r="N1206" s="276"/>
      <c r="O1206" s="276"/>
      <c r="P1206" s="276"/>
      <c r="Q1206" s="276"/>
      <c r="R1206" s="276"/>
      <c r="S1206" s="276"/>
      <c r="T1206" s="27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8" t="s">
        <v>174</v>
      </c>
      <c r="AU1206" s="278" t="s">
        <v>86</v>
      </c>
      <c r="AV1206" s="14" t="s">
        <v>86</v>
      </c>
      <c r="AW1206" s="14" t="s">
        <v>30</v>
      </c>
      <c r="AX1206" s="14" t="s">
        <v>73</v>
      </c>
      <c r="AY1206" s="278" t="s">
        <v>166</v>
      </c>
    </row>
    <row r="1207" spans="1:65" s="2" customFormat="1" ht="21.75" customHeight="1">
      <c r="A1207" s="37"/>
      <c r="B1207" s="38"/>
      <c r="C1207" s="243" t="s">
        <v>1725</v>
      </c>
      <c r="D1207" s="243" t="s">
        <v>168</v>
      </c>
      <c r="E1207" s="244" t="s">
        <v>1781</v>
      </c>
      <c r="F1207" s="245" t="s">
        <v>1782</v>
      </c>
      <c r="G1207" s="246" t="s">
        <v>171</v>
      </c>
      <c r="H1207" s="247">
        <v>51.232</v>
      </c>
      <c r="I1207" s="248"/>
      <c r="J1207" s="249">
        <f>ROUND(I1207*H1207,2)</f>
        <v>0</v>
      </c>
      <c r="K1207" s="250"/>
      <c r="L1207" s="43"/>
      <c r="M1207" s="251" t="s">
        <v>1</v>
      </c>
      <c r="N1207" s="252" t="s">
        <v>39</v>
      </c>
      <c r="O1207" s="90"/>
      <c r="P1207" s="253">
        <f>O1207*H1207</f>
        <v>0</v>
      </c>
      <c r="Q1207" s="253">
        <v>0</v>
      </c>
      <c r="R1207" s="253">
        <f>Q1207*H1207</f>
        <v>0</v>
      </c>
      <c r="S1207" s="253">
        <v>0</v>
      </c>
      <c r="T1207" s="254">
        <f>S1207*H1207</f>
        <v>0</v>
      </c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R1207" s="255" t="s">
        <v>252</v>
      </c>
      <c r="AT1207" s="255" t="s">
        <v>168</v>
      </c>
      <c r="AU1207" s="255" t="s">
        <v>86</v>
      </c>
      <c r="AY1207" s="16" t="s">
        <v>166</v>
      </c>
      <c r="BE1207" s="256">
        <f>IF(N1207="základní",J1207,0)</f>
        <v>0</v>
      </c>
      <c r="BF1207" s="256">
        <f>IF(N1207="snížená",J1207,0)</f>
        <v>0</v>
      </c>
      <c r="BG1207" s="256">
        <f>IF(N1207="zákl. přenesená",J1207,0)</f>
        <v>0</v>
      </c>
      <c r="BH1207" s="256">
        <f>IF(N1207="sníž. přenesená",J1207,0)</f>
        <v>0</v>
      </c>
      <c r="BI1207" s="256">
        <f>IF(N1207="nulová",J1207,0)</f>
        <v>0</v>
      </c>
      <c r="BJ1207" s="16" t="s">
        <v>86</v>
      </c>
      <c r="BK1207" s="256">
        <f>ROUND(I1207*H1207,2)</f>
        <v>0</v>
      </c>
      <c r="BL1207" s="16" t="s">
        <v>252</v>
      </c>
      <c r="BM1207" s="255" t="s">
        <v>3674</v>
      </c>
    </row>
    <row r="1208" spans="1:51" s="13" customFormat="1" ht="12">
      <c r="A1208" s="13"/>
      <c r="B1208" s="257"/>
      <c r="C1208" s="258"/>
      <c r="D1208" s="259" t="s">
        <v>174</v>
      </c>
      <c r="E1208" s="260" t="s">
        <v>1</v>
      </c>
      <c r="F1208" s="261" t="s">
        <v>2247</v>
      </c>
      <c r="G1208" s="258"/>
      <c r="H1208" s="260" t="s">
        <v>1</v>
      </c>
      <c r="I1208" s="262"/>
      <c r="J1208" s="258"/>
      <c r="K1208" s="258"/>
      <c r="L1208" s="263"/>
      <c r="M1208" s="264"/>
      <c r="N1208" s="265"/>
      <c r="O1208" s="265"/>
      <c r="P1208" s="265"/>
      <c r="Q1208" s="265"/>
      <c r="R1208" s="265"/>
      <c r="S1208" s="265"/>
      <c r="T1208" s="266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67" t="s">
        <v>174</v>
      </c>
      <c r="AU1208" s="267" t="s">
        <v>86</v>
      </c>
      <c r="AV1208" s="13" t="s">
        <v>80</v>
      </c>
      <c r="AW1208" s="13" t="s">
        <v>30</v>
      </c>
      <c r="AX1208" s="13" t="s">
        <v>73</v>
      </c>
      <c r="AY1208" s="267" t="s">
        <v>166</v>
      </c>
    </row>
    <row r="1209" spans="1:51" s="14" customFormat="1" ht="12">
      <c r="A1209" s="14"/>
      <c r="B1209" s="268"/>
      <c r="C1209" s="269"/>
      <c r="D1209" s="259" t="s">
        <v>174</v>
      </c>
      <c r="E1209" s="270" t="s">
        <v>1</v>
      </c>
      <c r="F1209" s="271" t="s">
        <v>3318</v>
      </c>
      <c r="G1209" s="269"/>
      <c r="H1209" s="272">
        <v>3.15</v>
      </c>
      <c r="I1209" s="273"/>
      <c r="J1209" s="269"/>
      <c r="K1209" s="269"/>
      <c r="L1209" s="274"/>
      <c r="M1209" s="275"/>
      <c r="N1209" s="276"/>
      <c r="O1209" s="276"/>
      <c r="P1209" s="276"/>
      <c r="Q1209" s="276"/>
      <c r="R1209" s="276"/>
      <c r="S1209" s="276"/>
      <c r="T1209" s="27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8" t="s">
        <v>174</v>
      </c>
      <c r="AU1209" s="278" t="s">
        <v>86</v>
      </c>
      <c r="AV1209" s="14" t="s">
        <v>86</v>
      </c>
      <c r="AW1209" s="14" t="s">
        <v>30</v>
      </c>
      <c r="AX1209" s="14" t="s">
        <v>73</v>
      </c>
      <c r="AY1209" s="278" t="s">
        <v>166</v>
      </c>
    </row>
    <row r="1210" spans="1:51" s="13" customFormat="1" ht="12">
      <c r="A1210" s="13"/>
      <c r="B1210" s="257"/>
      <c r="C1210" s="258"/>
      <c r="D1210" s="259" t="s">
        <v>174</v>
      </c>
      <c r="E1210" s="260" t="s">
        <v>1</v>
      </c>
      <c r="F1210" s="261" t="s">
        <v>2250</v>
      </c>
      <c r="G1210" s="258"/>
      <c r="H1210" s="260" t="s">
        <v>1</v>
      </c>
      <c r="I1210" s="262"/>
      <c r="J1210" s="258"/>
      <c r="K1210" s="258"/>
      <c r="L1210" s="263"/>
      <c r="M1210" s="264"/>
      <c r="N1210" s="265"/>
      <c r="O1210" s="265"/>
      <c r="P1210" s="265"/>
      <c r="Q1210" s="265"/>
      <c r="R1210" s="265"/>
      <c r="S1210" s="265"/>
      <c r="T1210" s="266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7" t="s">
        <v>174</v>
      </c>
      <c r="AU1210" s="267" t="s">
        <v>86</v>
      </c>
      <c r="AV1210" s="13" t="s">
        <v>80</v>
      </c>
      <c r="AW1210" s="13" t="s">
        <v>30</v>
      </c>
      <c r="AX1210" s="13" t="s">
        <v>73</v>
      </c>
      <c r="AY1210" s="267" t="s">
        <v>166</v>
      </c>
    </row>
    <row r="1211" spans="1:51" s="14" customFormat="1" ht="12">
      <c r="A1211" s="14"/>
      <c r="B1211" s="268"/>
      <c r="C1211" s="269"/>
      <c r="D1211" s="259" t="s">
        <v>174</v>
      </c>
      <c r="E1211" s="270" t="s">
        <v>1</v>
      </c>
      <c r="F1211" s="271" t="s">
        <v>3322</v>
      </c>
      <c r="G1211" s="269"/>
      <c r="H1211" s="272">
        <v>15.33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174</v>
      </c>
      <c r="AU1211" s="278" t="s">
        <v>86</v>
      </c>
      <c r="AV1211" s="14" t="s">
        <v>86</v>
      </c>
      <c r="AW1211" s="14" t="s">
        <v>30</v>
      </c>
      <c r="AX1211" s="14" t="s">
        <v>73</v>
      </c>
      <c r="AY1211" s="278" t="s">
        <v>166</v>
      </c>
    </row>
    <row r="1212" spans="1:51" s="14" customFormat="1" ht="12">
      <c r="A1212" s="14"/>
      <c r="B1212" s="268"/>
      <c r="C1212" s="269"/>
      <c r="D1212" s="259" t="s">
        <v>174</v>
      </c>
      <c r="E1212" s="270" t="s">
        <v>1</v>
      </c>
      <c r="F1212" s="271" t="s">
        <v>3324</v>
      </c>
      <c r="G1212" s="269"/>
      <c r="H1212" s="272">
        <v>1.98</v>
      </c>
      <c r="I1212" s="273"/>
      <c r="J1212" s="269"/>
      <c r="K1212" s="269"/>
      <c r="L1212" s="274"/>
      <c r="M1212" s="275"/>
      <c r="N1212" s="276"/>
      <c r="O1212" s="276"/>
      <c r="P1212" s="276"/>
      <c r="Q1212" s="276"/>
      <c r="R1212" s="276"/>
      <c r="S1212" s="276"/>
      <c r="T1212" s="277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8" t="s">
        <v>174</v>
      </c>
      <c r="AU1212" s="278" t="s">
        <v>86</v>
      </c>
      <c r="AV1212" s="14" t="s">
        <v>86</v>
      </c>
      <c r="AW1212" s="14" t="s">
        <v>30</v>
      </c>
      <c r="AX1212" s="14" t="s">
        <v>73</v>
      </c>
      <c r="AY1212" s="278" t="s">
        <v>166</v>
      </c>
    </row>
    <row r="1213" spans="1:51" s="13" customFormat="1" ht="12">
      <c r="A1213" s="13"/>
      <c r="B1213" s="257"/>
      <c r="C1213" s="258"/>
      <c r="D1213" s="259" t="s">
        <v>174</v>
      </c>
      <c r="E1213" s="260" t="s">
        <v>1</v>
      </c>
      <c r="F1213" s="261" t="s">
        <v>461</v>
      </c>
      <c r="G1213" s="258"/>
      <c r="H1213" s="260" t="s">
        <v>1</v>
      </c>
      <c r="I1213" s="262"/>
      <c r="J1213" s="258"/>
      <c r="K1213" s="258"/>
      <c r="L1213" s="263"/>
      <c r="M1213" s="264"/>
      <c r="N1213" s="265"/>
      <c r="O1213" s="265"/>
      <c r="P1213" s="265"/>
      <c r="Q1213" s="265"/>
      <c r="R1213" s="265"/>
      <c r="S1213" s="265"/>
      <c r="T1213" s="26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7" t="s">
        <v>174</v>
      </c>
      <c r="AU1213" s="267" t="s">
        <v>86</v>
      </c>
      <c r="AV1213" s="13" t="s">
        <v>80</v>
      </c>
      <c r="AW1213" s="13" t="s">
        <v>30</v>
      </c>
      <c r="AX1213" s="13" t="s">
        <v>73</v>
      </c>
      <c r="AY1213" s="267" t="s">
        <v>166</v>
      </c>
    </row>
    <row r="1214" spans="1:51" s="14" customFormat="1" ht="12">
      <c r="A1214" s="14"/>
      <c r="B1214" s="268"/>
      <c r="C1214" s="269"/>
      <c r="D1214" s="259" t="s">
        <v>174</v>
      </c>
      <c r="E1214" s="270" t="s">
        <v>1</v>
      </c>
      <c r="F1214" s="271" t="s">
        <v>3330</v>
      </c>
      <c r="G1214" s="269"/>
      <c r="H1214" s="272">
        <v>18.27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174</v>
      </c>
      <c r="AU1214" s="278" t="s">
        <v>86</v>
      </c>
      <c r="AV1214" s="14" t="s">
        <v>86</v>
      </c>
      <c r="AW1214" s="14" t="s">
        <v>30</v>
      </c>
      <c r="AX1214" s="14" t="s">
        <v>73</v>
      </c>
      <c r="AY1214" s="278" t="s">
        <v>166</v>
      </c>
    </row>
    <row r="1215" spans="1:51" s="14" customFormat="1" ht="12">
      <c r="A1215" s="14"/>
      <c r="B1215" s="268"/>
      <c r="C1215" s="269"/>
      <c r="D1215" s="259" t="s">
        <v>174</v>
      </c>
      <c r="E1215" s="270" t="s">
        <v>1</v>
      </c>
      <c r="F1215" s="271" t="s">
        <v>3331</v>
      </c>
      <c r="G1215" s="269"/>
      <c r="H1215" s="272">
        <v>12.502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174</v>
      </c>
      <c r="AU1215" s="278" t="s">
        <v>86</v>
      </c>
      <c r="AV1215" s="14" t="s">
        <v>86</v>
      </c>
      <c r="AW1215" s="14" t="s">
        <v>30</v>
      </c>
      <c r="AX1215" s="14" t="s">
        <v>73</v>
      </c>
      <c r="AY1215" s="278" t="s">
        <v>166</v>
      </c>
    </row>
    <row r="1216" spans="1:65" s="2" customFormat="1" ht="21.75" customHeight="1">
      <c r="A1216" s="37"/>
      <c r="B1216" s="38"/>
      <c r="C1216" s="243" t="s">
        <v>1731</v>
      </c>
      <c r="D1216" s="243" t="s">
        <v>168</v>
      </c>
      <c r="E1216" s="244" t="s">
        <v>1785</v>
      </c>
      <c r="F1216" s="245" t="s">
        <v>1786</v>
      </c>
      <c r="G1216" s="246" t="s">
        <v>346</v>
      </c>
      <c r="H1216" s="247">
        <v>103</v>
      </c>
      <c r="I1216" s="248"/>
      <c r="J1216" s="249">
        <f>ROUND(I1216*H1216,2)</f>
        <v>0</v>
      </c>
      <c r="K1216" s="250"/>
      <c r="L1216" s="43"/>
      <c r="M1216" s="251" t="s">
        <v>1</v>
      </c>
      <c r="N1216" s="252" t="s">
        <v>39</v>
      </c>
      <c r="O1216" s="90"/>
      <c r="P1216" s="253">
        <f>O1216*H1216</f>
        <v>0</v>
      </c>
      <c r="Q1216" s="253">
        <v>0</v>
      </c>
      <c r="R1216" s="253">
        <f>Q1216*H1216</f>
        <v>0</v>
      </c>
      <c r="S1216" s="253">
        <v>0</v>
      </c>
      <c r="T1216" s="254">
        <f>S1216*H1216</f>
        <v>0</v>
      </c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R1216" s="255" t="s">
        <v>252</v>
      </c>
      <c r="AT1216" s="255" t="s">
        <v>168</v>
      </c>
      <c r="AU1216" s="255" t="s">
        <v>86</v>
      </c>
      <c r="AY1216" s="16" t="s">
        <v>166</v>
      </c>
      <c r="BE1216" s="256">
        <f>IF(N1216="základní",J1216,0)</f>
        <v>0</v>
      </c>
      <c r="BF1216" s="256">
        <f>IF(N1216="snížená",J1216,0)</f>
        <v>0</v>
      </c>
      <c r="BG1216" s="256">
        <f>IF(N1216="zákl. přenesená",J1216,0)</f>
        <v>0</v>
      </c>
      <c r="BH1216" s="256">
        <f>IF(N1216="sníž. přenesená",J1216,0)</f>
        <v>0</v>
      </c>
      <c r="BI1216" s="256">
        <f>IF(N1216="nulová",J1216,0)</f>
        <v>0</v>
      </c>
      <c r="BJ1216" s="16" t="s">
        <v>86</v>
      </c>
      <c r="BK1216" s="256">
        <f>ROUND(I1216*H1216,2)</f>
        <v>0</v>
      </c>
      <c r="BL1216" s="16" t="s">
        <v>252</v>
      </c>
      <c r="BM1216" s="255" t="s">
        <v>3675</v>
      </c>
    </row>
    <row r="1217" spans="1:51" s="14" customFormat="1" ht="12">
      <c r="A1217" s="14"/>
      <c r="B1217" s="268"/>
      <c r="C1217" s="269"/>
      <c r="D1217" s="259" t="s">
        <v>174</v>
      </c>
      <c r="E1217" s="270" t="s">
        <v>1</v>
      </c>
      <c r="F1217" s="271" t="s">
        <v>3676</v>
      </c>
      <c r="G1217" s="269"/>
      <c r="H1217" s="272">
        <v>14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174</v>
      </c>
      <c r="AU1217" s="278" t="s">
        <v>86</v>
      </c>
      <c r="AV1217" s="14" t="s">
        <v>86</v>
      </c>
      <c r="AW1217" s="14" t="s">
        <v>30</v>
      </c>
      <c r="AX1217" s="14" t="s">
        <v>73</v>
      </c>
      <c r="AY1217" s="278" t="s">
        <v>166</v>
      </c>
    </row>
    <row r="1218" spans="1:51" s="14" customFormat="1" ht="12">
      <c r="A1218" s="14"/>
      <c r="B1218" s="268"/>
      <c r="C1218" s="269"/>
      <c r="D1218" s="259" t="s">
        <v>174</v>
      </c>
      <c r="E1218" s="270" t="s">
        <v>1</v>
      </c>
      <c r="F1218" s="271" t="s">
        <v>2881</v>
      </c>
      <c r="G1218" s="269"/>
      <c r="H1218" s="272">
        <v>26</v>
      </c>
      <c r="I1218" s="273"/>
      <c r="J1218" s="269"/>
      <c r="K1218" s="269"/>
      <c r="L1218" s="274"/>
      <c r="M1218" s="275"/>
      <c r="N1218" s="276"/>
      <c r="O1218" s="276"/>
      <c r="P1218" s="276"/>
      <c r="Q1218" s="276"/>
      <c r="R1218" s="276"/>
      <c r="S1218" s="276"/>
      <c r="T1218" s="277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8" t="s">
        <v>174</v>
      </c>
      <c r="AU1218" s="278" t="s">
        <v>86</v>
      </c>
      <c r="AV1218" s="14" t="s">
        <v>86</v>
      </c>
      <c r="AW1218" s="14" t="s">
        <v>30</v>
      </c>
      <c r="AX1218" s="14" t="s">
        <v>73</v>
      </c>
      <c r="AY1218" s="278" t="s">
        <v>166</v>
      </c>
    </row>
    <row r="1219" spans="1:51" s="14" customFormat="1" ht="12">
      <c r="A1219" s="14"/>
      <c r="B1219" s="268"/>
      <c r="C1219" s="269"/>
      <c r="D1219" s="259" t="s">
        <v>174</v>
      </c>
      <c r="E1219" s="270" t="s">
        <v>1</v>
      </c>
      <c r="F1219" s="271" t="s">
        <v>3677</v>
      </c>
      <c r="G1219" s="269"/>
      <c r="H1219" s="272">
        <v>18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174</v>
      </c>
      <c r="AU1219" s="278" t="s">
        <v>86</v>
      </c>
      <c r="AV1219" s="14" t="s">
        <v>86</v>
      </c>
      <c r="AW1219" s="14" t="s">
        <v>30</v>
      </c>
      <c r="AX1219" s="14" t="s">
        <v>73</v>
      </c>
      <c r="AY1219" s="278" t="s">
        <v>166</v>
      </c>
    </row>
    <row r="1220" spans="1:51" s="14" customFormat="1" ht="12">
      <c r="A1220" s="14"/>
      <c r="B1220" s="268"/>
      <c r="C1220" s="269"/>
      <c r="D1220" s="259" t="s">
        <v>174</v>
      </c>
      <c r="E1220" s="270" t="s">
        <v>1</v>
      </c>
      <c r="F1220" s="271" t="s">
        <v>3678</v>
      </c>
      <c r="G1220" s="269"/>
      <c r="H1220" s="272">
        <v>45</v>
      </c>
      <c r="I1220" s="273"/>
      <c r="J1220" s="269"/>
      <c r="K1220" s="269"/>
      <c r="L1220" s="274"/>
      <c r="M1220" s="275"/>
      <c r="N1220" s="276"/>
      <c r="O1220" s="276"/>
      <c r="P1220" s="276"/>
      <c r="Q1220" s="276"/>
      <c r="R1220" s="276"/>
      <c r="S1220" s="276"/>
      <c r="T1220" s="277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78" t="s">
        <v>174</v>
      </c>
      <c r="AU1220" s="278" t="s">
        <v>86</v>
      </c>
      <c r="AV1220" s="14" t="s">
        <v>86</v>
      </c>
      <c r="AW1220" s="14" t="s">
        <v>30</v>
      </c>
      <c r="AX1220" s="14" t="s">
        <v>73</v>
      </c>
      <c r="AY1220" s="278" t="s">
        <v>166</v>
      </c>
    </row>
    <row r="1221" spans="1:65" s="2" customFormat="1" ht="21.75" customHeight="1">
      <c r="A1221" s="37"/>
      <c r="B1221" s="38"/>
      <c r="C1221" s="243" t="s">
        <v>1735</v>
      </c>
      <c r="D1221" s="243" t="s">
        <v>168</v>
      </c>
      <c r="E1221" s="244" t="s">
        <v>1793</v>
      </c>
      <c r="F1221" s="245" t="s">
        <v>1794</v>
      </c>
      <c r="G1221" s="246" t="s">
        <v>290</v>
      </c>
      <c r="H1221" s="247">
        <v>293.62</v>
      </c>
      <c r="I1221" s="248"/>
      <c r="J1221" s="249">
        <f>ROUND(I1221*H1221,2)</f>
        <v>0</v>
      </c>
      <c r="K1221" s="250"/>
      <c r="L1221" s="43"/>
      <c r="M1221" s="251" t="s">
        <v>1</v>
      </c>
      <c r="N1221" s="252" t="s">
        <v>39</v>
      </c>
      <c r="O1221" s="90"/>
      <c r="P1221" s="253">
        <f>O1221*H1221</f>
        <v>0</v>
      </c>
      <c r="Q1221" s="253">
        <v>0.00015</v>
      </c>
      <c r="R1221" s="253">
        <f>Q1221*H1221</f>
        <v>0.044043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172</v>
      </c>
      <c r="AT1221" s="255" t="s">
        <v>168</v>
      </c>
      <c r="AU1221" s="255" t="s">
        <v>86</v>
      </c>
      <c r="AY1221" s="16" t="s">
        <v>166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86</v>
      </c>
      <c r="BK1221" s="256">
        <f>ROUND(I1221*H1221,2)</f>
        <v>0</v>
      </c>
      <c r="BL1221" s="16" t="s">
        <v>172</v>
      </c>
      <c r="BM1221" s="255" t="s">
        <v>3679</v>
      </c>
    </row>
    <row r="1222" spans="1:51" s="13" customFormat="1" ht="12">
      <c r="A1222" s="13"/>
      <c r="B1222" s="257"/>
      <c r="C1222" s="258"/>
      <c r="D1222" s="259" t="s">
        <v>174</v>
      </c>
      <c r="E1222" s="260" t="s">
        <v>1</v>
      </c>
      <c r="F1222" s="261" t="s">
        <v>175</v>
      </c>
      <c r="G1222" s="258"/>
      <c r="H1222" s="260" t="s">
        <v>1</v>
      </c>
      <c r="I1222" s="262"/>
      <c r="J1222" s="258"/>
      <c r="K1222" s="258"/>
      <c r="L1222" s="263"/>
      <c r="M1222" s="264"/>
      <c r="N1222" s="265"/>
      <c r="O1222" s="265"/>
      <c r="P1222" s="265"/>
      <c r="Q1222" s="265"/>
      <c r="R1222" s="265"/>
      <c r="S1222" s="265"/>
      <c r="T1222" s="26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7" t="s">
        <v>174</v>
      </c>
      <c r="AU1222" s="267" t="s">
        <v>86</v>
      </c>
      <c r="AV1222" s="13" t="s">
        <v>80</v>
      </c>
      <c r="AW1222" s="13" t="s">
        <v>30</v>
      </c>
      <c r="AX1222" s="13" t="s">
        <v>73</v>
      </c>
      <c r="AY1222" s="267" t="s">
        <v>166</v>
      </c>
    </row>
    <row r="1223" spans="1:51" s="14" customFormat="1" ht="12">
      <c r="A1223" s="14"/>
      <c r="B1223" s="268"/>
      <c r="C1223" s="269"/>
      <c r="D1223" s="259" t="s">
        <v>174</v>
      </c>
      <c r="E1223" s="270" t="s">
        <v>1</v>
      </c>
      <c r="F1223" s="271" t="s">
        <v>3680</v>
      </c>
      <c r="G1223" s="269"/>
      <c r="H1223" s="272">
        <v>5.12</v>
      </c>
      <c r="I1223" s="273"/>
      <c r="J1223" s="269"/>
      <c r="K1223" s="269"/>
      <c r="L1223" s="274"/>
      <c r="M1223" s="275"/>
      <c r="N1223" s="276"/>
      <c r="O1223" s="276"/>
      <c r="P1223" s="276"/>
      <c r="Q1223" s="276"/>
      <c r="R1223" s="276"/>
      <c r="S1223" s="276"/>
      <c r="T1223" s="27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78" t="s">
        <v>174</v>
      </c>
      <c r="AU1223" s="278" t="s">
        <v>86</v>
      </c>
      <c r="AV1223" s="14" t="s">
        <v>86</v>
      </c>
      <c r="AW1223" s="14" t="s">
        <v>30</v>
      </c>
      <c r="AX1223" s="14" t="s">
        <v>73</v>
      </c>
      <c r="AY1223" s="278" t="s">
        <v>166</v>
      </c>
    </row>
    <row r="1224" spans="1:51" s="14" customFormat="1" ht="12">
      <c r="A1224" s="14"/>
      <c r="B1224" s="268"/>
      <c r="C1224" s="269"/>
      <c r="D1224" s="259" t="s">
        <v>174</v>
      </c>
      <c r="E1224" s="270" t="s">
        <v>1</v>
      </c>
      <c r="F1224" s="271" t="s">
        <v>3681</v>
      </c>
      <c r="G1224" s="269"/>
      <c r="H1224" s="272">
        <v>7.4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174</v>
      </c>
      <c r="AU1224" s="278" t="s">
        <v>86</v>
      </c>
      <c r="AV1224" s="14" t="s">
        <v>86</v>
      </c>
      <c r="AW1224" s="14" t="s">
        <v>30</v>
      </c>
      <c r="AX1224" s="14" t="s">
        <v>73</v>
      </c>
      <c r="AY1224" s="278" t="s">
        <v>166</v>
      </c>
    </row>
    <row r="1225" spans="1:51" s="14" customFormat="1" ht="12">
      <c r="A1225" s="14"/>
      <c r="B1225" s="268"/>
      <c r="C1225" s="269"/>
      <c r="D1225" s="259" t="s">
        <v>174</v>
      </c>
      <c r="E1225" s="270" t="s">
        <v>1</v>
      </c>
      <c r="F1225" s="271" t="s">
        <v>3682</v>
      </c>
      <c r="G1225" s="269"/>
      <c r="H1225" s="272">
        <v>5.9</v>
      </c>
      <c r="I1225" s="273"/>
      <c r="J1225" s="269"/>
      <c r="K1225" s="269"/>
      <c r="L1225" s="274"/>
      <c r="M1225" s="275"/>
      <c r="N1225" s="276"/>
      <c r="O1225" s="276"/>
      <c r="P1225" s="276"/>
      <c r="Q1225" s="276"/>
      <c r="R1225" s="276"/>
      <c r="S1225" s="276"/>
      <c r="T1225" s="27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8" t="s">
        <v>174</v>
      </c>
      <c r="AU1225" s="278" t="s">
        <v>86</v>
      </c>
      <c r="AV1225" s="14" t="s">
        <v>86</v>
      </c>
      <c r="AW1225" s="14" t="s">
        <v>30</v>
      </c>
      <c r="AX1225" s="14" t="s">
        <v>73</v>
      </c>
      <c r="AY1225" s="278" t="s">
        <v>166</v>
      </c>
    </row>
    <row r="1226" spans="1:51" s="13" customFormat="1" ht="12">
      <c r="A1226" s="13"/>
      <c r="B1226" s="257"/>
      <c r="C1226" s="258"/>
      <c r="D1226" s="259" t="s">
        <v>174</v>
      </c>
      <c r="E1226" s="260" t="s">
        <v>1</v>
      </c>
      <c r="F1226" s="261" t="s">
        <v>456</v>
      </c>
      <c r="G1226" s="258"/>
      <c r="H1226" s="260" t="s">
        <v>1</v>
      </c>
      <c r="I1226" s="262"/>
      <c r="J1226" s="258"/>
      <c r="K1226" s="258"/>
      <c r="L1226" s="263"/>
      <c r="M1226" s="264"/>
      <c r="N1226" s="265"/>
      <c r="O1226" s="265"/>
      <c r="P1226" s="265"/>
      <c r="Q1226" s="265"/>
      <c r="R1226" s="265"/>
      <c r="S1226" s="265"/>
      <c r="T1226" s="26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7" t="s">
        <v>174</v>
      </c>
      <c r="AU1226" s="267" t="s">
        <v>86</v>
      </c>
      <c r="AV1226" s="13" t="s">
        <v>80</v>
      </c>
      <c r="AW1226" s="13" t="s">
        <v>30</v>
      </c>
      <c r="AX1226" s="13" t="s">
        <v>73</v>
      </c>
      <c r="AY1226" s="267" t="s">
        <v>166</v>
      </c>
    </row>
    <row r="1227" spans="1:51" s="14" customFormat="1" ht="12">
      <c r="A1227" s="14"/>
      <c r="B1227" s="268"/>
      <c r="C1227" s="269"/>
      <c r="D1227" s="259" t="s">
        <v>174</v>
      </c>
      <c r="E1227" s="270" t="s">
        <v>1</v>
      </c>
      <c r="F1227" s="271" t="s">
        <v>3683</v>
      </c>
      <c r="G1227" s="269"/>
      <c r="H1227" s="272">
        <v>27.24</v>
      </c>
      <c r="I1227" s="273"/>
      <c r="J1227" s="269"/>
      <c r="K1227" s="269"/>
      <c r="L1227" s="274"/>
      <c r="M1227" s="275"/>
      <c r="N1227" s="276"/>
      <c r="O1227" s="276"/>
      <c r="P1227" s="276"/>
      <c r="Q1227" s="276"/>
      <c r="R1227" s="276"/>
      <c r="S1227" s="276"/>
      <c r="T1227" s="277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78" t="s">
        <v>174</v>
      </c>
      <c r="AU1227" s="278" t="s">
        <v>86</v>
      </c>
      <c r="AV1227" s="14" t="s">
        <v>86</v>
      </c>
      <c r="AW1227" s="14" t="s">
        <v>30</v>
      </c>
      <c r="AX1227" s="14" t="s">
        <v>73</v>
      </c>
      <c r="AY1227" s="278" t="s">
        <v>166</v>
      </c>
    </row>
    <row r="1228" spans="1:51" s="14" customFormat="1" ht="12">
      <c r="A1228" s="14"/>
      <c r="B1228" s="268"/>
      <c r="C1228" s="269"/>
      <c r="D1228" s="259" t="s">
        <v>174</v>
      </c>
      <c r="E1228" s="270" t="s">
        <v>1</v>
      </c>
      <c r="F1228" s="271" t="s">
        <v>3684</v>
      </c>
      <c r="G1228" s="269"/>
      <c r="H1228" s="272">
        <v>36.26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174</v>
      </c>
      <c r="AU1228" s="278" t="s">
        <v>86</v>
      </c>
      <c r="AV1228" s="14" t="s">
        <v>86</v>
      </c>
      <c r="AW1228" s="14" t="s">
        <v>30</v>
      </c>
      <c r="AX1228" s="14" t="s">
        <v>73</v>
      </c>
      <c r="AY1228" s="278" t="s">
        <v>166</v>
      </c>
    </row>
    <row r="1229" spans="1:51" s="14" customFormat="1" ht="12">
      <c r="A1229" s="14"/>
      <c r="B1229" s="268"/>
      <c r="C1229" s="269"/>
      <c r="D1229" s="259" t="s">
        <v>174</v>
      </c>
      <c r="E1229" s="270" t="s">
        <v>1</v>
      </c>
      <c r="F1229" s="271" t="s">
        <v>3685</v>
      </c>
      <c r="G1229" s="269"/>
      <c r="H1229" s="272">
        <v>36.6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174</v>
      </c>
      <c r="AU1229" s="278" t="s">
        <v>86</v>
      </c>
      <c r="AV1229" s="14" t="s">
        <v>86</v>
      </c>
      <c r="AW1229" s="14" t="s">
        <v>30</v>
      </c>
      <c r="AX1229" s="14" t="s">
        <v>73</v>
      </c>
      <c r="AY1229" s="278" t="s">
        <v>166</v>
      </c>
    </row>
    <row r="1230" spans="1:51" s="14" customFormat="1" ht="12">
      <c r="A1230" s="14"/>
      <c r="B1230" s="268"/>
      <c r="C1230" s="269"/>
      <c r="D1230" s="259" t="s">
        <v>174</v>
      </c>
      <c r="E1230" s="270" t="s">
        <v>1</v>
      </c>
      <c r="F1230" s="271" t="s">
        <v>3686</v>
      </c>
      <c r="G1230" s="269"/>
      <c r="H1230" s="272">
        <v>23.2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174</v>
      </c>
      <c r="AU1230" s="278" t="s">
        <v>86</v>
      </c>
      <c r="AV1230" s="14" t="s">
        <v>86</v>
      </c>
      <c r="AW1230" s="14" t="s">
        <v>30</v>
      </c>
      <c r="AX1230" s="14" t="s">
        <v>73</v>
      </c>
      <c r="AY1230" s="278" t="s">
        <v>166</v>
      </c>
    </row>
    <row r="1231" spans="1:51" s="14" customFormat="1" ht="12">
      <c r="A1231" s="14"/>
      <c r="B1231" s="268"/>
      <c r="C1231" s="269"/>
      <c r="D1231" s="259" t="s">
        <v>174</v>
      </c>
      <c r="E1231" s="270" t="s">
        <v>1</v>
      </c>
      <c r="F1231" s="271" t="s">
        <v>3687</v>
      </c>
      <c r="G1231" s="269"/>
      <c r="H1231" s="272">
        <v>6.4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174</v>
      </c>
      <c r="AU1231" s="278" t="s">
        <v>86</v>
      </c>
      <c r="AV1231" s="14" t="s">
        <v>86</v>
      </c>
      <c r="AW1231" s="14" t="s">
        <v>30</v>
      </c>
      <c r="AX1231" s="14" t="s">
        <v>73</v>
      </c>
      <c r="AY1231" s="278" t="s">
        <v>166</v>
      </c>
    </row>
    <row r="1232" spans="1:51" s="13" customFormat="1" ht="12">
      <c r="A1232" s="13"/>
      <c r="B1232" s="257"/>
      <c r="C1232" s="258"/>
      <c r="D1232" s="259" t="s">
        <v>174</v>
      </c>
      <c r="E1232" s="260" t="s">
        <v>1</v>
      </c>
      <c r="F1232" s="261" t="s">
        <v>3204</v>
      </c>
      <c r="G1232" s="258"/>
      <c r="H1232" s="260" t="s">
        <v>1</v>
      </c>
      <c r="I1232" s="262"/>
      <c r="J1232" s="258"/>
      <c r="K1232" s="258"/>
      <c r="L1232" s="263"/>
      <c r="M1232" s="264"/>
      <c r="N1232" s="265"/>
      <c r="O1232" s="265"/>
      <c r="P1232" s="265"/>
      <c r="Q1232" s="265"/>
      <c r="R1232" s="265"/>
      <c r="S1232" s="265"/>
      <c r="T1232" s="266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7" t="s">
        <v>174</v>
      </c>
      <c r="AU1232" s="267" t="s">
        <v>86</v>
      </c>
      <c r="AV1232" s="13" t="s">
        <v>80</v>
      </c>
      <c r="AW1232" s="13" t="s">
        <v>30</v>
      </c>
      <c r="AX1232" s="13" t="s">
        <v>73</v>
      </c>
      <c r="AY1232" s="267" t="s">
        <v>166</v>
      </c>
    </row>
    <row r="1233" spans="1:51" s="14" customFormat="1" ht="12">
      <c r="A1233" s="14"/>
      <c r="B1233" s="268"/>
      <c r="C1233" s="269"/>
      <c r="D1233" s="259" t="s">
        <v>174</v>
      </c>
      <c r="E1233" s="270" t="s">
        <v>1</v>
      </c>
      <c r="F1233" s="271" t="s">
        <v>3688</v>
      </c>
      <c r="G1233" s="269"/>
      <c r="H1233" s="272">
        <v>6.32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174</v>
      </c>
      <c r="AU1233" s="278" t="s">
        <v>86</v>
      </c>
      <c r="AV1233" s="14" t="s">
        <v>86</v>
      </c>
      <c r="AW1233" s="14" t="s">
        <v>30</v>
      </c>
      <c r="AX1233" s="14" t="s">
        <v>73</v>
      </c>
      <c r="AY1233" s="278" t="s">
        <v>166</v>
      </c>
    </row>
    <row r="1234" spans="1:51" s="14" customFormat="1" ht="12">
      <c r="A1234" s="14"/>
      <c r="B1234" s="268"/>
      <c r="C1234" s="269"/>
      <c r="D1234" s="259" t="s">
        <v>174</v>
      </c>
      <c r="E1234" s="270" t="s">
        <v>1</v>
      </c>
      <c r="F1234" s="271" t="s">
        <v>3689</v>
      </c>
      <c r="G1234" s="269"/>
      <c r="H1234" s="272">
        <v>5.76</v>
      </c>
      <c r="I1234" s="273"/>
      <c r="J1234" s="269"/>
      <c r="K1234" s="269"/>
      <c r="L1234" s="274"/>
      <c r="M1234" s="275"/>
      <c r="N1234" s="276"/>
      <c r="O1234" s="276"/>
      <c r="P1234" s="276"/>
      <c r="Q1234" s="276"/>
      <c r="R1234" s="276"/>
      <c r="S1234" s="276"/>
      <c r="T1234" s="27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8" t="s">
        <v>174</v>
      </c>
      <c r="AU1234" s="278" t="s">
        <v>86</v>
      </c>
      <c r="AV1234" s="14" t="s">
        <v>86</v>
      </c>
      <c r="AW1234" s="14" t="s">
        <v>30</v>
      </c>
      <c r="AX1234" s="14" t="s">
        <v>73</v>
      </c>
      <c r="AY1234" s="278" t="s">
        <v>166</v>
      </c>
    </row>
    <row r="1235" spans="1:51" s="14" customFormat="1" ht="12">
      <c r="A1235" s="14"/>
      <c r="B1235" s="268"/>
      <c r="C1235" s="269"/>
      <c r="D1235" s="259" t="s">
        <v>174</v>
      </c>
      <c r="E1235" s="270" t="s">
        <v>1</v>
      </c>
      <c r="F1235" s="271" t="s">
        <v>3690</v>
      </c>
      <c r="G1235" s="269"/>
      <c r="H1235" s="272">
        <v>18.16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174</v>
      </c>
      <c r="AU1235" s="278" t="s">
        <v>86</v>
      </c>
      <c r="AV1235" s="14" t="s">
        <v>86</v>
      </c>
      <c r="AW1235" s="14" t="s">
        <v>30</v>
      </c>
      <c r="AX1235" s="14" t="s">
        <v>73</v>
      </c>
      <c r="AY1235" s="278" t="s">
        <v>166</v>
      </c>
    </row>
    <row r="1236" spans="1:51" s="14" customFormat="1" ht="12">
      <c r="A1236" s="14"/>
      <c r="B1236" s="268"/>
      <c r="C1236" s="269"/>
      <c r="D1236" s="259" t="s">
        <v>174</v>
      </c>
      <c r="E1236" s="270" t="s">
        <v>1</v>
      </c>
      <c r="F1236" s="271" t="s">
        <v>3691</v>
      </c>
      <c r="G1236" s="269"/>
      <c r="H1236" s="272">
        <v>4.82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174</v>
      </c>
      <c r="AU1236" s="278" t="s">
        <v>86</v>
      </c>
      <c r="AV1236" s="14" t="s">
        <v>86</v>
      </c>
      <c r="AW1236" s="14" t="s">
        <v>30</v>
      </c>
      <c r="AX1236" s="14" t="s">
        <v>73</v>
      </c>
      <c r="AY1236" s="278" t="s">
        <v>166</v>
      </c>
    </row>
    <row r="1237" spans="1:51" s="14" customFormat="1" ht="12">
      <c r="A1237" s="14"/>
      <c r="B1237" s="268"/>
      <c r="C1237" s="269"/>
      <c r="D1237" s="259" t="s">
        <v>174</v>
      </c>
      <c r="E1237" s="270" t="s">
        <v>1</v>
      </c>
      <c r="F1237" s="271" t="s">
        <v>3692</v>
      </c>
      <c r="G1237" s="269"/>
      <c r="H1237" s="272">
        <v>36.4</v>
      </c>
      <c r="I1237" s="273"/>
      <c r="J1237" s="269"/>
      <c r="K1237" s="269"/>
      <c r="L1237" s="274"/>
      <c r="M1237" s="275"/>
      <c r="N1237" s="276"/>
      <c r="O1237" s="276"/>
      <c r="P1237" s="276"/>
      <c r="Q1237" s="276"/>
      <c r="R1237" s="276"/>
      <c r="S1237" s="276"/>
      <c r="T1237" s="277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78" t="s">
        <v>174</v>
      </c>
      <c r="AU1237" s="278" t="s">
        <v>86</v>
      </c>
      <c r="AV1237" s="14" t="s">
        <v>86</v>
      </c>
      <c r="AW1237" s="14" t="s">
        <v>30</v>
      </c>
      <c r="AX1237" s="14" t="s">
        <v>73</v>
      </c>
      <c r="AY1237" s="278" t="s">
        <v>166</v>
      </c>
    </row>
    <row r="1238" spans="1:51" s="14" customFormat="1" ht="12">
      <c r="A1238" s="14"/>
      <c r="B1238" s="268"/>
      <c r="C1238" s="269"/>
      <c r="D1238" s="259" t="s">
        <v>174</v>
      </c>
      <c r="E1238" s="270" t="s">
        <v>1</v>
      </c>
      <c r="F1238" s="271" t="s">
        <v>3693</v>
      </c>
      <c r="G1238" s="269"/>
      <c r="H1238" s="272">
        <v>43.8</v>
      </c>
      <c r="I1238" s="273"/>
      <c r="J1238" s="269"/>
      <c r="K1238" s="269"/>
      <c r="L1238" s="274"/>
      <c r="M1238" s="275"/>
      <c r="N1238" s="276"/>
      <c r="O1238" s="276"/>
      <c r="P1238" s="276"/>
      <c r="Q1238" s="276"/>
      <c r="R1238" s="276"/>
      <c r="S1238" s="276"/>
      <c r="T1238" s="27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78" t="s">
        <v>174</v>
      </c>
      <c r="AU1238" s="278" t="s">
        <v>86</v>
      </c>
      <c r="AV1238" s="14" t="s">
        <v>86</v>
      </c>
      <c r="AW1238" s="14" t="s">
        <v>30</v>
      </c>
      <c r="AX1238" s="14" t="s">
        <v>73</v>
      </c>
      <c r="AY1238" s="278" t="s">
        <v>166</v>
      </c>
    </row>
    <row r="1239" spans="1:51" s="14" customFormat="1" ht="12">
      <c r="A1239" s="14"/>
      <c r="B1239" s="268"/>
      <c r="C1239" s="269"/>
      <c r="D1239" s="259" t="s">
        <v>174</v>
      </c>
      <c r="E1239" s="270" t="s">
        <v>1</v>
      </c>
      <c r="F1239" s="271" t="s">
        <v>3694</v>
      </c>
      <c r="G1239" s="269"/>
      <c r="H1239" s="272">
        <v>30.24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174</v>
      </c>
      <c r="AU1239" s="278" t="s">
        <v>86</v>
      </c>
      <c r="AV1239" s="14" t="s">
        <v>86</v>
      </c>
      <c r="AW1239" s="14" t="s">
        <v>30</v>
      </c>
      <c r="AX1239" s="14" t="s">
        <v>73</v>
      </c>
      <c r="AY1239" s="278" t="s">
        <v>166</v>
      </c>
    </row>
    <row r="1240" spans="1:65" s="2" customFormat="1" ht="21.75" customHeight="1">
      <c r="A1240" s="37"/>
      <c r="B1240" s="38"/>
      <c r="C1240" s="243" t="s">
        <v>1739</v>
      </c>
      <c r="D1240" s="243" t="s">
        <v>168</v>
      </c>
      <c r="E1240" s="244" t="s">
        <v>1809</v>
      </c>
      <c r="F1240" s="245" t="s">
        <v>1810</v>
      </c>
      <c r="G1240" s="246" t="s">
        <v>290</v>
      </c>
      <c r="H1240" s="247">
        <v>344.92</v>
      </c>
      <c r="I1240" s="248"/>
      <c r="J1240" s="249">
        <f>ROUND(I1240*H1240,2)</f>
        <v>0</v>
      </c>
      <c r="K1240" s="250"/>
      <c r="L1240" s="43"/>
      <c r="M1240" s="251" t="s">
        <v>1</v>
      </c>
      <c r="N1240" s="252" t="s">
        <v>39</v>
      </c>
      <c r="O1240" s="90"/>
      <c r="P1240" s="253">
        <f>O1240*H1240</f>
        <v>0</v>
      </c>
      <c r="Q1240" s="253">
        <v>0.00015</v>
      </c>
      <c r="R1240" s="253">
        <f>Q1240*H1240</f>
        <v>0.051738</v>
      </c>
      <c r="S1240" s="253">
        <v>0</v>
      </c>
      <c r="T1240" s="254">
        <f>S1240*H1240</f>
        <v>0</v>
      </c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R1240" s="255" t="s">
        <v>172</v>
      </c>
      <c r="AT1240" s="255" t="s">
        <v>168</v>
      </c>
      <c r="AU1240" s="255" t="s">
        <v>86</v>
      </c>
      <c r="AY1240" s="16" t="s">
        <v>166</v>
      </c>
      <c r="BE1240" s="256">
        <f>IF(N1240="základní",J1240,0)</f>
        <v>0</v>
      </c>
      <c r="BF1240" s="256">
        <f>IF(N1240="snížená",J1240,0)</f>
        <v>0</v>
      </c>
      <c r="BG1240" s="256">
        <f>IF(N1240="zákl. přenesená",J1240,0)</f>
        <v>0</v>
      </c>
      <c r="BH1240" s="256">
        <f>IF(N1240="sníž. přenesená",J1240,0)</f>
        <v>0</v>
      </c>
      <c r="BI1240" s="256">
        <f>IF(N1240="nulová",J1240,0)</f>
        <v>0</v>
      </c>
      <c r="BJ1240" s="16" t="s">
        <v>86</v>
      </c>
      <c r="BK1240" s="256">
        <f>ROUND(I1240*H1240,2)</f>
        <v>0</v>
      </c>
      <c r="BL1240" s="16" t="s">
        <v>172</v>
      </c>
      <c r="BM1240" s="255" t="s">
        <v>3695</v>
      </c>
    </row>
    <row r="1241" spans="1:51" s="13" customFormat="1" ht="12">
      <c r="A1241" s="13"/>
      <c r="B1241" s="257"/>
      <c r="C1241" s="258"/>
      <c r="D1241" s="259" t="s">
        <v>174</v>
      </c>
      <c r="E1241" s="260" t="s">
        <v>1</v>
      </c>
      <c r="F1241" s="261" t="s">
        <v>3696</v>
      </c>
      <c r="G1241" s="258"/>
      <c r="H1241" s="260" t="s">
        <v>1</v>
      </c>
      <c r="I1241" s="262"/>
      <c r="J1241" s="258"/>
      <c r="K1241" s="258"/>
      <c r="L1241" s="263"/>
      <c r="M1241" s="264"/>
      <c r="N1241" s="265"/>
      <c r="O1241" s="265"/>
      <c r="P1241" s="265"/>
      <c r="Q1241" s="265"/>
      <c r="R1241" s="265"/>
      <c r="S1241" s="265"/>
      <c r="T1241" s="266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7" t="s">
        <v>174</v>
      </c>
      <c r="AU1241" s="267" t="s">
        <v>86</v>
      </c>
      <c r="AV1241" s="13" t="s">
        <v>80</v>
      </c>
      <c r="AW1241" s="13" t="s">
        <v>30</v>
      </c>
      <c r="AX1241" s="13" t="s">
        <v>73</v>
      </c>
      <c r="AY1241" s="267" t="s">
        <v>166</v>
      </c>
    </row>
    <row r="1242" spans="1:51" s="13" customFormat="1" ht="12">
      <c r="A1242" s="13"/>
      <c r="B1242" s="257"/>
      <c r="C1242" s="258"/>
      <c r="D1242" s="259" t="s">
        <v>174</v>
      </c>
      <c r="E1242" s="260" t="s">
        <v>1</v>
      </c>
      <c r="F1242" s="261" t="s">
        <v>175</v>
      </c>
      <c r="G1242" s="258"/>
      <c r="H1242" s="260" t="s">
        <v>1</v>
      </c>
      <c r="I1242" s="262"/>
      <c r="J1242" s="258"/>
      <c r="K1242" s="258"/>
      <c r="L1242" s="263"/>
      <c r="M1242" s="264"/>
      <c r="N1242" s="265"/>
      <c r="O1242" s="265"/>
      <c r="P1242" s="265"/>
      <c r="Q1242" s="265"/>
      <c r="R1242" s="265"/>
      <c r="S1242" s="265"/>
      <c r="T1242" s="266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7" t="s">
        <v>174</v>
      </c>
      <c r="AU1242" s="267" t="s">
        <v>86</v>
      </c>
      <c r="AV1242" s="13" t="s">
        <v>80</v>
      </c>
      <c r="AW1242" s="13" t="s">
        <v>30</v>
      </c>
      <c r="AX1242" s="13" t="s">
        <v>73</v>
      </c>
      <c r="AY1242" s="267" t="s">
        <v>166</v>
      </c>
    </row>
    <row r="1243" spans="1:51" s="14" customFormat="1" ht="12">
      <c r="A1243" s="14"/>
      <c r="B1243" s="268"/>
      <c r="C1243" s="269"/>
      <c r="D1243" s="259" t="s">
        <v>174</v>
      </c>
      <c r="E1243" s="270" t="s">
        <v>1</v>
      </c>
      <c r="F1243" s="271" t="s">
        <v>3680</v>
      </c>
      <c r="G1243" s="269"/>
      <c r="H1243" s="272">
        <v>5.12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174</v>
      </c>
      <c r="AU1243" s="278" t="s">
        <v>86</v>
      </c>
      <c r="AV1243" s="14" t="s">
        <v>86</v>
      </c>
      <c r="AW1243" s="14" t="s">
        <v>30</v>
      </c>
      <c r="AX1243" s="14" t="s">
        <v>73</v>
      </c>
      <c r="AY1243" s="278" t="s">
        <v>166</v>
      </c>
    </row>
    <row r="1244" spans="1:51" s="14" customFormat="1" ht="12">
      <c r="A1244" s="14"/>
      <c r="B1244" s="268"/>
      <c r="C1244" s="269"/>
      <c r="D1244" s="259" t="s">
        <v>174</v>
      </c>
      <c r="E1244" s="270" t="s">
        <v>1</v>
      </c>
      <c r="F1244" s="271" t="s">
        <v>3681</v>
      </c>
      <c r="G1244" s="269"/>
      <c r="H1244" s="272">
        <v>7.4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174</v>
      </c>
      <c r="AU1244" s="278" t="s">
        <v>86</v>
      </c>
      <c r="AV1244" s="14" t="s">
        <v>86</v>
      </c>
      <c r="AW1244" s="14" t="s">
        <v>30</v>
      </c>
      <c r="AX1244" s="14" t="s">
        <v>73</v>
      </c>
      <c r="AY1244" s="278" t="s">
        <v>166</v>
      </c>
    </row>
    <row r="1245" spans="1:51" s="14" customFormat="1" ht="12">
      <c r="A1245" s="14"/>
      <c r="B1245" s="268"/>
      <c r="C1245" s="269"/>
      <c r="D1245" s="259" t="s">
        <v>174</v>
      </c>
      <c r="E1245" s="270" t="s">
        <v>1</v>
      </c>
      <c r="F1245" s="271" t="s">
        <v>3682</v>
      </c>
      <c r="G1245" s="269"/>
      <c r="H1245" s="272">
        <v>5.9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174</v>
      </c>
      <c r="AU1245" s="278" t="s">
        <v>86</v>
      </c>
      <c r="AV1245" s="14" t="s">
        <v>86</v>
      </c>
      <c r="AW1245" s="14" t="s">
        <v>30</v>
      </c>
      <c r="AX1245" s="14" t="s">
        <v>73</v>
      </c>
      <c r="AY1245" s="278" t="s">
        <v>166</v>
      </c>
    </row>
    <row r="1246" spans="1:51" s="14" customFormat="1" ht="12">
      <c r="A1246" s="14"/>
      <c r="B1246" s="268"/>
      <c r="C1246" s="269"/>
      <c r="D1246" s="259" t="s">
        <v>174</v>
      </c>
      <c r="E1246" s="270" t="s">
        <v>1</v>
      </c>
      <c r="F1246" s="271" t="s">
        <v>3151</v>
      </c>
      <c r="G1246" s="269"/>
      <c r="H1246" s="272">
        <v>4.6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174</v>
      </c>
      <c r="AU1246" s="278" t="s">
        <v>86</v>
      </c>
      <c r="AV1246" s="14" t="s">
        <v>86</v>
      </c>
      <c r="AW1246" s="14" t="s">
        <v>30</v>
      </c>
      <c r="AX1246" s="14" t="s">
        <v>73</v>
      </c>
      <c r="AY1246" s="278" t="s">
        <v>166</v>
      </c>
    </row>
    <row r="1247" spans="1:51" s="14" customFormat="1" ht="12">
      <c r="A1247" s="14"/>
      <c r="B1247" s="268"/>
      <c r="C1247" s="269"/>
      <c r="D1247" s="259" t="s">
        <v>174</v>
      </c>
      <c r="E1247" s="270" t="s">
        <v>1</v>
      </c>
      <c r="F1247" s="271" t="s">
        <v>3152</v>
      </c>
      <c r="G1247" s="269"/>
      <c r="H1247" s="272">
        <v>11.64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174</v>
      </c>
      <c r="AU1247" s="278" t="s">
        <v>86</v>
      </c>
      <c r="AV1247" s="14" t="s">
        <v>86</v>
      </c>
      <c r="AW1247" s="14" t="s">
        <v>30</v>
      </c>
      <c r="AX1247" s="14" t="s">
        <v>73</v>
      </c>
      <c r="AY1247" s="278" t="s">
        <v>166</v>
      </c>
    </row>
    <row r="1248" spans="1:51" s="14" customFormat="1" ht="12">
      <c r="A1248" s="14"/>
      <c r="B1248" s="268"/>
      <c r="C1248" s="269"/>
      <c r="D1248" s="259" t="s">
        <v>174</v>
      </c>
      <c r="E1248" s="270" t="s">
        <v>1</v>
      </c>
      <c r="F1248" s="271" t="s">
        <v>3154</v>
      </c>
      <c r="G1248" s="269"/>
      <c r="H1248" s="272">
        <v>11.76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174</v>
      </c>
      <c r="AU1248" s="278" t="s">
        <v>86</v>
      </c>
      <c r="AV1248" s="14" t="s">
        <v>86</v>
      </c>
      <c r="AW1248" s="14" t="s">
        <v>30</v>
      </c>
      <c r="AX1248" s="14" t="s">
        <v>73</v>
      </c>
      <c r="AY1248" s="278" t="s">
        <v>166</v>
      </c>
    </row>
    <row r="1249" spans="1:51" s="13" customFormat="1" ht="12">
      <c r="A1249" s="13"/>
      <c r="B1249" s="257"/>
      <c r="C1249" s="258"/>
      <c r="D1249" s="259" t="s">
        <v>174</v>
      </c>
      <c r="E1249" s="260" t="s">
        <v>1</v>
      </c>
      <c r="F1249" s="261" t="s">
        <v>456</v>
      </c>
      <c r="G1249" s="258"/>
      <c r="H1249" s="260" t="s">
        <v>1</v>
      </c>
      <c r="I1249" s="262"/>
      <c r="J1249" s="258"/>
      <c r="K1249" s="258"/>
      <c r="L1249" s="263"/>
      <c r="M1249" s="264"/>
      <c r="N1249" s="265"/>
      <c r="O1249" s="265"/>
      <c r="P1249" s="265"/>
      <c r="Q1249" s="265"/>
      <c r="R1249" s="265"/>
      <c r="S1249" s="265"/>
      <c r="T1249" s="266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67" t="s">
        <v>174</v>
      </c>
      <c r="AU1249" s="267" t="s">
        <v>86</v>
      </c>
      <c r="AV1249" s="13" t="s">
        <v>80</v>
      </c>
      <c r="AW1249" s="13" t="s">
        <v>30</v>
      </c>
      <c r="AX1249" s="13" t="s">
        <v>73</v>
      </c>
      <c r="AY1249" s="267" t="s">
        <v>166</v>
      </c>
    </row>
    <row r="1250" spans="1:51" s="14" customFormat="1" ht="12">
      <c r="A1250" s="14"/>
      <c r="B1250" s="268"/>
      <c r="C1250" s="269"/>
      <c r="D1250" s="259" t="s">
        <v>174</v>
      </c>
      <c r="E1250" s="270" t="s">
        <v>1</v>
      </c>
      <c r="F1250" s="271" t="s">
        <v>3683</v>
      </c>
      <c r="G1250" s="269"/>
      <c r="H1250" s="272">
        <v>27.24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174</v>
      </c>
      <c r="AU1250" s="278" t="s">
        <v>86</v>
      </c>
      <c r="AV1250" s="14" t="s">
        <v>86</v>
      </c>
      <c r="AW1250" s="14" t="s">
        <v>30</v>
      </c>
      <c r="AX1250" s="14" t="s">
        <v>73</v>
      </c>
      <c r="AY1250" s="278" t="s">
        <v>166</v>
      </c>
    </row>
    <row r="1251" spans="1:51" s="14" customFormat="1" ht="12">
      <c r="A1251" s="14"/>
      <c r="B1251" s="268"/>
      <c r="C1251" s="269"/>
      <c r="D1251" s="259" t="s">
        <v>174</v>
      </c>
      <c r="E1251" s="270" t="s">
        <v>1</v>
      </c>
      <c r="F1251" s="271" t="s">
        <v>3684</v>
      </c>
      <c r="G1251" s="269"/>
      <c r="H1251" s="272">
        <v>36.26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174</v>
      </c>
      <c r="AU1251" s="278" t="s">
        <v>86</v>
      </c>
      <c r="AV1251" s="14" t="s">
        <v>86</v>
      </c>
      <c r="AW1251" s="14" t="s">
        <v>30</v>
      </c>
      <c r="AX1251" s="14" t="s">
        <v>73</v>
      </c>
      <c r="AY1251" s="278" t="s">
        <v>166</v>
      </c>
    </row>
    <row r="1252" spans="1:51" s="14" customFormat="1" ht="12">
      <c r="A1252" s="14"/>
      <c r="B1252" s="268"/>
      <c r="C1252" s="269"/>
      <c r="D1252" s="259" t="s">
        <v>174</v>
      </c>
      <c r="E1252" s="270" t="s">
        <v>1</v>
      </c>
      <c r="F1252" s="271" t="s">
        <v>3685</v>
      </c>
      <c r="G1252" s="269"/>
      <c r="H1252" s="272">
        <v>36.6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174</v>
      </c>
      <c r="AU1252" s="278" t="s">
        <v>86</v>
      </c>
      <c r="AV1252" s="14" t="s">
        <v>86</v>
      </c>
      <c r="AW1252" s="14" t="s">
        <v>30</v>
      </c>
      <c r="AX1252" s="14" t="s">
        <v>73</v>
      </c>
      <c r="AY1252" s="278" t="s">
        <v>166</v>
      </c>
    </row>
    <row r="1253" spans="1:51" s="14" customFormat="1" ht="12">
      <c r="A1253" s="14"/>
      <c r="B1253" s="268"/>
      <c r="C1253" s="269"/>
      <c r="D1253" s="259" t="s">
        <v>174</v>
      </c>
      <c r="E1253" s="270" t="s">
        <v>1</v>
      </c>
      <c r="F1253" s="271" t="s">
        <v>3686</v>
      </c>
      <c r="G1253" s="269"/>
      <c r="H1253" s="272">
        <v>23.2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174</v>
      </c>
      <c r="AU1253" s="278" t="s">
        <v>86</v>
      </c>
      <c r="AV1253" s="14" t="s">
        <v>86</v>
      </c>
      <c r="AW1253" s="14" t="s">
        <v>30</v>
      </c>
      <c r="AX1253" s="14" t="s">
        <v>73</v>
      </c>
      <c r="AY1253" s="278" t="s">
        <v>166</v>
      </c>
    </row>
    <row r="1254" spans="1:51" s="14" customFormat="1" ht="12">
      <c r="A1254" s="14"/>
      <c r="B1254" s="268"/>
      <c r="C1254" s="269"/>
      <c r="D1254" s="259" t="s">
        <v>174</v>
      </c>
      <c r="E1254" s="270" t="s">
        <v>1</v>
      </c>
      <c r="F1254" s="271" t="s">
        <v>3687</v>
      </c>
      <c r="G1254" s="269"/>
      <c r="H1254" s="272">
        <v>6.4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174</v>
      </c>
      <c r="AU1254" s="278" t="s">
        <v>86</v>
      </c>
      <c r="AV1254" s="14" t="s">
        <v>86</v>
      </c>
      <c r="AW1254" s="14" t="s">
        <v>30</v>
      </c>
      <c r="AX1254" s="14" t="s">
        <v>73</v>
      </c>
      <c r="AY1254" s="278" t="s">
        <v>166</v>
      </c>
    </row>
    <row r="1255" spans="1:51" s="14" customFormat="1" ht="12">
      <c r="A1255" s="14"/>
      <c r="B1255" s="268"/>
      <c r="C1255" s="269"/>
      <c r="D1255" s="259" t="s">
        <v>174</v>
      </c>
      <c r="E1255" s="270" t="s">
        <v>1</v>
      </c>
      <c r="F1255" s="271" t="s">
        <v>3697</v>
      </c>
      <c r="G1255" s="269"/>
      <c r="H1255" s="272">
        <v>23.3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174</v>
      </c>
      <c r="AU1255" s="278" t="s">
        <v>86</v>
      </c>
      <c r="AV1255" s="14" t="s">
        <v>86</v>
      </c>
      <c r="AW1255" s="14" t="s">
        <v>30</v>
      </c>
      <c r="AX1255" s="14" t="s">
        <v>73</v>
      </c>
      <c r="AY1255" s="278" t="s">
        <v>166</v>
      </c>
    </row>
    <row r="1256" spans="1:51" s="13" customFormat="1" ht="12">
      <c r="A1256" s="13"/>
      <c r="B1256" s="257"/>
      <c r="C1256" s="258"/>
      <c r="D1256" s="259" t="s">
        <v>174</v>
      </c>
      <c r="E1256" s="260" t="s">
        <v>1</v>
      </c>
      <c r="F1256" s="261" t="s">
        <v>3204</v>
      </c>
      <c r="G1256" s="258"/>
      <c r="H1256" s="260" t="s">
        <v>1</v>
      </c>
      <c r="I1256" s="262"/>
      <c r="J1256" s="258"/>
      <c r="K1256" s="258"/>
      <c r="L1256" s="263"/>
      <c r="M1256" s="264"/>
      <c r="N1256" s="265"/>
      <c r="O1256" s="265"/>
      <c r="P1256" s="265"/>
      <c r="Q1256" s="265"/>
      <c r="R1256" s="265"/>
      <c r="S1256" s="265"/>
      <c r="T1256" s="26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7" t="s">
        <v>174</v>
      </c>
      <c r="AU1256" s="267" t="s">
        <v>86</v>
      </c>
      <c r="AV1256" s="13" t="s">
        <v>80</v>
      </c>
      <c r="AW1256" s="13" t="s">
        <v>30</v>
      </c>
      <c r="AX1256" s="13" t="s">
        <v>73</v>
      </c>
      <c r="AY1256" s="267" t="s">
        <v>166</v>
      </c>
    </row>
    <row r="1257" spans="1:51" s="14" customFormat="1" ht="12">
      <c r="A1257" s="14"/>
      <c r="B1257" s="268"/>
      <c r="C1257" s="269"/>
      <c r="D1257" s="259" t="s">
        <v>174</v>
      </c>
      <c r="E1257" s="270" t="s">
        <v>1</v>
      </c>
      <c r="F1257" s="271" t="s">
        <v>3688</v>
      </c>
      <c r="G1257" s="269"/>
      <c r="H1257" s="272">
        <v>6.32</v>
      </c>
      <c r="I1257" s="273"/>
      <c r="J1257" s="269"/>
      <c r="K1257" s="269"/>
      <c r="L1257" s="274"/>
      <c r="M1257" s="275"/>
      <c r="N1257" s="276"/>
      <c r="O1257" s="276"/>
      <c r="P1257" s="276"/>
      <c r="Q1257" s="276"/>
      <c r="R1257" s="276"/>
      <c r="S1257" s="276"/>
      <c r="T1257" s="27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8" t="s">
        <v>174</v>
      </c>
      <c r="AU1257" s="278" t="s">
        <v>86</v>
      </c>
      <c r="AV1257" s="14" t="s">
        <v>86</v>
      </c>
      <c r="AW1257" s="14" t="s">
        <v>30</v>
      </c>
      <c r="AX1257" s="14" t="s">
        <v>73</v>
      </c>
      <c r="AY1257" s="278" t="s">
        <v>166</v>
      </c>
    </row>
    <row r="1258" spans="1:51" s="14" customFormat="1" ht="12">
      <c r="A1258" s="14"/>
      <c r="B1258" s="268"/>
      <c r="C1258" s="269"/>
      <c r="D1258" s="259" t="s">
        <v>174</v>
      </c>
      <c r="E1258" s="270" t="s">
        <v>1</v>
      </c>
      <c r="F1258" s="271" t="s">
        <v>3689</v>
      </c>
      <c r="G1258" s="269"/>
      <c r="H1258" s="272">
        <v>5.76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174</v>
      </c>
      <c r="AU1258" s="278" t="s">
        <v>86</v>
      </c>
      <c r="AV1258" s="14" t="s">
        <v>86</v>
      </c>
      <c r="AW1258" s="14" t="s">
        <v>30</v>
      </c>
      <c r="AX1258" s="14" t="s">
        <v>73</v>
      </c>
      <c r="AY1258" s="278" t="s">
        <v>166</v>
      </c>
    </row>
    <row r="1259" spans="1:51" s="14" customFormat="1" ht="12">
      <c r="A1259" s="14"/>
      <c r="B1259" s="268"/>
      <c r="C1259" s="269"/>
      <c r="D1259" s="259" t="s">
        <v>174</v>
      </c>
      <c r="E1259" s="270" t="s">
        <v>1</v>
      </c>
      <c r="F1259" s="271" t="s">
        <v>3690</v>
      </c>
      <c r="G1259" s="269"/>
      <c r="H1259" s="272">
        <v>18.16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174</v>
      </c>
      <c r="AU1259" s="278" t="s">
        <v>86</v>
      </c>
      <c r="AV1259" s="14" t="s">
        <v>86</v>
      </c>
      <c r="AW1259" s="14" t="s">
        <v>30</v>
      </c>
      <c r="AX1259" s="14" t="s">
        <v>73</v>
      </c>
      <c r="AY1259" s="278" t="s">
        <v>166</v>
      </c>
    </row>
    <row r="1260" spans="1:51" s="14" customFormat="1" ht="12">
      <c r="A1260" s="14"/>
      <c r="B1260" s="268"/>
      <c r="C1260" s="269"/>
      <c r="D1260" s="259" t="s">
        <v>174</v>
      </c>
      <c r="E1260" s="270" t="s">
        <v>1</v>
      </c>
      <c r="F1260" s="271" t="s">
        <v>3691</v>
      </c>
      <c r="G1260" s="269"/>
      <c r="H1260" s="272">
        <v>4.82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174</v>
      </c>
      <c r="AU1260" s="278" t="s">
        <v>86</v>
      </c>
      <c r="AV1260" s="14" t="s">
        <v>86</v>
      </c>
      <c r="AW1260" s="14" t="s">
        <v>30</v>
      </c>
      <c r="AX1260" s="14" t="s">
        <v>73</v>
      </c>
      <c r="AY1260" s="278" t="s">
        <v>166</v>
      </c>
    </row>
    <row r="1261" spans="1:51" s="14" customFormat="1" ht="12">
      <c r="A1261" s="14"/>
      <c r="B1261" s="268"/>
      <c r="C1261" s="269"/>
      <c r="D1261" s="259" t="s">
        <v>174</v>
      </c>
      <c r="E1261" s="270" t="s">
        <v>1</v>
      </c>
      <c r="F1261" s="271" t="s">
        <v>3692</v>
      </c>
      <c r="G1261" s="269"/>
      <c r="H1261" s="272">
        <v>36.4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174</v>
      </c>
      <c r="AU1261" s="278" t="s">
        <v>86</v>
      </c>
      <c r="AV1261" s="14" t="s">
        <v>86</v>
      </c>
      <c r="AW1261" s="14" t="s">
        <v>30</v>
      </c>
      <c r="AX1261" s="14" t="s">
        <v>73</v>
      </c>
      <c r="AY1261" s="278" t="s">
        <v>166</v>
      </c>
    </row>
    <row r="1262" spans="1:51" s="14" customFormat="1" ht="12">
      <c r="A1262" s="14"/>
      <c r="B1262" s="268"/>
      <c r="C1262" s="269"/>
      <c r="D1262" s="259" t="s">
        <v>174</v>
      </c>
      <c r="E1262" s="270" t="s">
        <v>1</v>
      </c>
      <c r="F1262" s="271" t="s">
        <v>3693</v>
      </c>
      <c r="G1262" s="269"/>
      <c r="H1262" s="272">
        <v>43.8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174</v>
      </c>
      <c r="AU1262" s="278" t="s">
        <v>86</v>
      </c>
      <c r="AV1262" s="14" t="s">
        <v>86</v>
      </c>
      <c r="AW1262" s="14" t="s">
        <v>30</v>
      </c>
      <c r="AX1262" s="14" t="s">
        <v>73</v>
      </c>
      <c r="AY1262" s="278" t="s">
        <v>166</v>
      </c>
    </row>
    <row r="1263" spans="1:51" s="14" customFormat="1" ht="12">
      <c r="A1263" s="14"/>
      <c r="B1263" s="268"/>
      <c r="C1263" s="269"/>
      <c r="D1263" s="259" t="s">
        <v>174</v>
      </c>
      <c r="E1263" s="270" t="s">
        <v>1</v>
      </c>
      <c r="F1263" s="271" t="s">
        <v>3694</v>
      </c>
      <c r="G1263" s="269"/>
      <c r="H1263" s="272">
        <v>30.24</v>
      </c>
      <c r="I1263" s="273"/>
      <c r="J1263" s="269"/>
      <c r="K1263" s="269"/>
      <c r="L1263" s="274"/>
      <c r="M1263" s="275"/>
      <c r="N1263" s="276"/>
      <c r="O1263" s="276"/>
      <c r="P1263" s="276"/>
      <c r="Q1263" s="276"/>
      <c r="R1263" s="276"/>
      <c r="S1263" s="276"/>
      <c r="T1263" s="277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78" t="s">
        <v>174</v>
      </c>
      <c r="AU1263" s="278" t="s">
        <v>86</v>
      </c>
      <c r="AV1263" s="14" t="s">
        <v>86</v>
      </c>
      <c r="AW1263" s="14" t="s">
        <v>30</v>
      </c>
      <c r="AX1263" s="14" t="s">
        <v>73</v>
      </c>
      <c r="AY1263" s="278" t="s">
        <v>166</v>
      </c>
    </row>
    <row r="1264" spans="1:65" s="2" customFormat="1" ht="33" customHeight="1">
      <c r="A1264" s="37"/>
      <c r="B1264" s="38"/>
      <c r="C1264" s="243" t="s">
        <v>1746</v>
      </c>
      <c r="D1264" s="243" t="s">
        <v>168</v>
      </c>
      <c r="E1264" s="244" t="s">
        <v>1814</v>
      </c>
      <c r="F1264" s="245" t="s">
        <v>1815</v>
      </c>
      <c r="G1264" s="246" t="s">
        <v>346</v>
      </c>
      <c r="H1264" s="247">
        <v>6</v>
      </c>
      <c r="I1264" s="248"/>
      <c r="J1264" s="249">
        <f>ROUND(I1264*H1264,2)</f>
        <v>0</v>
      </c>
      <c r="K1264" s="250"/>
      <c r="L1264" s="43"/>
      <c r="M1264" s="251" t="s">
        <v>1</v>
      </c>
      <c r="N1264" s="252" t="s">
        <v>39</v>
      </c>
      <c r="O1264" s="90"/>
      <c r="P1264" s="253">
        <f>O1264*H1264</f>
        <v>0</v>
      </c>
      <c r="Q1264" s="253">
        <v>0</v>
      </c>
      <c r="R1264" s="253">
        <f>Q1264*H1264</f>
        <v>0</v>
      </c>
      <c r="S1264" s="253">
        <v>0</v>
      </c>
      <c r="T1264" s="254">
        <f>S1264*H1264</f>
        <v>0</v>
      </c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R1264" s="255" t="s">
        <v>252</v>
      </c>
      <c r="AT1264" s="255" t="s">
        <v>168</v>
      </c>
      <c r="AU1264" s="255" t="s">
        <v>86</v>
      </c>
      <c r="AY1264" s="16" t="s">
        <v>166</v>
      </c>
      <c r="BE1264" s="256">
        <f>IF(N1264="základní",J1264,0)</f>
        <v>0</v>
      </c>
      <c r="BF1264" s="256">
        <f>IF(N1264="snížená",J1264,0)</f>
        <v>0</v>
      </c>
      <c r="BG1264" s="256">
        <f>IF(N1264="zákl. přenesená",J1264,0)</f>
        <v>0</v>
      </c>
      <c r="BH1264" s="256">
        <f>IF(N1264="sníž. přenesená",J1264,0)</f>
        <v>0</v>
      </c>
      <c r="BI1264" s="256">
        <f>IF(N1264="nulová",J1264,0)</f>
        <v>0</v>
      </c>
      <c r="BJ1264" s="16" t="s">
        <v>86</v>
      </c>
      <c r="BK1264" s="256">
        <f>ROUND(I1264*H1264,2)</f>
        <v>0</v>
      </c>
      <c r="BL1264" s="16" t="s">
        <v>252</v>
      </c>
      <c r="BM1264" s="255" t="s">
        <v>3698</v>
      </c>
    </row>
    <row r="1265" spans="1:51" s="14" customFormat="1" ht="12">
      <c r="A1265" s="14"/>
      <c r="B1265" s="268"/>
      <c r="C1265" s="269"/>
      <c r="D1265" s="259" t="s">
        <v>174</v>
      </c>
      <c r="E1265" s="270" t="s">
        <v>1</v>
      </c>
      <c r="F1265" s="271" t="s">
        <v>2124</v>
      </c>
      <c r="G1265" s="269"/>
      <c r="H1265" s="272">
        <v>2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174</v>
      </c>
      <c r="AU1265" s="278" t="s">
        <v>86</v>
      </c>
      <c r="AV1265" s="14" t="s">
        <v>86</v>
      </c>
      <c r="AW1265" s="14" t="s">
        <v>30</v>
      </c>
      <c r="AX1265" s="14" t="s">
        <v>73</v>
      </c>
      <c r="AY1265" s="278" t="s">
        <v>166</v>
      </c>
    </row>
    <row r="1266" spans="1:51" s="14" customFormat="1" ht="12">
      <c r="A1266" s="14"/>
      <c r="B1266" s="268"/>
      <c r="C1266" s="269"/>
      <c r="D1266" s="259" t="s">
        <v>174</v>
      </c>
      <c r="E1266" s="270" t="s">
        <v>1</v>
      </c>
      <c r="F1266" s="271" t="s">
        <v>1609</v>
      </c>
      <c r="G1266" s="269"/>
      <c r="H1266" s="272">
        <v>4</v>
      </c>
      <c r="I1266" s="273"/>
      <c r="J1266" s="269"/>
      <c r="K1266" s="269"/>
      <c r="L1266" s="274"/>
      <c r="M1266" s="275"/>
      <c r="N1266" s="276"/>
      <c r="O1266" s="276"/>
      <c r="P1266" s="276"/>
      <c r="Q1266" s="276"/>
      <c r="R1266" s="276"/>
      <c r="S1266" s="276"/>
      <c r="T1266" s="27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8" t="s">
        <v>174</v>
      </c>
      <c r="AU1266" s="278" t="s">
        <v>86</v>
      </c>
      <c r="AV1266" s="14" t="s">
        <v>86</v>
      </c>
      <c r="AW1266" s="14" t="s">
        <v>30</v>
      </c>
      <c r="AX1266" s="14" t="s">
        <v>73</v>
      </c>
      <c r="AY1266" s="278" t="s">
        <v>166</v>
      </c>
    </row>
    <row r="1267" spans="1:65" s="2" customFormat="1" ht="21.75" customHeight="1">
      <c r="A1267" s="37"/>
      <c r="B1267" s="38"/>
      <c r="C1267" s="243" t="s">
        <v>1751</v>
      </c>
      <c r="D1267" s="243" t="s">
        <v>168</v>
      </c>
      <c r="E1267" s="244" t="s">
        <v>1818</v>
      </c>
      <c r="F1267" s="245" t="s">
        <v>1819</v>
      </c>
      <c r="G1267" s="246" t="s">
        <v>346</v>
      </c>
      <c r="H1267" s="247">
        <v>3</v>
      </c>
      <c r="I1267" s="248"/>
      <c r="J1267" s="249">
        <f>ROUND(I1267*H1267,2)</f>
        <v>0</v>
      </c>
      <c r="K1267" s="250"/>
      <c r="L1267" s="43"/>
      <c r="M1267" s="251" t="s">
        <v>1</v>
      </c>
      <c r="N1267" s="252" t="s">
        <v>39</v>
      </c>
      <c r="O1267" s="90"/>
      <c r="P1267" s="253">
        <f>O1267*H1267</f>
        <v>0</v>
      </c>
      <c r="Q1267" s="253">
        <v>0</v>
      </c>
      <c r="R1267" s="253">
        <f>Q1267*H1267</f>
        <v>0</v>
      </c>
      <c r="S1267" s="253">
        <v>0</v>
      </c>
      <c r="T1267" s="254">
        <f>S1267*H1267</f>
        <v>0</v>
      </c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R1267" s="255" t="s">
        <v>252</v>
      </c>
      <c r="AT1267" s="255" t="s">
        <v>168</v>
      </c>
      <c r="AU1267" s="255" t="s">
        <v>86</v>
      </c>
      <c r="AY1267" s="16" t="s">
        <v>166</v>
      </c>
      <c r="BE1267" s="256">
        <f>IF(N1267="základní",J1267,0)</f>
        <v>0</v>
      </c>
      <c r="BF1267" s="256">
        <f>IF(N1267="snížená",J1267,0)</f>
        <v>0</v>
      </c>
      <c r="BG1267" s="256">
        <f>IF(N1267="zákl. přenesená",J1267,0)</f>
        <v>0</v>
      </c>
      <c r="BH1267" s="256">
        <f>IF(N1267="sníž. přenesená",J1267,0)</f>
        <v>0</v>
      </c>
      <c r="BI1267" s="256">
        <f>IF(N1267="nulová",J1267,0)</f>
        <v>0</v>
      </c>
      <c r="BJ1267" s="16" t="s">
        <v>86</v>
      </c>
      <c r="BK1267" s="256">
        <f>ROUND(I1267*H1267,2)</f>
        <v>0</v>
      </c>
      <c r="BL1267" s="16" t="s">
        <v>252</v>
      </c>
      <c r="BM1267" s="255" t="s">
        <v>3699</v>
      </c>
    </row>
    <row r="1268" spans="1:51" s="14" customFormat="1" ht="12">
      <c r="A1268" s="14"/>
      <c r="B1268" s="268"/>
      <c r="C1268" s="269"/>
      <c r="D1268" s="259" t="s">
        <v>174</v>
      </c>
      <c r="E1268" s="270" t="s">
        <v>1</v>
      </c>
      <c r="F1268" s="271" t="s">
        <v>2124</v>
      </c>
      <c r="G1268" s="269"/>
      <c r="H1268" s="272">
        <v>2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174</v>
      </c>
      <c r="AU1268" s="278" t="s">
        <v>86</v>
      </c>
      <c r="AV1268" s="14" t="s">
        <v>86</v>
      </c>
      <c r="AW1268" s="14" t="s">
        <v>30</v>
      </c>
      <c r="AX1268" s="14" t="s">
        <v>73</v>
      </c>
      <c r="AY1268" s="278" t="s">
        <v>166</v>
      </c>
    </row>
    <row r="1269" spans="1:51" s="14" customFormat="1" ht="12">
      <c r="A1269" s="14"/>
      <c r="B1269" s="268"/>
      <c r="C1269" s="269"/>
      <c r="D1269" s="259" t="s">
        <v>174</v>
      </c>
      <c r="E1269" s="270" t="s">
        <v>1</v>
      </c>
      <c r="F1269" s="271" t="s">
        <v>355</v>
      </c>
      <c r="G1269" s="269"/>
      <c r="H1269" s="272">
        <v>1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174</v>
      </c>
      <c r="AU1269" s="278" t="s">
        <v>86</v>
      </c>
      <c r="AV1269" s="14" t="s">
        <v>86</v>
      </c>
      <c r="AW1269" s="14" t="s">
        <v>30</v>
      </c>
      <c r="AX1269" s="14" t="s">
        <v>73</v>
      </c>
      <c r="AY1269" s="278" t="s">
        <v>166</v>
      </c>
    </row>
    <row r="1270" spans="1:65" s="2" customFormat="1" ht="21.75" customHeight="1">
      <c r="A1270" s="37"/>
      <c r="B1270" s="38"/>
      <c r="C1270" s="279" t="s">
        <v>1756</v>
      </c>
      <c r="D1270" s="279" t="s">
        <v>243</v>
      </c>
      <c r="E1270" s="280" t="s">
        <v>3700</v>
      </c>
      <c r="F1270" s="281" t="s">
        <v>3701</v>
      </c>
      <c r="G1270" s="282" t="s">
        <v>346</v>
      </c>
      <c r="H1270" s="283">
        <v>1</v>
      </c>
      <c r="I1270" s="284"/>
      <c r="J1270" s="285">
        <f>ROUND(I1270*H1270,2)</f>
        <v>0</v>
      </c>
      <c r="K1270" s="286"/>
      <c r="L1270" s="287"/>
      <c r="M1270" s="288" t="s">
        <v>1</v>
      </c>
      <c r="N1270" s="289" t="s">
        <v>39</v>
      </c>
      <c r="O1270" s="90"/>
      <c r="P1270" s="253">
        <f>O1270*H1270</f>
        <v>0</v>
      </c>
      <c r="Q1270" s="253">
        <v>0.023</v>
      </c>
      <c r="R1270" s="253">
        <f>Q1270*H1270</f>
        <v>0.023</v>
      </c>
      <c r="S1270" s="253">
        <v>0</v>
      </c>
      <c r="T1270" s="254">
        <f>S1270*H1270</f>
        <v>0</v>
      </c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R1270" s="255" t="s">
        <v>338</v>
      </c>
      <c r="AT1270" s="255" t="s">
        <v>243</v>
      </c>
      <c r="AU1270" s="255" t="s">
        <v>86</v>
      </c>
      <c r="AY1270" s="16" t="s">
        <v>166</v>
      </c>
      <c r="BE1270" s="256">
        <f>IF(N1270="základní",J1270,0)</f>
        <v>0</v>
      </c>
      <c r="BF1270" s="256">
        <f>IF(N1270="snížená",J1270,0)</f>
        <v>0</v>
      </c>
      <c r="BG1270" s="256">
        <f>IF(N1270="zákl. přenesená",J1270,0)</f>
        <v>0</v>
      </c>
      <c r="BH1270" s="256">
        <f>IF(N1270="sníž. přenesená",J1270,0)</f>
        <v>0</v>
      </c>
      <c r="BI1270" s="256">
        <f>IF(N1270="nulová",J1270,0)</f>
        <v>0</v>
      </c>
      <c r="BJ1270" s="16" t="s">
        <v>86</v>
      </c>
      <c r="BK1270" s="256">
        <f>ROUND(I1270*H1270,2)</f>
        <v>0</v>
      </c>
      <c r="BL1270" s="16" t="s">
        <v>252</v>
      </c>
      <c r="BM1270" s="255" t="s">
        <v>3702</v>
      </c>
    </row>
    <row r="1271" spans="1:51" s="14" customFormat="1" ht="12">
      <c r="A1271" s="14"/>
      <c r="B1271" s="268"/>
      <c r="C1271" s="269"/>
      <c r="D1271" s="259" t="s">
        <v>174</v>
      </c>
      <c r="E1271" s="270" t="s">
        <v>1</v>
      </c>
      <c r="F1271" s="271" t="s">
        <v>355</v>
      </c>
      <c r="G1271" s="269"/>
      <c r="H1271" s="272">
        <v>1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174</v>
      </c>
      <c r="AU1271" s="278" t="s">
        <v>86</v>
      </c>
      <c r="AV1271" s="14" t="s">
        <v>86</v>
      </c>
      <c r="AW1271" s="14" t="s">
        <v>30</v>
      </c>
      <c r="AX1271" s="14" t="s">
        <v>73</v>
      </c>
      <c r="AY1271" s="278" t="s">
        <v>166</v>
      </c>
    </row>
    <row r="1272" spans="1:65" s="2" customFormat="1" ht="21.75" customHeight="1">
      <c r="A1272" s="37"/>
      <c r="B1272" s="38"/>
      <c r="C1272" s="279" t="s">
        <v>1760</v>
      </c>
      <c r="D1272" s="279" t="s">
        <v>243</v>
      </c>
      <c r="E1272" s="280" t="s">
        <v>1822</v>
      </c>
      <c r="F1272" s="281" t="s">
        <v>3703</v>
      </c>
      <c r="G1272" s="282" t="s">
        <v>346</v>
      </c>
      <c r="H1272" s="283">
        <v>2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39</v>
      </c>
      <c r="O1272" s="90"/>
      <c r="P1272" s="253">
        <f>O1272*H1272</f>
        <v>0</v>
      </c>
      <c r="Q1272" s="253">
        <v>0.025</v>
      </c>
      <c r="R1272" s="253">
        <f>Q1272*H1272</f>
        <v>0.05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338</v>
      </c>
      <c r="AT1272" s="255" t="s">
        <v>243</v>
      </c>
      <c r="AU1272" s="255" t="s">
        <v>86</v>
      </c>
      <c r="AY1272" s="16" t="s">
        <v>166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86</v>
      </c>
      <c r="BK1272" s="256">
        <f>ROUND(I1272*H1272,2)</f>
        <v>0</v>
      </c>
      <c r="BL1272" s="16" t="s">
        <v>252</v>
      </c>
      <c r="BM1272" s="255" t="s">
        <v>3704</v>
      </c>
    </row>
    <row r="1273" spans="1:51" s="14" customFormat="1" ht="12">
      <c r="A1273" s="14"/>
      <c r="B1273" s="268"/>
      <c r="C1273" s="269"/>
      <c r="D1273" s="259" t="s">
        <v>174</v>
      </c>
      <c r="E1273" s="270" t="s">
        <v>1</v>
      </c>
      <c r="F1273" s="271" t="s">
        <v>2124</v>
      </c>
      <c r="G1273" s="269"/>
      <c r="H1273" s="272">
        <v>2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174</v>
      </c>
      <c r="AU1273" s="278" t="s">
        <v>86</v>
      </c>
      <c r="AV1273" s="14" t="s">
        <v>86</v>
      </c>
      <c r="AW1273" s="14" t="s">
        <v>30</v>
      </c>
      <c r="AX1273" s="14" t="s">
        <v>73</v>
      </c>
      <c r="AY1273" s="278" t="s">
        <v>166</v>
      </c>
    </row>
    <row r="1274" spans="1:65" s="2" customFormat="1" ht="21.75" customHeight="1">
      <c r="A1274" s="37"/>
      <c r="B1274" s="38"/>
      <c r="C1274" s="243" t="s">
        <v>1767</v>
      </c>
      <c r="D1274" s="243" t="s">
        <v>168</v>
      </c>
      <c r="E1274" s="244" t="s">
        <v>1826</v>
      </c>
      <c r="F1274" s="245" t="s">
        <v>1827</v>
      </c>
      <c r="G1274" s="246" t="s">
        <v>346</v>
      </c>
      <c r="H1274" s="247">
        <v>3</v>
      </c>
      <c r="I1274" s="248"/>
      <c r="J1274" s="249">
        <f>ROUND(I1274*H1274,2)</f>
        <v>0</v>
      </c>
      <c r="K1274" s="250"/>
      <c r="L1274" s="43"/>
      <c r="M1274" s="251" t="s">
        <v>1</v>
      </c>
      <c r="N1274" s="252" t="s">
        <v>39</v>
      </c>
      <c r="O1274" s="90"/>
      <c r="P1274" s="253">
        <f>O1274*H1274</f>
        <v>0</v>
      </c>
      <c r="Q1274" s="253">
        <v>0</v>
      </c>
      <c r="R1274" s="253">
        <f>Q1274*H1274</f>
        <v>0</v>
      </c>
      <c r="S1274" s="253">
        <v>0</v>
      </c>
      <c r="T1274" s="254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255" t="s">
        <v>252</v>
      </c>
      <c r="AT1274" s="255" t="s">
        <v>168</v>
      </c>
      <c r="AU1274" s="255" t="s">
        <v>86</v>
      </c>
      <c r="AY1274" s="16" t="s">
        <v>166</v>
      </c>
      <c r="BE1274" s="256">
        <f>IF(N1274="základní",J1274,0)</f>
        <v>0</v>
      </c>
      <c r="BF1274" s="256">
        <f>IF(N1274="snížená",J1274,0)</f>
        <v>0</v>
      </c>
      <c r="BG1274" s="256">
        <f>IF(N1274="zákl. přenesená",J1274,0)</f>
        <v>0</v>
      </c>
      <c r="BH1274" s="256">
        <f>IF(N1274="sníž. přenesená",J1274,0)</f>
        <v>0</v>
      </c>
      <c r="BI1274" s="256">
        <f>IF(N1274="nulová",J1274,0)</f>
        <v>0</v>
      </c>
      <c r="BJ1274" s="16" t="s">
        <v>86</v>
      </c>
      <c r="BK1274" s="256">
        <f>ROUND(I1274*H1274,2)</f>
        <v>0</v>
      </c>
      <c r="BL1274" s="16" t="s">
        <v>252</v>
      </c>
      <c r="BM1274" s="255" t="s">
        <v>3705</v>
      </c>
    </row>
    <row r="1275" spans="1:51" s="14" customFormat="1" ht="12">
      <c r="A1275" s="14"/>
      <c r="B1275" s="268"/>
      <c r="C1275" s="269"/>
      <c r="D1275" s="259" t="s">
        <v>174</v>
      </c>
      <c r="E1275" s="270" t="s">
        <v>1</v>
      </c>
      <c r="F1275" s="271" t="s">
        <v>1833</v>
      </c>
      <c r="G1275" s="269"/>
      <c r="H1275" s="272">
        <v>3</v>
      </c>
      <c r="I1275" s="273"/>
      <c r="J1275" s="269"/>
      <c r="K1275" s="269"/>
      <c r="L1275" s="274"/>
      <c r="M1275" s="275"/>
      <c r="N1275" s="276"/>
      <c r="O1275" s="276"/>
      <c r="P1275" s="276"/>
      <c r="Q1275" s="276"/>
      <c r="R1275" s="276"/>
      <c r="S1275" s="276"/>
      <c r="T1275" s="277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78" t="s">
        <v>174</v>
      </c>
      <c r="AU1275" s="278" t="s">
        <v>86</v>
      </c>
      <c r="AV1275" s="14" t="s">
        <v>86</v>
      </c>
      <c r="AW1275" s="14" t="s">
        <v>30</v>
      </c>
      <c r="AX1275" s="14" t="s">
        <v>73</v>
      </c>
      <c r="AY1275" s="278" t="s">
        <v>166</v>
      </c>
    </row>
    <row r="1276" spans="1:65" s="2" customFormat="1" ht="21.75" customHeight="1">
      <c r="A1276" s="37"/>
      <c r="B1276" s="38"/>
      <c r="C1276" s="279" t="s">
        <v>1772</v>
      </c>
      <c r="D1276" s="279" t="s">
        <v>243</v>
      </c>
      <c r="E1276" s="280" t="s">
        <v>1830</v>
      </c>
      <c r="F1276" s="281" t="s">
        <v>1831</v>
      </c>
      <c r="G1276" s="282" t="s">
        <v>346</v>
      </c>
      <c r="H1276" s="283">
        <v>3</v>
      </c>
      <c r="I1276" s="284"/>
      <c r="J1276" s="285">
        <f>ROUND(I1276*H1276,2)</f>
        <v>0</v>
      </c>
      <c r="K1276" s="286"/>
      <c r="L1276" s="287"/>
      <c r="M1276" s="288" t="s">
        <v>1</v>
      </c>
      <c r="N1276" s="289" t="s">
        <v>39</v>
      </c>
      <c r="O1276" s="90"/>
      <c r="P1276" s="253">
        <f>O1276*H1276</f>
        <v>0</v>
      </c>
      <c r="Q1276" s="253">
        <v>0.027</v>
      </c>
      <c r="R1276" s="253">
        <f>Q1276*H1276</f>
        <v>0.081</v>
      </c>
      <c r="S1276" s="253">
        <v>0</v>
      </c>
      <c r="T1276" s="254">
        <f>S1276*H1276</f>
        <v>0</v>
      </c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R1276" s="255" t="s">
        <v>338</v>
      </c>
      <c r="AT1276" s="255" t="s">
        <v>243</v>
      </c>
      <c r="AU1276" s="255" t="s">
        <v>86</v>
      </c>
      <c r="AY1276" s="16" t="s">
        <v>166</v>
      </c>
      <c r="BE1276" s="256">
        <f>IF(N1276="základní",J1276,0)</f>
        <v>0</v>
      </c>
      <c r="BF1276" s="256">
        <f>IF(N1276="snížená",J1276,0)</f>
        <v>0</v>
      </c>
      <c r="BG1276" s="256">
        <f>IF(N1276="zákl. přenesená",J1276,0)</f>
        <v>0</v>
      </c>
      <c r="BH1276" s="256">
        <f>IF(N1276="sníž. přenesená",J1276,0)</f>
        <v>0</v>
      </c>
      <c r="BI1276" s="256">
        <f>IF(N1276="nulová",J1276,0)</f>
        <v>0</v>
      </c>
      <c r="BJ1276" s="16" t="s">
        <v>86</v>
      </c>
      <c r="BK1276" s="256">
        <f>ROUND(I1276*H1276,2)</f>
        <v>0</v>
      </c>
      <c r="BL1276" s="16" t="s">
        <v>252</v>
      </c>
      <c r="BM1276" s="255" t="s">
        <v>3706</v>
      </c>
    </row>
    <row r="1277" spans="1:51" s="14" customFormat="1" ht="12">
      <c r="A1277" s="14"/>
      <c r="B1277" s="268"/>
      <c r="C1277" s="269"/>
      <c r="D1277" s="259" t="s">
        <v>174</v>
      </c>
      <c r="E1277" s="270" t="s">
        <v>1</v>
      </c>
      <c r="F1277" s="271" t="s">
        <v>1833</v>
      </c>
      <c r="G1277" s="269"/>
      <c r="H1277" s="272">
        <v>3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174</v>
      </c>
      <c r="AU1277" s="278" t="s">
        <v>86</v>
      </c>
      <c r="AV1277" s="14" t="s">
        <v>86</v>
      </c>
      <c r="AW1277" s="14" t="s">
        <v>30</v>
      </c>
      <c r="AX1277" s="14" t="s">
        <v>73</v>
      </c>
      <c r="AY1277" s="278" t="s">
        <v>166</v>
      </c>
    </row>
    <row r="1278" spans="1:65" s="2" customFormat="1" ht="21.75" customHeight="1">
      <c r="A1278" s="37"/>
      <c r="B1278" s="38"/>
      <c r="C1278" s="243" t="s">
        <v>1776</v>
      </c>
      <c r="D1278" s="243" t="s">
        <v>168</v>
      </c>
      <c r="E1278" s="244" t="s">
        <v>1839</v>
      </c>
      <c r="F1278" s="245" t="s">
        <v>1840</v>
      </c>
      <c r="G1278" s="246" t="s">
        <v>346</v>
      </c>
      <c r="H1278" s="247">
        <v>3</v>
      </c>
      <c r="I1278" s="248"/>
      <c r="J1278" s="249">
        <f>ROUND(I1278*H1278,2)</f>
        <v>0</v>
      </c>
      <c r="K1278" s="250"/>
      <c r="L1278" s="43"/>
      <c r="M1278" s="251" t="s">
        <v>1</v>
      </c>
      <c r="N1278" s="252" t="s">
        <v>39</v>
      </c>
      <c r="O1278" s="90"/>
      <c r="P1278" s="253">
        <f>O1278*H1278</f>
        <v>0</v>
      </c>
      <c r="Q1278" s="253">
        <v>0.00084</v>
      </c>
      <c r="R1278" s="253">
        <f>Q1278*H1278</f>
        <v>0.00252</v>
      </c>
      <c r="S1278" s="253">
        <v>0</v>
      </c>
      <c r="T1278" s="254">
        <f>S1278*H1278</f>
        <v>0</v>
      </c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R1278" s="255" t="s">
        <v>252</v>
      </c>
      <c r="AT1278" s="255" t="s">
        <v>168</v>
      </c>
      <c r="AU1278" s="255" t="s">
        <v>86</v>
      </c>
      <c r="AY1278" s="16" t="s">
        <v>166</v>
      </c>
      <c r="BE1278" s="256">
        <f>IF(N1278="základní",J1278,0)</f>
        <v>0</v>
      </c>
      <c r="BF1278" s="256">
        <f>IF(N1278="snížená",J1278,0)</f>
        <v>0</v>
      </c>
      <c r="BG1278" s="256">
        <f>IF(N1278="zákl. přenesená",J1278,0)</f>
        <v>0</v>
      </c>
      <c r="BH1278" s="256">
        <f>IF(N1278="sníž. přenesená",J1278,0)</f>
        <v>0</v>
      </c>
      <c r="BI1278" s="256">
        <f>IF(N1278="nulová",J1278,0)</f>
        <v>0</v>
      </c>
      <c r="BJ1278" s="16" t="s">
        <v>86</v>
      </c>
      <c r="BK1278" s="256">
        <f>ROUND(I1278*H1278,2)</f>
        <v>0</v>
      </c>
      <c r="BL1278" s="16" t="s">
        <v>252</v>
      </c>
      <c r="BM1278" s="255" t="s">
        <v>3707</v>
      </c>
    </row>
    <row r="1279" spans="1:51" s="14" customFormat="1" ht="12">
      <c r="A1279" s="14"/>
      <c r="B1279" s="268"/>
      <c r="C1279" s="269"/>
      <c r="D1279" s="259" t="s">
        <v>174</v>
      </c>
      <c r="E1279" s="270" t="s">
        <v>1</v>
      </c>
      <c r="F1279" s="271" t="s">
        <v>3708</v>
      </c>
      <c r="G1279" s="269"/>
      <c r="H1279" s="272">
        <v>3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174</v>
      </c>
      <c r="AU1279" s="278" t="s">
        <v>86</v>
      </c>
      <c r="AV1279" s="14" t="s">
        <v>86</v>
      </c>
      <c r="AW1279" s="14" t="s">
        <v>30</v>
      </c>
      <c r="AX1279" s="14" t="s">
        <v>80</v>
      </c>
      <c r="AY1279" s="278" t="s">
        <v>166</v>
      </c>
    </row>
    <row r="1280" spans="1:65" s="2" customFormat="1" ht="21.75" customHeight="1">
      <c r="A1280" s="37"/>
      <c r="B1280" s="38"/>
      <c r="C1280" s="243" t="s">
        <v>1780</v>
      </c>
      <c r="D1280" s="243" t="s">
        <v>168</v>
      </c>
      <c r="E1280" s="244" t="s">
        <v>1844</v>
      </c>
      <c r="F1280" s="245" t="s">
        <v>1845</v>
      </c>
      <c r="G1280" s="246" t="s">
        <v>346</v>
      </c>
      <c r="H1280" s="247">
        <v>6</v>
      </c>
      <c r="I1280" s="248"/>
      <c r="J1280" s="249">
        <f>ROUND(I1280*H1280,2)</f>
        <v>0</v>
      </c>
      <c r="K1280" s="250"/>
      <c r="L1280" s="43"/>
      <c r="M1280" s="251" t="s">
        <v>1</v>
      </c>
      <c r="N1280" s="252" t="s">
        <v>39</v>
      </c>
      <c r="O1280" s="90"/>
      <c r="P1280" s="253">
        <f>O1280*H1280</f>
        <v>0</v>
      </c>
      <c r="Q1280" s="253">
        <v>0</v>
      </c>
      <c r="R1280" s="253">
        <f>Q1280*H1280</f>
        <v>0</v>
      </c>
      <c r="S1280" s="253">
        <v>0</v>
      </c>
      <c r="T1280" s="254">
        <f>S1280*H1280</f>
        <v>0</v>
      </c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R1280" s="255" t="s">
        <v>252</v>
      </c>
      <c r="AT1280" s="255" t="s">
        <v>168</v>
      </c>
      <c r="AU1280" s="255" t="s">
        <v>86</v>
      </c>
      <c r="AY1280" s="16" t="s">
        <v>166</v>
      </c>
      <c r="BE1280" s="256">
        <f>IF(N1280="základní",J1280,0)</f>
        <v>0</v>
      </c>
      <c r="BF1280" s="256">
        <f>IF(N1280="snížená",J1280,0)</f>
        <v>0</v>
      </c>
      <c r="BG1280" s="256">
        <f>IF(N1280="zákl. přenesená",J1280,0)</f>
        <v>0</v>
      </c>
      <c r="BH1280" s="256">
        <f>IF(N1280="sníž. přenesená",J1280,0)</f>
        <v>0</v>
      </c>
      <c r="BI1280" s="256">
        <f>IF(N1280="nulová",J1280,0)</f>
        <v>0</v>
      </c>
      <c r="BJ1280" s="16" t="s">
        <v>86</v>
      </c>
      <c r="BK1280" s="256">
        <f>ROUND(I1280*H1280,2)</f>
        <v>0</v>
      </c>
      <c r="BL1280" s="16" t="s">
        <v>252</v>
      </c>
      <c r="BM1280" s="255" t="s">
        <v>3709</v>
      </c>
    </row>
    <row r="1281" spans="1:51" s="14" customFormat="1" ht="12">
      <c r="A1281" s="14"/>
      <c r="B1281" s="268"/>
      <c r="C1281" s="269"/>
      <c r="D1281" s="259" t="s">
        <v>174</v>
      </c>
      <c r="E1281" s="270" t="s">
        <v>1</v>
      </c>
      <c r="F1281" s="271" t="s">
        <v>2124</v>
      </c>
      <c r="G1281" s="269"/>
      <c r="H1281" s="272">
        <v>2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174</v>
      </c>
      <c r="AU1281" s="278" t="s">
        <v>86</v>
      </c>
      <c r="AV1281" s="14" t="s">
        <v>86</v>
      </c>
      <c r="AW1281" s="14" t="s">
        <v>30</v>
      </c>
      <c r="AX1281" s="14" t="s">
        <v>73</v>
      </c>
      <c r="AY1281" s="278" t="s">
        <v>166</v>
      </c>
    </row>
    <row r="1282" spans="1:51" s="14" customFormat="1" ht="12">
      <c r="A1282" s="14"/>
      <c r="B1282" s="268"/>
      <c r="C1282" s="269"/>
      <c r="D1282" s="259" t="s">
        <v>174</v>
      </c>
      <c r="E1282" s="270" t="s">
        <v>1</v>
      </c>
      <c r="F1282" s="271" t="s">
        <v>1609</v>
      </c>
      <c r="G1282" s="269"/>
      <c r="H1282" s="272">
        <v>4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174</v>
      </c>
      <c r="AU1282" s="278" t="s">
        <v>86</v>
      </c>
      <c r="AV1282" s="14" t="s">
        <v>86</v>
      </c>
      <c r="AW1282" s="14" t="s">
        <v>30</v>
      </c>
      <c r="AX1282" s="14" t="s">
        <v>73</v>
      </c>
      <c r="AY1282" s="278" t="s">
        <v>166</v>
      </c>
    </row>
    <row r="1283" spans="1:65" s="2" customFormat="1" ht="16.5" customHeight="1">
      <c r="A1283" s="37"/>
      <c r="B1283" s="38"/>
      <c r="C1283" s="279" t="s">
        <v>1784</v>
      </c>
      <c r="D1283" s="279" t="s">
        <v>243</v>
      </c>
      <c r="E1283" s="280" t="s">
        <v>1849</v>
      </c>
      <c r="F1283" s="281" t="s">
        <v>1850</v>
      </c>
      <c r="G1283" s="282" t="s">
        <v>346</v>
      </c>
      <c r="H1283" s="283">
        <v>6</v>
      </c>
      <c r="I1283" s="284"/>
      <c r="J1283" s="285">
        <f>ROUND(I1283*H1283,2)</f>
        <v>0</v>
      </c>
      <c r="K1283" s="286"/>
      <c r="L1283" s="287"/>
      <c r="M1283" s="288" t="s">
        <v>1</v>
      </c>
      <c r="N1283" s="289" t="s">
        <v>39</v>
      </c>
      <c r="O1283" s="90"/>
      <c r="P1283" s="253">
        <f>O1283*H1283</f>
        <v>0</v>
      </c>
      <c r="Q1283" s="253">
        <v>0.0038</v>
      </c>
      <c r="R1283" s="253">
        <f>Q1283*H1283</f>
        <v>0.0228</v>
      </c>
      <c r="S1283" s="253">
        <v>0</v>
      </c>
      <c r="T1283" s="254">
        <f>S1283*H1283</f>
        <v>0</v>
      </c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R1283" s="255" t="s">
        <v>338</v>
      </c>
      <c r="AT1283" s="255" t="s">
        <v>243</v>
      </c>
      <c r="AU1283" s="255" t="s">
        <v>86</v>
      </c>
      <c r="AY1283" s="16" t="s">
        <v>166</v>
      </c>
      <c r="BE1283" s="256">
        <f>IF(N1283="základní",J1283,0)</f>
        <v>0</v>
      </c>
      <c r="BF1283" s="256">
        <f>IF(N1283="snížená",J1283,0)</f>
        <v>0</v>
      </c>
      <c r="BG1283" s="256">
        <f>IF(N1283="zákl. přenesená",J1283,0)</f>
        <v>0</v>
      </c>
      <c r="BH1283" s="256">
        <f>IF(N1283="sníž. přenesená",J1283,0)</f>
        <v>0</v>
      </c>
      <c r="BI1283" s="256">
        <f>IF(N1283="nulová",J1283,0)</f>
        <v>0</v>
      </c>
      <c r="BJ1283" s="16" t="s">
        <v>86</v>
      </c>
      <c r="BK1283" s="256">
        <f>ROUND(I1283*H1283,2)</f>
        <v>0</v>
      </c>
      <c r="BL1283" s="16" t="s">
        <v>252</v>
      </c>
      <c r="BM1283" s="255" t="s">
        <v>3710</v>
      </c>
    </row>
    <row r="1284" spans="1:65" s="2" customFormat="1" ht="16.5" customHeight="1">
      <c r="A1284" s="37"/>
      <c r="B1284" s="38"/>
      <c r="C1284" s="243" t="s">
        <v>1792</v>
      </c>
      <c r="D1284" s="243" t="s">
        <v>168</v>
      </c>
      <c r="E1284" s="244" t="s">
        <v>1853</v>
      </c>
      <c r="F1284" s="245" t="s">
        <v>1854</v>
      </c>
      <c r="G1284" s="246" t="s">
        <v>346</v>
      </c>
      <c r="H1284" s="247">
        <v>6</v>
      </c>
      <c r="I1284" s="248"/>
      <c r="J1284" s="249">
        <f>ROUND(I1284*H1284,2)</f>
        <v>0</v>
      </c>
      <c r="K1284" s="250"/>
      <c r="L1284" s="43"/>
      <c r="M1284" s="251" t="s">
        <v>1</v>
      </c>
      <c r="N1284" s="252" t="s">
        <v>39</v>
      </c>
      <c r="O1284" s="90"/>
      <c r="P1284" s="253">
        <f>O1284*H1284</f>
        <v>0</v>
      </c>
      <c r="Q1284" s="253">
        <v>0</v>
      </c>
      <c r="R1284" s="253">
        <f>Q1284*H1284</f>
        <v>0</v>
      </c>
      <c r="S1284" s="253">
        <v>0</v>
      </c>
      <c r="T1284" s="254">
        <f>S1284*H1284</f>
        <v>0</v>
      </c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R1284" s="255" t="s">
        <v>252</v>
      </c>
      <c r="AT1284" s="255" t="s">
        <v>168</v>
      </c>
      <c r="AU1284" s="255" t="s">
        <v>86</v>
      </c>
      <c r="AY1284" s="16" t="s">
        <v>166</v>
      </c>
      <c r="BE1284" s="256">
        <f>IF(N1284="základní",J1284,0)</f>
        <v>0</v>
      </c>
      <c r="BF1284" s="256">
        <f>IF(N1284="snížená",J1284,0)</f>
        <v>0</v>
      </c>
      <c r="BG1284" s="256">
        <f>IF(N1284="zákl. přenesená",J1284,0)</f>
        <v>0</v>
      </c>
      <c r="BH1284" s="256">
        <f>IF(N1284="sníž. přenesená",J1284,0)</f>
        <v>0</v>
      </c>
      <c r="BI1284" s="256">
        <f>IF(N1284="nulová",J1284,0)</f>
        <v>0</v>
      </c>
      <c r="BJ1284" s="16" t="s">
        <v>86</v>
      </c>
      <c r="BK1284" s="256">
        <f>ROUND(I1284*H1284,2)</f>
        <v>0</v>
      </c>
      <c r="BL1284" s="16" t="s">
        <v>252</v>
      </c>
      <c r="BM1284" s="255" t="s">
        <v>3711</v>
      </c>
    </row>
    <row r="1285" spans="1:51" s="14" customFormat="1" ht="12">
      <c r="A1285" s="14"/>
      <c r="B1285" s="268"/>
      <c r="C1285" s="269"/>
      <c r="D1285" s="259" t="s">
        <v>174</v>
      </c>
      <c r="E1285" s="270" t="s">
        <v>1</v>
      </c>
      <c r="F1285" s="271" t="s">
        <v>2124</v>
      </c>
      <c r="G1285" s="269"/>
      <c r="H1285" s="272">
        <v>2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174</v>
      </c>
      <c r="AU1285" s="278" t="s">
        <v>86</v>
      </c>
      <c r="AV1285" s="14" t="s">
        <v>86</v>
      </c>
      <c r="AW1285" s="14" t="s">
        <v>30</v>
      </c>
      <c r="AX1285" s="14" t="s">
        <v>73</v>
      </c>
      <c r="AY1285" s="278" t="s">
        <v>166</v>
      </c>
    </row>
    <row r="1286" spans="1:51" s="14" customFormat="1" ht="12">
      <c r="A1286" s="14"/>
      <c r="B1286" s="268"/>
      <c r="C1286" s="269"/>
      <c r="D1286" s="259" t="s">
        <v>174</v>
      </c>
      <c r="E1286" s="270" t="s">
        <v>1</v>
      </c>
      <c r="F1286" s="271" t="s">
        <v>1609</v>
      </c>
      <c r="G1286" s="269"/>
      <c r="H1286" s="272">
        <v>4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174</v>
      </c>
      <c r="AU1286" s="278" t="s">
        <v>86</v>
      </c>
      <c r="AV1286" s="14" t="s">
        <v>86</v>
      </c>
      <c r="AW1286" s="14" t="s">
        <v>30</v>
      </c>
      <c r="AX1286" s="14" t="s">
        <v>73</v>
      </c>
      <c r="AY1286" s="278" t="s">
        <v>166</v>
      </c>
    </row>
    <row r="1287" spans="1:65" s="2" customFormat="1" ht="16.5" customHeight="1">
      <c r="A1287" s="37"/>
      <c r="B1287" s="38"/>
      <c r="C1287" s="279" t="s">
        <v>1808</v>
      </c>
      <c r="D1287" s="279" t="s">
        <v>243</v>
      </c>
      <c r="E1287" s="280" t="s">
        <v>1857</v>
      </c>
      <c r="F1287" s="281" t="s">
        <v>1858</v>
      </c>
      <c r="G1287" s="282" t="s">
        <v>346</v>
      </c>
      <c r="H1287" s="283">
        <v>6</v>
      </c>
      <c r="I1287" s="284"/>
      <c r="J1287" s="285">
        <f>ROUND(I1287*H1287,2)</f>
        <v>0</v>
      </c>
      <c r="K1287" s="286"/>
      <c r="L1287" s="287"/>
      <c r="M1287" s="288" t="s">
        <v>1</v>
      </c>
      <c r="N1287" s="289" t="s">
        <v>39</v>
      </c>
      <c r="O1287" s="90"/>
      <c r="P1287" s="253">
        <f>O1287*H1287</f>
        <v>0</v>
      </c>
      <c r="Q1287" s="253">
        <v>0.0012</v>
      </c>
      <c r="R1287" s="253">
        <f>Q1287*H1287</f>
        <v>0.0072</v>
      </c>
      <c r="S1287" s="253">
        <v>0</v>
      </c>
      <c r="T1287" s="254">
        <f>S1287*H1287</f>
        <v>0</v>
      </c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R1287" s="255" t="s">
        <v>338</v>
      </c>
      <c r="AT1287" s="255" t="s">
        <v>243</v>
      </c>
      <c r="AU1287" s="255" t="s">
        <v>86</v>
      </c>
      <c r="AY1287" s="16" t="s">
        <v>166</v>
      </c>
      <c r="BE1287" s="256">
        <f>IF(N1287="základní",J1287,0)</f>
        <v>0</v>
      </c>
      <c r="BF1287" s="256">
        <f>IF(N1287="snížená",J1287,0)</f>
        <v>0</v>
      </c>
      <c r="BG1287" s="256">
        <f>IF(N1287="zákl. přenesená",J1287,0)</f>
        <v>0</v>
      </c>
      <c r="BH1287" s="256">
        <f>IF(N1287="sníž. přenesená",J1287,0)</f>
        <v>0</v>
      </c>
      <c r="BI1287" s="256">
        <f>IF(N1287="nulová",J1287,0)</f>
        <v>0</v>
      </c>
      <c r="BJ1287" s="16" t="s">
        <v>86</v>
      </c>
      <c r="BK1287" s="256">
        <f>ROUND(I1287*H1287,2)</f>
        <v>0</v>
      </c>
      <c r="BL1287" s="16" t="s">
        <v>252</v>
      </c>
      <c r="BM1287" s="255" t="s">
        <v>3712</v>
      </c>
    </row>
    <row r="1288" spans="1:47" s="2" customFormat="1" ht="12">
      <c r="A1288" s="37"/>
      <c r="B1288" s="38"/>
      <c r="C1288" s="39"/>
      <c r="D1288" s="259" t="s">
        <v>496</v>
      </c>
      <c r="E1288" s="39"/>
      <c r="F1288" s="290" t="s">
        <v>1860</v>
      </c>
      <c r="G1288" s="39"/>
      <c r="H1288" s="39"/>
      <c r="I1288" s="153"/>
      <c r="J1288" s="39"/>
      <c r="K1288" s="39"/>
      <c r="L1288" s="43"/>
      <c r="M1288" s="291"/>
      <c r="N1288" s="292"/>
      <c r="O1288" s="90"/>
      <c r="P1288" s="90"/>
      <c r="Q1288" s="90"/>
      <c r="R1288" s="90"/>
      <c r="S1288" s="90"/>
      <c r="T1288" s="91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T1288" s="16" t="s">
        <v>496</v>
      </c>
      <c r="AU1288" s="16" t="s">
        <v>86</v>
      </c>
    </row>
    <row r="1289" spans="1:65" s="2" customFormat="1" ht="16.5" customHeight="1">
      <c r="A1289" s="37"/>
      <c r="B1289" s="38"/>
      <c r="C1289" s="243" t="s">
        <v>1813</v>
      </c>
      <c r="D1289" s="243" t="s">
        <v>168</v>
      </c>
      <c r="E1289" s="244" t="s">
        <v>1862</v>
      </c>
      <c r="F1289" s="245" t="s">
        <v>1863</v>
      </c>
      <c r="G1289" s="246" t="s">
        <v>346</v>
      </c>
      <c r="H1289" s="247">
        <v>6</v>
      </c>
      <c r="I1289" s="248"/>
      <c r="J1289" s="249">
        <f>ROUND(I1289*H1289,2)</f>
        <v>0</v>
      </c>
      <c r="K1289" s="250"/>
      <c r="L1289" s="43"/>
      <c r="M1289" s="251" t="s">
        <v>1</v>
      </c>
      <c r="N1289" s="252" t="s">
        <v>39</v>
      </c>
      <c r="O1289" s="90"/>
      <c r="P1289" s="253">
        <f>O1289*H1289</f>
        <v>0</v>
      </c>
      <c r="Q1289" s="253">
        <v>0</v>
      </c>
      <c r="R1289" s="253">
        <f>Q1289*H1289</f>
        <v>0</v>
      </c>
      <c r="S1289" s="253">
        <v>0</v>
      </c>
      <c r="T1289" s="254">
        <f>S1289*H1289</f>
        <v>0</v>
      </c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R1289" s="255" t="s">
        <v>252</v>
      </c>
      <c r="AT1289" s="255" t="s">
        <v>168</v>
      </c>
      <c r="AU1289" s="255" t="s">
        <v>86</v>
      </c>
      <c r="AY1289" s="16" t="s">
        <v>166</v>
      </c>
      <c r="BE1289" s="256">
        <f>IF(N1289="základní",J1289,0)</f>
        <v>0</v>
      </c>
      <c r="BF1289" s="256">
        <f>IF(N1289="snížená",J1289,0)</f>
        <v>0</v>
      </c>
      <c r="BG1289" s="256">
        <f>IF(N1289="zákl. přenesená",J1289,0)</f>
        <v>0</v>
      </c>
      <c r="BH1289" s="256">
        <f>IF(N1289="sníž. přenesená",J1289,0)</f>
        <v>0</v>
      </c>
      <c r="BI1289" s="256">
        <f>IF(N1289="nulová",J1289,0)</f>
        <v>0</v>
      </c>
      <c r="BJ1289" s="16" t="s">
        <v>86</v>
      </c>
      <c r="BK1289" s="256">
        <f>ROUND(I1289*H1289,2)</f>
        <v>0</v>
      </c>
      <c r="BL1289" s="16" t="s">
        <v>252</v>
      </c>
      <c r="BM1289" s="255" t="s">
        <v>3713</v>
      </c>
    </row>
    <row r="1290" spans="1:51" s="14" customFormat="1" ht="12">
      <c r="A1290" s="14"/>
      <c r="B1290" s="268"/>
      <c r="C1290" s="269"/>
      <c r="D1290" s="259" t="s">
        <v>174</v>
      </c>
      <c r="E1290" s="270" t="s">
        <v>1</v>
      </c>
      <c r="F1290" s="271" t="s">
        <v>2124</v>
      </c>
      <c r="G1290" s="269"/>
      <c r="H1290" s="272">
        <v>2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174</v>
      </c>
      <c r="AU1290" s="278" t="s">
        <v>86</v>
      </c>
      <c r="AV1290" s="14" t="s">
        <v>86</v>
      </c>
      <c r="AW1290" s="14" t="s">
        <v>30</v>
      </c>
      <c r="AX1290" s="14" t="s">
        <v>73</v>
      </c>
      <c r="AY1290" s="278" t="s">
        <v>166</v>
      </c>
    </row>
    <row r="1291" spans="1:51" s="14" customFormat="1" ht="12">
      <c r="A1291" s="14"/>
      <c r="B1291" s="268"/>
      <c r="C1291" s="269"/>
      <c r="D1291" s="259" t="s">
        <v>174</v>
      </c>
      <c r="E1291" s="270" t="s">
        <v>1</v>
      </c>
      <c r="F1291" s="271" t="s">
        <v>1609</v>
      </c>
      <c r="G1291" s="269"/>
      <c r="H1291" s="272">
        <v>4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174</v>
      </c>
      <c r="AU1291" s="278" t="s">
        <v>86</v>
      </c>
      <c r="AV1291" s="14" t="s">
        <v>86</v>
      </c>
      <c r="AW1291" s="14" t="s">
        <v>30</v>
      </c>
      <c r="AX1291" s="14" t="s">
        <v>73</v>
      </c>
      <c r="AY1291" s="278" t="s">
        <v>166</v>
      </c>
    </row>
    <row r="1292" spans="1:65" s="2" customFormat="1" ht="21.75" customHeight="1">
      <c r="A1292" s="37"/>
      <c r="B1292" s="38"/>
      <c r="C1292" s="279" t="s">
        <v>1817</v>
      </c>
      <c r="D1292" s="279" t="s">
        <v>243</v>
      </c>
      <c r="E1292" s="280" t="s">
        <v>1866</v>
      </c>
      <c r="F1292" s="281" t="s">
        <v>1867</v>
      </c>
      <c r="G1292" s="282" t="s">
        <v>346</v>
      </c>
      <c r="H1292" s="283">
        <v>6</v>
      </c>
      <c r="I1292" s="284"/>
      <c r="J1292" s="285">
        <f>ROUND(I1292*H1292,2)</f>
        <v>0</v>
      </c>
      <c r="K1292" s="286"/>
      <c r="L1292" s="287"/>
      <c r="M1292" s="288" t="s">
        <v>1</v>
      </c>
      <c r="N1292" s="289" t="s">
        <v>39</v>
      </c>
      <c r="O1292" s="90"/>
      <c r="P1292" s="253">
        <f>O1292*H1292</f>
        <v>0</v>
      </c>
      <c r="Q1292" s="253">
        <v>0.00015</v>
      </c>
      <c r="R1292" s="253">
        <f>Q1292*H1292</f>
        <v>0.0009</v>
      </c>
      <c r="S1292" s="253">
        <v>0</v>
      </c>
      <c r="T1292" s="254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338</v>
      </c>
      <c r="AT1292" s="255" t="s">
        <v>243</v>
      </c>
      <c r="AU1292" s="255" t="s">
        <v>86</v>
      </c>
      <c r="AY1292" s="16" t="s">
        <v>166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86</v>
      </c>
      <c r="BK1292" s="256">
        <f>ROUND(I1292*H1292,2)</f>
        <v>0</v>
      </c>
      <c r="BL1292" s="16" t="s">
        <v>252</v>
      </c>
      <c r="BM1292" s="255" t="s">
        <v>3714</v>
      </c>
    </row>
    <row r="1293" spans="1:65" s="2" customFormat="1" ht="21.75" customHeight="1">
      <c r="A1293" s="37"/>
      <c r="B1293" s="38"/>
      <c r="C1293" s="243" t="s">
        <v>1821</v>
      </c>
      <c r="D1293" s="243" t="s">
        <v>168</v>
      </c>
      <c r="E1293" s="244" t="s">
        <v>1870</v>
      </c>
      <c r="F1293" s="245" t="s">
        <v>1871</v>
      </c>
      <c r="G1293" s="246" t="s">
        <v>171</v>
      </c>
      <c r="H1293" s="247">
        <v>10.725</v>
      </c>
      <c r="I1293" s="248"/>
      <c r="J1293" s="249">
        <f>ROUND(I1293*H1293,2)</f>
        <v>0</v>
      </c>
      <c r="K1293" s="250"/>
      <c r="L1293" s="43"/>
      <c r="M1293" s="251" t="s">
        <v>1</v>
      </c>
      <c r="N1293" s="252" t="s">
        <v>39</v>
      </c>
      <c r="O1293" s="90"/>
      <c r="P1293" s="253">
        <f>O1293*H1293</f>
        <v>0</v>
      </c>
      <c r="Q1293" s="253">
        <v>0</v>
      </c>
      <c r="R1293" s="253">
        <f>Q1293*H1293</f>
        <v>0</v>
      </c>
      <c r="S1293" s="253">
        <v>0.00848</v>
      </c>
      <c r="T1293" s="254">
        <f>S1293*H1293</f>
        <v>0.09094799999999999</v>
      </c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R1293" s="255" t="s">
        <v>252</v>
      </c>
      <c r="AT1293" s="255" t="s">
        <v>168</v>
      </c>
      <c r="AU1293" s="255" t="s">
        <v>86</v>
      </c>
      <c r="AY1293" s="16" t="s">
        <v>166</v>
      </c>
      <c r="BE1293" s="256">
        <f>IF(N1293="základní",J1293,0)</f>
        <v>0</v>
      </c>
      <c r="BF1293" s="256">
        <f>IF(N1293="snížená",J1293,0)</f>
        <v>0</v>
      </c>
      <c r="BG1293" s="256">
        <f>IF(N1293="zákl. přenesená",J1293,0)</f>
        <v>0</v>
      </c>
      <c r="BH1293" s="256">
        <f>IF(N1293="sníž. přenesená",J1293,0)</f>
        <v>0</v>
      </c>
      <c r="BI1293" s="256">
        <f>IF(N1293="nulová",J1293,0)</f>
        <v>0</v>
      </c>
      <c r="BJ1293" s="16" t="s">
        <v>86</v>
      </c>
      <c r="BK1293" s="256">
        <f>ROUND(I1293*H1293,2)</f>
        <v>0</v>
      </c>
      <c r="BL1293" s="16" t="s">
        <v>252</v>
      </c>
      <c r="BM1293" s="255" t="s">
        <v>3715</v>
      </c>
    </row>
    <row r="1294" spans="1:51" s="14" customFormat="1" ht="12">
      <c r="A1294" s="14"/>
      <c r="B1294" s="268"/>
      <c r="C1294" s="269"/>
      <c r="D1294" s="259" t="s">
        <v>174</v>
      </c>
      <c r="E1294" s="270" t="s">
        <v>1</v>
      </c>
      <c r="F1294" s="271" t="s">
        <v>3716</v>
      </c>
      <c r="G1294" s="269"/>
      <c r="H1294" s="272">
        <v>10.725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174</v>
      </c>
      <c r="AU1294" s="278" t="s">
        <v>86</v>
      </c>
      <c r="AV1294" s="14" t="s">
        <v>86</v>
      </c>
      <c r="AW1294" s="14" t="s">
        <v>30</v>
      </c>
      <c r="AX1294" s="14" t="s">
        <v>73</v>
      </c>
      <c r="AY1294" s="278" t="s">
        <v>166</v>
      </c>
    </row>
    <row r="1295" spans="1:65" s="2" customFormat="1" ht="21.75" customHeight="1">
      <c r="A1295" s="37"/>
      <c r="B1295" s="38"/>
      <c r="C1295" s="243" t="s">
        <v>1825</v>
      </c>
      <c r="D1295" s="243" t="s">
        <v>168</v>
      </c>
      <c r="E1295" s="244" t="s">
        <v>1875</v>
      </c>
      <c r="F1295" s="245" t="s">
        <v>1876</v>
      </c>
      <c r="G1295" s="246" t="s">
        <v>290</v>
      </c>
      <c r="H1295" s="247">
        <v>55</v>
      </c>
      <c r="I1295" s="248"/>
      <c r="J1295" s="249">
        <f>ROUND(I1295*H1295,2)</f>
        <v>0</v>
      </c>
      <c r="K1295" s="250"/>
      <c r="L1295" s="43"/>
      <c r="M1295" s="251" t="s">
        <v>1</v>
      </c>
      <c r="N1295" s="252" t="s">
        <v>39</v>
      </c>
      <c r="O1295" s="90"/>
      <c r="P1295" s="253">
        <f>O1295*H1295</f>
        <v>0</v>
      </c>
      <c r="Q1295" s="253">
        <v>0</v>
      </c>
      <c r="R1295" s="253">
        <f>Q1295*H1295</f>
        <v>0</v>
      </c>
      <c r="S1295" s="253">
        <v>0</v>
      </c>
      <c r="T1295" s="254">
        <f>S1295*H1295</f>
        <v>0</v>
      </c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R1295" s="255" t="s">
        <v>252</v>
      </c>
      <c r="AT1295" s="255" t="s">
        <v>168</v>
      </c>
      <c r="AU1295" s="255" t="s">
        <v>86</v>
      </c>
      <c r="AY1295" s="16" t="s">
        <v>166</v>
      </c>
      <c r="BE1295" s="256">
        <f>IF(N1295="základní",J1295,0)</f>
        <v>0</v>
      </c>
      <c r="BF1295" s="256">
        <f>IF(N1295="snížená",J1295,0)</f>
        <v>0</v>
      </c>
      <c r="BG1295" s="256">
        <f>IF(N1295="zákl. přenesená",J1295,0)</f>
        <v>0</v>
      </c>
      <c r="BH1295" s="256">
        <f>IF(N1295="sníž. přenesená",J1295,0)</f>
        <v>0</v>
      </c>
      <c r="BI1295" s="256">
        <f>IF(N1295="nulová",J1295,0)</f>
        <v>0</v>
      </c>
      <c r="BJ1295" s="16" t="s">
        <v>86</v>
      </c>
      <c r="BK1295" s="256">
        <f>ROUND(I1295*H1295,2)</f>
        <v>0</v>
      </c>
      <c r="BL1295" s="16" t="s">
        <v>252</v>
      </c>
      <c r="BM1295" s="255" t="s">
        <v>3717</v>
      </c>
    </row>
    <row r="1296" spans="1:51" s="13" customFormat="1" ht="12">
      <c r="A1296" s="13"/>
      <c r="B1296" s="257"/>
      <c r="C1296" s="258"/>
      <c r="D1296" s="259" t="s">
        <v>174</v>
      </c>
      <c r="E1296" s="260" t="s">
        <v>1</v>
      </c>
      <c r="F1296" s="261" t="s">
        <v>1878</v>
      </c>
      <c r="G1296" s="258"/>
      <c r="H1296" s="260" t="s">
        <v>1</v>
      </c>
      <c r="I1296" s="262"/>
      <c r="J1296" s="258"/>
      <c r="K1296" s="258"/>
      <c r="L1296" s="263"/>
      <c r="M1296" s="264"/>
      <c r="N1296" s="265"/>
      <c r="O1296" s="265"/>
      <c r="P1296" s="265"/>
      <c r="Q1296" s="265"/>
      <c r="R1296" s="265"/>
      <c r="S1296" s="265"/>
      <c r="T1296" s="266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67" t="s">
        <v>174</v>
      </c>
      <c r="AU1296" s="267" t="s">
        <v>86</v>
      </c>
      <c r="AV1296" s="13" t="s">
        <v>80</v>
      </c>
      <c r="AW1296" s="13" t="s">
        <v>30</v>
      </c>
      <c r="AX1296" s="13" t="s">
        <v>73</v>
      </c>
      <c r="AY1296" s="267" t="s">
        <v>166</v>
      </c>
    </row>
    <row r="1297" spans="1:51" s="14" customFormat="1" ht="12">
      <c r="A1297" s="14"/>
      <c r="B1297" s="268"/>
      <c r="C1297" s="269"/>
      <c r="D1297" s="259" t="s">
        <v>174</v>
      </c>
      <c r="E1297" s="270" t="s">
        <v>1</v>
      </c>
      <c r="F1297" s="271" t="s">
        <v>3718</v>
      </c>
      <c r="G1297" s="269"/>
      <c r="H1297" s="272">
        <v>55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174</v>
      </c>
      <c r="AU1297" s="278" t="s">
        <v>86</v>
      </c>
      <c r="AV1297" s="14" t="s">
        <v>86</v>
      </c>
      <c r="AW1297" s="14" t="s">
        <v>30</v>
      </c>
      <c r="AX1297" s="14" t="s">
        <v>73</v>
      </c>
      <c r="AY1297" s="278" t="s">
        <v>166</v>
      </c>
    </row>
    <row r="1298" spans="1:65" s="2" customFormat="1" ht="16.5" customHeight="1">
      <c r="A1298" s="37"/>
      <c r="B1298" s="38"/>
      <c r="C1298" s="279" t="s">
        <v>1829</v>
      </c>
      <c r="D1298" s="279" t="s">
        <v>243</v>
      </c>
      <c r="E1298" s="280" t="s">
        <v>1881</v>
      </c>
      <c r="F1298" s="281" t="s">
        <v>1882</v>
      </c>
      <c r="G1298" s="282" t="s">
        <v>290</v>
      </c>
      <c r="H1298" s="283">
        <v>56.1</v>
      </c>
      <c r="I1298" s="284"/>
      <c r="J1298" s="285">
        <f>ROUND(I1298*H1298,2)</f>
        <v>0</v>
      </c>
      <c r="K1298" s="286"/>
      <c r="L1298" s="287"/>
      <c r="M1298" s="288" t="s">
        <v>1</v>
      </c>
      <c r="N1298" s="289" t="s">
        <v>39</v>
      </c>
      <c r="O1298" s="90"/>
      <c r="P1298" s="253">
        <f>O1298*H1298</f>
        <v>0</v>
      </c>
      <c r="Q1298" s="253">
        <v>6E-05</v>
      </c>
      <c r="R1298" s="253">
        <f>Q1298*H1298</f>
        <v>0.003366</v>
      </c>
      <c r="S1298" s="253">
        <v>0</v>
      </c>
      <c r="T1298" s="254">
        <f>S1298*H1298</f>
        <v>0</v>
      </c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R1298" s="255" t="s">
        <v>338</v>
      </c>
      <c r="AT1298" s="255" t="s">
        <v>243</v>
      </c>
      <c r="AU1298" s="255" t="s">
        <v>86</v>
      </c>
      <c r="AY1298" s="16" t="s">
        <v>166</v>
      </c>
      <c r="BE1298" s="256">
        <f>IF(N1298="základní",J1298,0)</f>
        <v>0</v>
      </c>
      <c r="BF1298" s="256">
        <f>IF(N1298="snížená",J1298,0)</f>
        <v>0</v>
      </c>
      <c r="BG1298" s="256">
        <f>IF(N1298="zákl. přenesená",J1298,0)</f>
        <v>0</v>
      </c>
      <c r="BH1298" s="256">
        <f>IF(N1298="sníž. přenesená",J1298,0)</f>
        <v>0</v>
      </c>
      <c r="BI1298" s="256">
        <f>IF(N1298="nulová",J1298,0)</f>
        <v>0</v>
      </c>
      <c r="BJ1298" s="16" t="s">
        <v>86</v>
      </c>
      <c r="BK1298" s="256">
        <f>ROUND(I1298*H1298,2)</f>
        <v>0</v>
      </c>
      <c r="BL1298" s="16" t="s">
        <v>252</v>
      </c>
      <c r="BM1298" s="255" t="s">
        <v>3719</v>
      </c>
    </row>
    <row r="1299" spans="1:51" s="14" customFormat="1" ht="12">
      <c r="A1299" s="14"/>
      <c r="B1299" s="268"/>
      <c r="C1299" s="269"/>
      <c r="D1299" s="259" t="s">
        <v>174</v>
      </c>
      <c r="E1299" s="269"/>
      <c r="F1299" s="271" t="s">
        <v>3720</v>
      </c>
      <c r="G1299" s="269"/>
      <c r="H1299" s="272">
        <v>56.1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174</v>
      </c>
      <c r="AU1299" s="278" t="s">
        <v>86</v>
      </c>
      <c r="AV1299" s="14" t="s">
        <v>86</v>
      </c>
      <c r="AW1299" s="14" t="s">
        <v>4</v>
      </c>
      <c r="AX1299" s="14" t="s">
        <v>80</v>
      </c>
      <c r="AY1299" s="278" t="s">
        <v>166</v>
      </c>
    </row>
    <row r="1300" spans="1:65" s="2" customFormat="1" ht="21.75" customHeight="1">
      <c r="A1300" s="37"/>
      <c r="B1300" s="38"/>
      <c r="C1300" s="243" t="s">
        <v>1834</v>
      </c>
      <c r="D1300" s="243" t="s">
        <v>168</v>
      </c>
      <c r="E1300" s="244" t="s">
        <v>1886</v>
      </c>
      <c r="F1300" s="245" t="s">
        <v>1887</v>
      </c>
      <c r="G1300" s="246" t="s">
        <v>346</v>
      </c>
      <c r="H1300" s="247">
        <v>3</v>
      </c>
      <c r="I1300" s="248"/>
      <c r="J1300" s="249">
        <f>ROUND(I1300*H1300,2)</f>
        <v>0</v>
      </c>
      <c r="K1300" s="250"/>
      <c r="L1300" s="43"/>
      <c r="M1300" s="251" t="s">
        <v>1</v>
      </c>
      <c r="N1300" s="252" t="s">
        <v>39</v>
      </c>
      <c r="O1300" s="90"/>
      <c r="P1300" s="253">
        <f>O1300*H1300</f>
        <v>0</v>
      </c>
      <c r="Q1300" s="253">
        <v>0</v>
      </c>
      <c r="R1300" s="253">
        <f>Q1300*H1300</f>
        <v>0</v>
      </c>
      <c r="S1300" s="253">
        <v>0.024</v>
      </c>
      <c r="T1300" s="254">
        <f>S1300*H1300</f>
        <v>0.07200000000000001</v>
      </c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R1300" s="255" t="s">
        <v>252</v>
      </c>
      <c r="AT1300" s="255" t="s">
        <v>168</v>
      </c>
      <c r="AU1300" s="255" t="s">
        <v>86</v>
      </c>
      <c r="AY1300" s="16" t="s">
        <v>166</v>
      </c>
      <c r="BE1300" s="256">
        <f>IF(N1300="základní",J1300,0)</f>
        <v>0</v>
      </c>
      <c r="BF1300" s="256">
        <f>IF(N1300="snížená",J1300,0)</f>
        <v>0</v>
      </c>
      <c r="BG1300" s="256">
        <f>IF(N1300="zákl. přenesená",J1300,0)</f>
        <v>0</v>
      </c>
      <c r="BH1300" s="256">
        <f>IF(N1300="sníž. přenesená",J1300,0)</f>
        <v>0</v>
      </c>
      <c r="BI1300" s="256">
        <f>IF(N1300="nulová",J1300,0)</f>
        <v>0</v>
      </c>
      <c r="BJ1300" s="16" t="s">
        <v>86</v>
      </c>
      <c r="BK1300" s="256">
        <f>ROUND(I1300*H1300,2)</f>
        <v>0</v>
      </c>
      <c r="BL1300" s="16" t="s">
        <v>252</v>
      </c>
      <c r="BM1300" s="255" t="s">
        <v>3721</v>
      </c>
    </row>
    <row r="1301" spans="1:51" s="14" customFormat="1" ht="12">
      <c r="A1301" s="14"/>
      <c r="B1301" s="268"/>
      <c r="C1301" s="269"/>
      <c r="D1301" s="259" t="s">
        <v>174</v>
      </c>
      <c r="E1301" s="270" t="s">
        <v>1</v>
      </c>
      <c r="F1301" s="271" t="s">
        <v>2124</v>
      </c>
      <c r="G1301" s="269"/>
      <c r="H1301" s="272">
        <v>2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174</v>
      </c>
      <c r="AU1301" s="278" t="s">
        <v>86</v>
      </c>
      <c r="AV1301" s="14" t="s">
        <v>86</v>
      </c>
      <c r="AW1301" s="14" t="s">
        <v>30</v>
      </c>
      <c r="AX1301" s="14" t="s">
        <v>73</v>
      </c>
      <c r="AY1301" s="278" t="s">
        <v>166</v>
      </c>
    </row>
    <row r="1302" spans="1:51" s="14" customFormat="1" ht="12">
      <c r="A1302" s="14"/>
      <c r="B1302" s="268"/>
      <c r="C1302" s="269"/>
      <c r="D1302" s="259" t="s">
        <v>174</v>
      </c>
      <c r="E1302" s="270" t="s">
        <v>1</v>
      </c>
      <c r="F1302" s="271" t="s">
        <v>355</v>
      </c>
      <c r="G1302" s="269"/>
      <c r="H1302" s="272">
        <v>1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174</v>
      </c>
      <c r="AU1302" s="278" t="s">
        <v>86</v>
      </c>
      <c r="AV1302" s="14" t="s">
        <v>86</v>
      </c>
      <c r="AW1302" s="14" t="s">
        <v>30</v>
      </c>
      <c r="AX1302" s="14" t="s">
        <v>73</v>
      </c>
      <c r="AY1302" s="278" t="s">
        <v>166</v>
      </c>
    </row>
    <row r="1303" spans="1:65" s="2" customFormat="1" ht="21.75" customHeight="1">
      <c r="A1303" s="37"/>
      <c r="B1303" s="38"/>
      <c r="C1303" s="243" t="s">
        <v>1838</v>
      </c>
      <c r="D1303" s="243" t="s">
        <v>168</v>
      </c>
      <c r="E1303" s="244" t="s">
        <v>1890</v>
      </c>
      <c r="F1303" s="245" t="s">
        <v>1891</v>
      </c>
      <c r="G1303" s="246" t="s">
        <v>223</v>
      </c>
      <c r="H1303" s="247">
        <v>0.345</v>
      </c>
      <c r="I1303" s="248"/>
      <c r="J1303" s="249">
        <f>ROUND(I1303*H1303,2)</f>
        <v>0</v>
      </c>
      <c r="K1303" s="250"/>
      <c r="L1303" s="43"/>
      <c r="M1303" s="251" t="s">
        <v>1</v>
      </c>
      <c r="N1303" s="252" t="s">
        <v>39</v>
      </c>
      <c r="O1303" s="90"/>
      <c r="P1303" s="253">
        <f>O1303*H1303</f>
        <v>0</v>
      </c>
      <c r="Q1303" s="253">
        <v>0</v>
      </c>
      <c r="R1303" s="253">
        <f>Q1303*H1303</f>
        <v>0</v>
      </c>
      <c r="S1303" s="253">
        <v>0</v>
      </c>
      <c r="T1303" s="254">
        <f>S1303*H1303</f>
        <v>0</v>
      </c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R1303" s="255" t="s">
        <v>252</v>
      </c>
      <c r="AT1303" s="255" t="s">
        <v>168</v>
      </c>
      <c r="AU1303" s="255" t="s">
        <v>86</v>
      </c>
      <c r="AY1303" s="16" t="s">
        <v>166</v>
      </c>
      <c r="BE1303" s="256">
        <f>IF(N1303="základní",J1303,0)</f>
        <v>0</v>
      </c>
      <c r="BF1303" s="256">
        <f>IF(N1303="snížená",J1303,0)</f>
        <v>0</v>
      </c>
      <c r="BG1303" s="256">
        <f>IF(N1303="zákl. přenesená",J1303,0)</f>
        <v>0</v>
      </c>
      <c r="BH1303" s="256">
        <f>IF(N1303="sníž. přenesená",J1303,0)</f>
        <v>0</v>
      </c>
      <c r="BI1303" s="256">
        <f>IF(N1303="nulová",J1303,0)</f>
        <v>0</v>
      </c>
      <c r="BJ1303" s="16" t="s">
        <v>86</v>
      </c>
      <c r="BK1303" s="256">
        <f>ROUND(I1303*H1303,2)</f>
        <v>0</v>
      </c>
      <c r="BL1303" s="16" t="s">
        <v>252</v>
      </c>
      <c r="BM1303" s="255" t="s">
        <v>3722</v>
      </c>
    </row>
    <row r="1304" spans="1:63" s="12" customFormat="1" ht="22.8" customHeight="1">
      <c r="A1304" s="12"/>
      <c r="B1304" s="227"/>
      <c r="C1304" s="228"/>
      <c r="D1304" s="229" t="s">
        <v>72</v>
      </c>
      <c r="E1304" s="241" t="s">
        <v>1893</v>
      </c>
      <c r="F1304" s="241" t="s">
        <v>1894</v>
      </c>
      <c r="G1304" s="228"/>
      <c r="H1304" s="228"/>
      <c r="I1304" s="231"/>
      <c r="J1304" s="242">
        <f>BK1304</f>
        <v>0</v>
      </c>
      <c r="K1304" s="228"/>
      <c r="L1304" s="233"/>
      <c r="M1304" s="234"/>
      <c r="N1304" s="235"/>
      <c r="O1304" s="235"/>
      <c r="P1304" s="236">
        <f>SUM(P1305:P1325)</f>
        <v>0</v>
      </c>
      <c r="Q1304" s="235"/>
      <c r="R1304" s="236">
        <f>SUM(R1305:R1325)</f>
        <v>5.710000000000001</v>
      </c>
      <c r="S1304" s="235"/>
      <c r="T1304" s="237">
        <f>SUM(T1305:T1325)</f>
        <v>0.7679999999999999</v>
      </c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R1304" s="238" t="s">
        <v>86</v>
      </c>
      <c r="AT1304" s="239" t="s">
        <v>72</v>
      </c>
      <c r="AU1304" s="239" t="s">
        <v>80</v>
      </c>
      <c r="AY1304" s="238" t="s">
        <v>166</v>
      </c>
      <c r="BK1304" s="240">
        <f>SUM(BK1305:BK1325)</f>
        <v>0</v>
      </c>
    </row>
    <row r="1305" spans="1:65" s="2" customFormat="1" ht="16.5" customHeight="1">
      <c r="A1305" s="37"/>
      <c r="B1305" s="38"/>
      <c r="C1305" s="243" t="s">
        <v>1843</v>
      </c>
      <c r="D1305" s="243" t="s">
        <v>168</v>
      </c>
      <c r="E1305" s="244" t="s">
        <v>1896</v>
      </c>
      <c r="F1305" s="245" t="s">
        <v>1897</v>
      </c>
      <c r="G1305" s="246" t="s">
        <v>1898</v>
      </c>
      <c r="H1305" s="247">
        <v>1</v>
      </c>
      <c r="I1305" s="248"/>
      <c r="J1305" s="249">
        <f>ROUND(I1305*H1305,2)</f>
        <v>0</v>
      </c>
      <c r="K1305" s="250"/>
      <c r="L1305" s="43"/>
      <c r="M1305" s="251" t="s">
        <v>1</v>
      </c>
      <c r="N1305" s="252" t="s">
        <v>39</v>
      </c>
      <c r="O1305" s="90"/>
      <c r="P1305" s="253">
        <f>O1305*H1305</f>
        <v>0</v>
      </c>
      <c r="Q1305" s="253">
        <v>0</v>
      </c>
      <c r="R1305" s="253">
        <f>Q1305*H1305</f>
        <v>0</v>
      </c>
      <c r="S1305" s="253">
        <v>0.016</v>
      </c>
      <c r="T1305" s="254">
        <f>S1305*H1305</f>
        <v>0.016</v>
      </c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R1305" s="255" t="s">
        <v>252</v>
      </c>
      <c r="AT1305" s="255" t="s">
        <v>168</v>
      </c>
      <c r="AU1305" s="255" t="s">
        <v>86</v>
      </c>
      <c r="AY1305" s="16" t="s">
        <v>166</v>
      </c>
      <c r="BE1305" s="256">
        <f>IF(N1305="základní",J1305,0)</f>
        <v>0</v>
      </c>
      <c r="BF1305" s="256">
        <f>IF(N1305="snížená",J1305,0)</f>
        <v>0</v>
      </c>
      <c r="BG1305" s="256">
        <f>IF(N1305="zákl. přenesená",J1305,0)</f>
        <v>0</v>
      </c>
      <c r="BH1305" s="256">
        <f>IF(N1305="sníž. přenesená",J1305,0)</f>
        <v>0</v>
      </c>
      <c r="BI1305" s="256">
        <f>IF(N1305="nulová",J1305,0)</f>
        <v>0</v>
      </c>
      <c r="BJ1305" s="16" t="s">
        <v>86</v>
      </c>
      <c r="BK1305" s="256">
        <f>ROUND(I1305*H1305,2)</f>
        <v>0</v>
      </c>
      <c r="BL1305" s="16" t="s">
        <v>252</v>
      </c>
      <c r="BM1305" s="255" t="s">
        <v>3723</v>
      </c>
    </row>
    <row r="1306" spans="1:65" s="2" customFormat="1" ht="21.75" customHeight="1">
      <c r="A1306" s="37"/>
      <c r="B1306" s="38"/>
      <c r="C1306" s="243" t="s">
        <v>1848</v>
      </c>
      <c r="D1306" s="243" t="s">
        <v>168</v>
      </c>
      <c r="E1306" s="244" t="s">
        <v>1901</v>
      </c>
      <c r="F1306" s="245" t="s">
        <v>1902</v>
      </c>
      <c r="G1306" s="246" t="s">
        <v>290</v>
      </c>
      <c r="H1306" s="247">
        <v>11</v>
      </c>
      <c r="I1306" s="248"/>
      <c r="J1306" s="249">
        <f>ROUND(I1306*H1306,2)</f>
        <v>0</v>
      </c>
      <c r="K1306" s="250"/>
      <c r="L1306" s="43"/>
      <c r="M1306" s="251" t="s">
        <v>1</v>
      </c>
      <c r="N1306" s="252" t="s">
        <v>39</v>
      </c>
      <c r="O1306" s="90"/>
      <c r="P1306" s="253">
        <f>O1306*H1306</f>
        <v>0</v>
      </c>
      <c r="Q1306" s="253">
        <v>0</v>
      </c>
      <c r="R1306" s="253">
        <f>Q1306*H1306</f>
        <v>0</v>
      </c>
      <c r="S1306" s="253">
        <v>0.016</v>
      </c>
      <c r="T1306" s="254">
        <f>S1306*H1306</f>
        <v>0.176</v>
      </c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R1306" s="255" t="s">
        <v>252</v>
      </c>
      <c r="AT1306" s="255" t="s">
        <v>168</v>
      </c>
      <c r="AU1306" s="255" t="s">
        <v>86</v>
      </c>
      <c r="AY1306" s="16" t="s">
        <v>166</v>
      </c>
      <c r="BE1306" s="256">
        <f>IF(N1306="základní",J1306,0)</f>
        <v>0</v>
      </c>
      <c r="BF1306" s="256">
        <f>IF(N1306="snížená",J1306,0)</f>
        <v>0</v>
      </c>
      <c r="BG1306" s="256">
        <f>IF(N1306="zákl. přenesená",J1306,0)</f>
        <v>0</v>
      </c>
      <c r="BH1306" s="256">
        <f>IF(N1306="sníž. přenesená",J1306,0)</f>
        <v>0</v>
      </c>
      <c r="BI1306" s="256">
        <f>IF(N1306="nulová",J1306,0)</f>
        <v>0</v>
      </c>
      <c r="BJ1306" s="16" t="s">
        <v>86</v>
      </c>
      <c r="BK1306" s="256">
        <f>ROUND(I1306*H1306,2)</f>
        <v>0</v>
      </c>
      <c r="BL1306" s="16" t="s">
        <v>252</v>
      </c>
      <c r="BM1306" s="255" t="s">
        <v>3724</v>
      </c>
    </row>
    <row r="1307" spans="1:51" s="13" customFormat="1" ht="12">
      <c r="A1307" s="13"/>
      <c r="B1307" s="257"/>
      <c r="C1307" s="258"/>
      <c r="D1307" s="259" t="s">
        <v>174</v>
      </c>
      <c r="E1307" s="260" t="s">
        <v>1</v>
      </c>
      <c r="F1307" s="261" t="s">
        <v>1878</v>
      </c>
      <c r="G1307" s="258"/>
      <c r="H1307" s="260" t="s">
        <v>1</v>
      </c>
      <c r="I1307" s="262"/>
      <c r="J1307" s="258"/>
      <c r="K1307" s="258"/>
      <c r="L1307" s="263"/>
      <c r="M1307" s="264"/>
      <c r="N1307" s="265"/>
      <c r="O1307" s="265"/>
      <c r="P1307" s="265"/>
      <c r="Q1307" s="265"/>
      <c r="R1307" s="265"/>
      <c r="S1307" s="265"/>
      <c r="T1307" s="266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67" t="s">
        <v>174</v>
      </c>
      <c r="AU1307" s="267" t="s">
        <v>86</v>
      </c>
      <c r="AV1307" s="13" t="s">
        <v>80</v>
      </c>
      <c r="AW1307" s="13" t="s">
        <v>30</v>
      </c>
      <c r="AX1307" s="13" t="s">
        <v>73</v>
      </c>
      <c r="AY1307" s="267" t="s">
        <v>166</v>
      </c>
    </row>
    <row r="1308" spans="1:51" s="14" customFormat="1" ht="12">
      <c r="A1308" s="14"/>
      <c r="B1308" s="268"/>
      <c r="C1308" s="269"/>
      <c r="D1308" s="259" t="s">
        <v>174</v>
      </c>
      <c r="E1308" s="270" t="s">
        <v>1</v>
      </c>
      <c r="F1308" s="271" t="s">
        <v>3725</v>
      </c>
      <c r="G1308" s="269"/>
      <c r="H1308" s="272">
        <v>11</v>
      </c>
      <c r="I1308" s="273"/>
      <c r="J1308" s="269"/>
      <c r="K1308" s="269"/>
      <c r="L1308" s="274"/>
      <c r="M1308" s="275"/>
      <c r="N1308" s="276"/>
      <c r="O1308" s="276"/>
      <c r="P1308" s="276"/>
      <c r="Q1308" s="276"/>
      <c r="R1308" s="276"/>
      <c r="S1308" s="276"/>
      <c r="T1308" s="27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8" t="s">
        <v>174</v>
      </c>
      <c r="AU1308" s="278" t="s">
        <v>86</v>
      </c>
      <c r="AV1308" s="14" t="s">
        <v>86</v>
      </c>
      <c r="AW1308" s="14" t="s">
        <v>30</v>
      </c>
      <c r="AX1308" s="14" t="s">
        <v>73</v>
      </c>
      <c r="AY1308" s="278" t="s">
        <v>166</v>
      </c>
    </row>
    <row r="1309" spans="1:65" s="2" customFormat="1" ht="21.75" customHeight="1">
      <c r="A1309" s="37"/>
      <c r="B1309" s="38"/>
      <c r="C1309" s="243" t="s">
        <v>1852</v>
      </c>
      <c r="D1309" s="243" t="s">
        <v>168</v>
      </c>
      <c r="E1309" s="244" t="s">
        <v>1906</v>
      </c>
      <c r="F1309" s="245" t="s">
        <v>1907</v>
      </c>
      <c r="G1309" s="246" t="s">
        <v>346</v>
      </c>
      <c r="H1309" s="247">
        <v>3</v>
      </c>
      <c r="I1309" s="248"/>
      <c r="J1309" s="249">
        <f>ROUND(I1309*H1309,2)</f>
        <v>0</v>
      </c>
      <c r="K1309" s="250"/>
      <c r="L1309" s="43"/>
      <c r="M1309" s="251" t="s">
        <v>1</v>
      </c>
      <c r="N1309" s="252" t="s">
        <v>39</v>
      </c>
      <c r="O1309" s="90"/>
      <c r="P1309" s="253">
        <f>O1309*H1309</f>
        <v>0</v>
      </c>
      <c r="Q1309" s="253">
        <v>0</v>
      </c>
      <c r="R1309" s="253">
        <f>Q1309*H1309</f>
        <v>0</v>
      </c>
      <c r="S1309" s="253">
        <v>0.016</v>
      </c>
      <c r="T1309" s="254">
        <f>S1309*H1309</f>
        <v>0.048</v>
      </c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R1309" s="255" t="s">
        <v>252</v>
      </c>
      <c r="AT1309" s="255" t="s">
        <v>168</v>
      </c>
      <c r="AU1309" s="255" t="s">
        <v>86</v>
      </c>
      <c r="AY1309" s="16" t="s">
        <v>166</v>
      </c>
      <c r="BE1309" s="256">
        <f>IF(N1309="základní",J1309,0)</f>
        <v>0</v>
      </c>
      <c r="BF1309" s="256">
        <f>IF(N1309="snížená",J1309,0)</f>
        <v>0</v>
      </c>
      <c r="BG1309" s="256">
        <f>IF(N1309="zákl. přenesená",J1309,0)</f>
        <v>0</v>
      </c>
      <c r="BH1309" s="256">
        <f>IF(N1309="sníž. přenesená",J1309,0)</f>
        <v>0</v>
      </c>
      <c r="BI1309" s="256">
        <f>IF(N1309="nulová",J1309,0)</f>
        <v>0</v>
      </c>
      <c r="BJ1309" s="16" t="s">
        <v>86</v>
      </c>
      <c r="BK1309" s="256">
        <f>ROUND(I1309*H1309,2)</f>
        <v>0</v>
      </c>
      <c r="BL1309" s="16" t="s">
        <v>252</v>
      </c>
      <c r="BM1309" s="255" t="s">
        <v>3726</v>
      </c>
    </row>
    <row r="1310" spans="1:65" s="2" customFormat="1" ht="21.75" customHeight="1">
      <c r="A1310" s="37"/>
      <c r="B1310" s="38"/>
      <c r="C1310" s="243" t="s">
        <v>1856</v>
      </c>
      <c r="D1310" s="243" t="s">
        <v>168</v>
      </c>
      <c r="E1310" s="244" t="s">
        <v>1910</v>
      </c>
      <c r="F1310" s="245" t="s">
        <v>1911</v>
      </c>
      <c r="G1310" s="246" t="s">
        <v>346</v>
      </c>
      <c r="H1310" s="247">
        <v>14</v>
      </c>
      <c r="I1310" s="248"/>
      <c r="J1310" s="249">
        <f>ROUND(I1310*H1310,2)</f>
        <v>0</v>
      </c>
      <c r="K1310" s="250"/>
      <c r="L1310" s="43"/>
      <c r="M1310" s="251" t="s">
        <v>1</v>
      </c>
      <c r="N1310" s="252" t="s">
        <v>39</v>
      </c>
      <c r="O1310" s="90"/>
      <c r="P1310" s="253">
        <f>O1310*H1310</f>
        <v>0</v>
      </c>
      <c r="Q1310" s="253">
        <v>0</v>
      </c>
      <c r="R1310" s="253">
        <f>Q1310*H1310</f>
        <v>0</v>
      </c>
      <c r="S1310" s="253">
        <v>0.016</v>
      </c>
      <c r="T1310" s="254">
        <f>S1310*H1310</f>
        <v>0.224</v>
      </c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R1310" s="255" t="s">
        <v>252</v>
      </c>
      <c r="AT1310" s="255" t="s">
        <v>168</v>
      </c>
      <c r="AU1310" s="255" t="s">
        <v>86</v>
      </c>
      <c r="AY1310" s="16" t="s">
        <v>166</v>
      </c>
      <c r="BE1310" s="256">
        <f>IF(N1310="základní",J1310,0)</f>
        <v>0</v>
      </c>
      <c r="BF1310" s="256">
        <f>IF(N1310="snížená",J1310,0)</f>
        <v>0</v>
      </c>
      <c r="BG1310" s="256">
        <f>IF(N1310="zákl. přenesená",J1310,0)</f>
        <v>0</v>
      </c>
      <c r="BH1310" s="256">
        <f>IF(N1310="sníž. přenesená",J1310,0)</f>
        <v>0</v>
      </c>
      <c r="BI1310" s="256">
        <f>IF(N1310="nulová",J1310,0)</f>
        <v>0</v>
      </c>
      <c r="BJ1310" s="16" t="s">
        <v>86</v>
      </c>
      <c r="BK1310" s="256">
        <f>ROUND(I1310*H1310,2)</f>
        <v>0</v>
      </c>
      <c r="BL1310" s="16" t="s">
        <v>252</v>
      </c>
      <c r="BM1310" s="255" t="s">
        <v>3727</v>
      </c>
    </row>
    <row r="1311" spans="1:65" s="2" customFormat="1" ht="21.75" customHeight="1">
      <c r="A1311" s="37"/>
      <c r="B1311" s="38"/>
      <c r="C1311" s="243" t="s">
        <v>1861</v>
      </c>
      <c r="D1311" s="243" t="s">
        <v>168</v>
      </c>
      <c r="E1311" s="244" t="s">
        <v>1914</v>
      </c>
      <c r="F1311" s="245" t="s">
        <v>1915</v>
      </c>
      <c r="G1311" s="246" t="s">
        <v>346</v>
      </c>
      <c r="H1311" s="247">
        <v>6</v>
      </c>
      <c r="I1311" s="248"/>
      <c r="J1311" s="249">
        <f>ROUND(I1311*H1311,2)</f>
        <v>0</v>
      </c>
      <c r="K1311" s="250"/>
      <c r="L1311" s="43"/>
      <c r="M1311" s="251" t="s">
        <v>1</v>
      </c>
      <c r="N1311" s="252" t="s">
        <v>39</v>
      </c>
      <c r="O1311" s="90"/>
      <c r="P1311" s="253">
        <f>O1311*H1311</f>
        <v>0</v>
      </c>
      <c r="Q1311" s="253">
        <v>0</v>
      </c>
      <c r="R1311" s="253">
        <f>Q1311*H1311</f>
        <v>0</v>
      </c>
      <c r="S1311" s="253">
        <v>0.016</v>
      </c>
      <c r="T1311" s="254">
        <f>S1311*H1311</f>
        <v>0.096</v>
      </c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R1311" s="255" t="s">
        <v>252</v>
      </c>
      <c r="AT1311" s="255" t="s">
        <v>168</v>
      </c>
      <c r="AU1311" s="255" t="s">
        <v>86</v>
      </c>
      <c r="AY1311" s="16" t="s">
        <v>166</v>
      </c>
      <c r="BE1311" s="256">
        <f>IF(N1311="základní",J1311,0)</f>
        <v>0</v>
      </c>
      <c r="BF1311" s="256">
        <f>IF(N1311="snížená",J1311,0)</f>
        <v>0</v>
      </c>
      <c r="BG1311" s="256">
        <f>IF(N1311="zákl. přenesená",J1311,0)</f>
        <v>0</v>
      </c>
      <c r="BH1311" s="256">
        <f>IF(N1311="sníž. přenesená",J1311,0)</f>
        <v>0</v>
      </c>
      <c r="BI1311" s="256">
        <f>IF(N1311="nulová",J1311,0)</f>
        <v>0</v>
      </c>
      <c r="BJ1311" s="16" t="s">
        <v>86</v>
      </c>
      <c r="BK1311" s="256">
        <f>ROUND(I1311*H1311,2)</f>
        <v>0</v>
      </c>
      <c r="BL1311" s="16" t="s">
        <v>252</v>
      </c>
      <c r="BM1311" s="255" t="s">
        <v>3728</v>
      </c>
    </row>
    <row r="1312" spans="1:65" s="2" customFormat="1" ht="33" customHeight="1">
      <c r="A1312" s="37"/>
      <c r="B1312" s="38"/>
      <c r="C1312" s="243" t="s">
        <v>1865</v>
      </c>
      <c r="D1312" s="243" t="s">
        <v>168</v>
      </c>
      <c r="E1312" s="244" t="s">
        <v>1918</v>
      </c>
      <c r="F1312" s="245" t="s">
        <v>1919</v>
      </c>
      <c r="G1312" s="246" t="s">
        <v>346</v>
      </c>
      <c r="H1312" s="247">
        <v>6</v>
      </c>
      <c r="I1312" s="248"/>
      <c r="J1312" s="249">
        <f>ROUND(I1312*H1312,2)</f>
        <v>0</v>
      </c>
      <c r="K1312" s="250"/>
      <c r="L1312" s="43"/>
      <c r="M1312" s="251" t="s">
        <v>1</v>
      </c>
      <c r="N1312" s="252" t="s">
        <v>39</v>
      </c>
      <c r="O1312" s="90"/>
      <c r="P1312" s="253">
        <f>O1312*H1312</f>
        <v>0</v>
      </c>
      <c r="Q1312" s="253">
        <v>0</v>
      </c>
      <c r="R1312" s="253">
        <f>Q1312*H1312</f>
        <v>0</v>
      </c>
      <c r="S1312" s="253">
        <v>0.016</v>
      </c>
      <c r="T1312" s="254">
        <f>S1312*H1312</f>
        <v>0.096</v>
      </c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R1312" s="255" t="s">
        <v>252</v>
      </c>
      <c r="AT1312" s="255" t="s">
        <v>168</v>
      </c>
      <c r="AU1312" s="255" t="s">
        <v>86</v>
      </c>
      <c r="AY1312" s="16" t="s">
        <v>166</v>
      </c>
      <c r="BE1312" s="256">
        <f>IF(N1312="základní",J1312,0)</f>
        <v>0</v>
      </c>
      <c r="BF1312" s="256">
        <f>IF(N1312="snížená",J1312,0)</f>
        <v>0</v>
      </c>
      <c r="BG1312" s="256">
        <f>IF(N1312="zákl. přenesená",J1312,0)</f>
        <v>0</v>
      </c>
      <c r="BH1312" s="256">
        <f>IF(N1312="sníž. přenesená",J1312,0)</f>
        <v>0</v>
      </c>
      <c r="BI1312" s="256">
        <f>IF(N1312="nulová",J1312,0)</f>
        <v>0</v>
      </c>
      <c r="BJ1312" s="16" t="s">
        <v>86</v>
      </c>
      <c r="BK1312" s="256">
        <f>ROUND(I1312*H1312,2)</f>
        <v>0</v>
      </c>
      <c r="BL1312" s="16" t="s">
        <v>252</v>
      </c>
      <c r="BM1312" s="255" t="s">
        <v>3729</v>
      </c>
    </row>
    <row r="1313" spans="1:65" s="2" customFormat="1" ht="21.75" customHeight="1">
      <c r="A1313" s="37"/>
      <c r="B1313" s="38"/>
      <c r="C1313" s="243" t="s">
        <v>1869</v>
      </c>
      <c r="D1313" s="243" t="s">
        <v>168</v>
      </c>
      <c r="E1313" s="244" t="s">
        <v>1922</v>
      </c>
      <c r="F1313" s="245" t="s">
        <v>1923</v>
      </c>
      <c r="G1313" s="246" t="s">
        <v>346</v>
      </c>
      <c r="H1313" s="247">
        <v>7</v>
      </c>
      <c r="I1313" s="248"/>
      <c r="J1313" s="249">
        <f>ROUND(I1313*H1313,2)</f>
        <v>0</v>
      </c>
      <c r="K1313" s="250"/>
      <c r="L1313" s="43"/>
      <c r="M1313" s="251" t="s">
        <v>1</v>
      </c>
      <c r="N1313" s="252" t="s">
        <v>39</v>
      </c>
      <c r="O1313" s="90"/>
      <c r="P1313" s="253">
        <f>O1313*H1313</f>
        <v>0</v>
      </c>
      <c r="Q1313" s="253">
        <v>0</v>
      </c>
      <c r="R1313" s="253">
        <f>Q1313*H1313</f>
        <v>0</v>
      </c>
      <c r="S1313" s="253">
        <v>0.016</v>
      </c>
      <c r="T1313" s="254">
        <f>S1313*H1313</f>
        <v>0.112</v>
      </c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R1313" s="255" t="s">
        <v>252</v>
      </c>
      <c r="AT1313" s="255" t="s">
        <v>168</v>
      </c>
      <c r="AU1313" s="255" t="s">
        <v>86</v>
      </c>
      <c r="AY1313" s="16" t="s">
        <v>166</v>
      </c>
      <c r="BE1313" s="256">
        <f>IF(N1313="základní",J1313,0)</f>
        <v>0</v>
      </c>
      <c r="BF1313" s="256">
        <f>IF(N1313="snížená",J1313,0)</f>
        <v>0</v>
      </c>
      <c r="BG1313" s="256">
        <f>IF(N1313="zákl. přenesená",J1313,0)</f>
        <v>0</v>
      </c>
      <c r="BH1313" s="256">
        <f>IF(N1313="sníž. přenesená",J1313,0)</f>
        <v>0</v>
      </c>
      <c r="BI1313" s="256">
        <f>IF(N1313="nulová",J1313,0)</f>
        <v>0</v>
      </c>
      <c r="BJ1313" s="16" t="s">
        <v>86</v>
      </c>
      <c r="BK1313" s="256">
        <f>ROUND(I1313*H1313,2)</f>
        <v>0</v>
      </c>
      <c r="BL1313" s="16" t="s">
        <v>252</v>
      </c>
      <c r="BM1313" s="255" t="s">
        <v>3730</v>
      </c>
    </row>
    <row r="1314" spans="1:47" s="2" customFormat="1" ht="12">
      <c r="A1314" s="37"/>
      <c r="B1314" s="38"/>
      <c r="C1314" s="39"/>
      <c r="D1314" s="259" t="s">
        <v>496</v>
      </c>
      <c r="E1314" s="39"/>
      <c r="F1314" s="290" t="s">
        <v>1925</v>
      </c>
      <c r="G1314" s="39"/>
      <c r="H1314" s="39"/>
      <c r="I1314" s="153"/>
      <c r="J1314" s="39"/>
      <c r="K1314" s="39"/>
      <c r="L1314" s="43"/>
      <c r="M1314" s="291"/>
      <c r="N1314" s="292"/>
      <c r="O1314" s="90"/>
      <c r="P1314" s="90"/>
      <c r="Q1314" s="90"/>
      <c r="R1314" s="90"/>
      <c r="S1314" s="90"/>
      <c r="T1314" s="91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T1314" s="16" t="s">
        <v>496</v>
      </c>
      <c r="AU1314" s="16" t="s">
        <v>86</v>
      </c>
    </row>
    <row r="1315" spans="1:65" s="2" customFormat="1" ht="44.25" customHeight="1">
      <c r="A1315" s="37"/>
      <c r="B1315" s="38"/>
      <c r="C1315" s="243" t="s">
        <v>1885</v>
      </c>
      <c r="D1315" s="243" t="s">
        <v>168</v>
      </c>
      <c r="E1315" s="244" t="s">
        <v>1931</v>
      </c>
      <c r="F1315" s="245" t="s">
        <v>1932</v>
      </c>
      <c r="G1315" s="246" t="s">
        <v>346</v>
      </c>
      <c r="H1315" s="247">
        <v>3</v>
      </c>
      <c r="I1315" s="248"/>
      <c r="J1315" s="249">
        <f>ROUND(I1315*H1315,2)</f>
        <v>0</v>
      </c>
      <c r="K1315" s="250"/>
      <c r="L1315" s="43"/>
      <c r="M1315" s="251" t="s">
        <v>1</v>
      </c>
      <c r="N1315" s="252" t="s">
        <v>39</v>
      </c>
      <c r="O1315" s="90"/>
      <c r="P1315" s="253">
        <f>O1315*H1315</f>
        <v>0</v>
      </c>
      <c r="Q1315" s="253">
        <v>0.05</v>
      </c>
      <c r="R1315" s="253">
        <f>Q1315*H1315</f>
        <v>0.15000000000000002</v>
      </c>
      <c r="S1315" s="253">
        <v>0</v>
      </c>
      <c r="T1315" s="254">
        <f>S1315*H1315</f>
        <v>0</v>
      </c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R1315" s="255" t="s">
        <v>252</v>
      </c>
      <c r="AT1315" s="255" t="s">
        <v>168</v>
      </c>
      <c r="AU1315" s="255" t="s">
        <v>86</v>
      </c>
      <c r="AY1315" s="16" t="s">
        <v>166</v>
      </c>
      <c r="BE1315" s="256">
        <f>IF(N1315="základní",J1315,0)</f>
        <v>0</v>
      </c>
      <c r="BF1315" s="256">
        <f>IF(N1315="snížená",J1315,0)</f>
        <v>0</v>
      </c>
      <c r="BG1315" s="256">
        <f>IF(N1315="zákl. přenesená",J1315,0)</f>
        <v>0</v>
      </c>
      <c r="BH1315" s="256">
        <f>IF(N1315="sníž. přenesená",J1315,0)</f>
        <v>0</v>
      </c>
      <c r="BI1315" s="256">
        <f>IF(N1315="nulová",J1315,0)</f>
        <v>0</v>
      </c>
      <c r="BJ1315" s="16" t="s">
        <v>86</v>
      </c>
      <c r="BK1315" s="256">
        <f>ROUND(I1315*H1315,2)</f>
        <v>0</v>
      </c>
      <c r="BL1315" s="16" t="s">
        <v>252</v>
      </c>
      <c r="BM1315" s="255" t="s">
        <v>3731</v>
      </c>
    </row>
    <row r="1316" spans="1:65" s="2" customFormat="1" ht="66.75" customHeight="1">
      <c r="A1316" s="37"/>
      <c r="B1316" s="38"/>
      <c r="C1316" s="243" t="s">
        <v>1889</v>
      </c>
      <c r="D1316" s="243" t="s">
        <v>168</v>
      </c>
      <c r="E1316" s="244" t="s">
        <v>1935</v>
      </c>
      <c r="F1316" s="245" t="s">
        <v>3732</v>
      </c>
      <c r="G1316" s="246" t="s">
        <v>346</v>
      </c>
      <c r="H1316" s="247">
        <v>1</v>
      </c>
      <c r="I1316" s="248"/>
      <c r="J1316" s="249">
        <f>ROUND(I1316*H1316,2)</f>
        <v>0</v>
      </c>
      <c r="K1316" s="250"/>
      <c r="L1316" s="43"/>
      <c r="M1316" s="251" t="s">
        <v>1</v>
      </c>
      <c r="N1316" s="252" t="s">
        <v>39</v>
      </c>
      <c r="O1316" s="90"/>
      <c r="P1316" s="253">
        <f>O1316*H1316</f>
        <v>0</v>
      </c>
      <c r="Q1316" s="253">
        <v>1.15</v>
      </c>
      <c r="R1316" s="253">
        <f>Q1316*H1316</f>
        <v>1.15</v>
      </c>
      <c r="S1316" s="253">
        <v>0</v>
      </c>
      <c r="T1316" s="254">
        <f>S1316*H1316</f>
        <v>0</v>
      </c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R1316" s="255" t="s">
        <v>252</v>
      </c>
      <c r="AT1316" s="255" t="s">
        <v>168</v>
      </c>
      <c r="AU1316" s="255" t="s">
        <v>86</v>
      </c>
      <c r="AY1316" s="16" t="s">
        <v>166</v>
      </c>
      <c r="BE1316" s="256">
        <f>IF(N1316="základní",J1316,0)</f>
        <v>0</v>
      </c>
      <c r="BF1316" s="256">
        <f>IF(N1316="snížená",J1316,0)</f>
        <v>0</v>
      </c>
      <c r="BG1316" s="256">
        <f>IF(N1316="zákl. přenesená",J1316,0)</f>
        <v>0</v>
      </c>
      <c r="BH1316" s="256">
        <f>IF(N1316="sníž. přenesená",J1316,0)</f>
        <v>0</v>
      </c>
      <c r="BI1316" s="256">
        <f>IF(N1316="nulová",J1316,0)</f>
        <v>0</v>
      </c>
      <c r="BJ1316" s="16" t="s">
        <v>86</v>
      </c>
      <c r="BK1316" s="256">
        <f>ROUND(I1316*H1316,2)</f>
        <v>0</v>
      </c>
      <c r="BL1316" s="16" t="s">
        <v>252</v>
      </c>
      <c r="BM1316" s="255" t="s">
        <v>3733</v>
      </c>
    </row>
    <row r="1317" spans="1:65" s="2" customFormat="1" ht="44.25" customHeight="1">
      <c r="A1317" s="37"/>
      <c r="B1317" s="38"/>
      <c r="C1317" s="243" t="s">
        <v>1895</v>
      </c>
      <c r="D1317" s="243" t="s">
        <v>168</v>
      </c>
      <c r="E1317" s="244" t="s">
        <v>1939</v>
      </c>
      <c r="F1317" s="245" t="s">
        <v>3734</v>
      </c>
      <c r="G1317" s="246" t="s">
        <v>346</v>
      </c>
      <c r="H1317" s="247">
        <v>4</v>
      </c>
      <c r="I1317" s="248"/>
      <c r="J1317" s="249">
        <f>ROUND(I1317*H1317,2)</f>
        <v>0</v>
      </c>
      <c r="K1317" s="250"/>
      <c r="L1317" s="43"/>
      <c r="M1317" s="251" t="s">
        <v>1</v>
      </c>
      <c r="N1317" s="252" t="s">
        <v>39</v>
      </c>
      <c r="O1317" s="90"/>
      <c r="P1317" s="253">
        <f>O1317*H1317</f>
        <v>0</v>
      </c>
      <c r="Q1317" s="253">
        <v>0.15</v>
      </c>
      <c r="R1317" s="253">
        <f>Q1317*H1317</f>
        <v>0.6</v>
      </c>
      <c r="S1317" s="253">
        <v>0</v>
      </c>
      <c r="T1317" s="254">
        <f>S1317*H1317</f>
        <v>0</v>
      </c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R1317" s="255" t="s">
        <v>252</v>
      </c>
      <c r="AT1317" s="255" t="s">
        <v>168</v>
      </c>
      <c r="AU1317" s="255" t="s">
        <v>86</v>
      </c>
      <c r="AY1317" s="16" t="s">
        <v>166</v>
      </c>
      <c r="BE1317" s="256">
        <f>IF(N1317="základní",J1317,0)</f>
        <v>0</v>
      </c>
      <c r="BF1317" s="256">
        <f>IF(N1317="snížená",J1317,0)</f>
        <v>0</v>
      </c>
      <c r="BG1317" s="256">
        <f>IF(N1317="zákl. přenesená",J1317,0)</f>
        <v>0</v>
      </c>
      <c r="BH1317" s="256">
        <f>IF(N1317="sníž. přenesená",J1317,0)</f>
        <v>0</v>
      </c>
      <c r="BI1317" s="256">
        <f>IF(N1317="nulová",J1317,0)</f>
        <v>0</v>
      </c>
      <c r="BJ1317" s="16" t="s">
        <v>86</v>
      </c>
      <c r="BK1317" s="256">
        <f>ROUND(I1317*H1317,2)</f>
        <v>0</v>
      </c>
      <c r="BL1317" s="16" t="s">
        <v>252</v>
      </c>
      <c r="BM1317" s="255" t="s">
        <v>3735</v>
      </c>
    </row>
    <row r="1318" spans="1:65" s="2" customFormat="1" ht="44.25" customHeight="1">
      <c r="A1318" s="37"/>
      <c r="B1318" s="38"/>
      <c r="C1318" s="243" t="s">
        <v>1900</v>
      </c>
      <c r="D1318" s="243" t="s">
        <v>168</v>
      </c>
      <c r="E1318" s="244" t="s">
        <v>1943</v>
      </c>
      <c r="F1318" s="245" t="s">
        <v>1944</v>
      </c>
      <c r="G1318" s="246" t="s">
        <v>346</v>
      </c>
      <c r="H1318" s="247">
        <v>59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39</v>
      </c>
      <c r="O1318" s="90"/>
      <c r="P1318" s="253">
        <f>O1318*H1318</f>
        <v>0</v>
      </c>
      <c r="Q1318" s="253">
        <v>0.035</v>
      </c>
      <c r="R1318" s="253">
        <f>Q1318*H1318</f>
        <v>2.0650000000000004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252</v>
      </c>
      <c r="AT1318" s="255" t="s">
        <v>168</v>
      </c>
      <c r="AU1318" s="255" t="s">
        <v>86</v>
      </c>
      <c r="AY1318" s="16" t="s">
        <v>166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86</v>
      </c>
      <c r="BK1318" s="256">
        <f>ROUND(I1318*H1318,2)</f>
        <v>0</v>
      </c>
      <c r="BL1318" s="16" t="s">
        <v>252</v>
      </c>
      <c r="BM1318" s="255" t="s">
        <v>3736</v>
      </c>
    </row>
    <row r="1319" spans="1:47" s="2" customFormat="1" ht="12">
      <c r="A1319" s="37"/>
      <c r="B1319" s="38"/>
      <c r="C1319" s="39"/>
      <c r="D1319" s="259" t="s">
        <v>496</v>
      </c>
      <c r="E1319" s="39"/>
      <c r="F1319" s="290" t="s">
        <v>1946</v>
      </c>
      <c r="G1319" s="39"/>
      <c r="H1319" s="39"/>
      <c r="I1319" s="153"/>
      <c r="J1319" s="39"/>
      <c r="K1319" s="39"/>
      <c r="L1319" s="43"/>
      <c r="M1319" s="291"/>
      <c r="N1319" s="292"/>
      <c r="O1319" s="90"/>
      <c r="P1319" s="90"/>
      <c r="Q1319" s="90"/>
      <c r="R1319" s="90"/>
      <c r="S1319" s="90"/>
      <c r="T1319" s="91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T1319" s="16" t="s">
        <v>496</v>
      </c>
      <c r="AU1319" s="16" t="s">
        <v>86</v>
      </c>
    </row>
    <row r="1320" spans="1:65" s="2" customFormat="1" ht="21.75" customHeight="1">
      <c r="A1320" s="37"/>
      <c r="B1320" s="38"/>
      <c r="C1320" s="243" t="s">
        <v>1905</v>
      </c>
      <c r="D1320" s="243" t="s">
        <v>168</v>
      </c>
      <c r="E1320" s="244" t="s">
        <v>1948</v>
      </c>
      <c r="F1320" s="245" t="s">
        <v>1949</v>
      </c>
      <c r="G1320" s="246" t="s">
        <v>346</v>
      </c>
      <c r="H1320" s="247">
        <v>3</v>
      </c>
      <c r="I1320" s="248"/>
      <c r="J1320" s="249">
        <f>ROUND(I1320*H1320,2)</f>
        <v>0</v>
      </c>
      <c r="K1320" s="250"/>
      <c r="L1320" s="43"/>
      <c r="M1320" s="251" t="s">
        <v>1</v>
      </c>
      <c r="N1320" s="252" t="s">
        <v>39</v>
      </c>
      <c r="O1320" s="90"/>
      <c r="P1320" s="253">
        <f>O1320*H1320</f>
        <v>0</v>
      </c>
      <c r="Q1320" s="253">
        <v>0.035</v>
      </c>
      <c r="R1320" s="253">
        <f>Q1320*H1320</f>
        <v>0.10500000000000001</v>
      </c>
      <c r="S1320" s="253">
        <v>0</v>
      </c>
      <c r="T1320" s="254">
        <f>S1320*H1320</f>
        <v>0</v>
      </c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R1320" s="255" t="s">
        <v>252</v>
      </c>
      <c r="AT1320" s="255" t="s">
        <v>168</v>
      </c>
      <c r="AU1320" s="255" t="s">
        <v>86</v>
      </c>
      <c r="AY1320" s="16" t="s">
        <v>166</v>
      </c>
      <c r="BE1320" s="256">
        <f>IF(N1320="základní",J1320,0)</f>
        <v>0</v>
      </c>
      <c r="BF1320" s="256">
        <f>IF(N1320="snížená",J1320,0)</f>
        <v>0</v>
      </c>
      <c r="BG1320" s="256">
        <f>IF(N1320="zákl. přenesená",J1320,0)</f>
        <v>0</v>
      </c>
      <c r="BH1320" s="256">
        <f>IF(N1320="sníž. přenesená",J1320,0)</f>
        <v>0</v>
      </c>
      <c r="BI1320" s="256">
        <f>IF(N1320="nulová",J1320,0)</f>
        <v>0</v>
      </c>
      <c r="BJ1320" s="16" t="s">
        <v>86</v>
      </c>
      <c r="BK1320" s="256">
        <f>ROUND(I1320*H1320,2)</f>
        <v>0</v>
      </c>
      <c r="BL1320" s="16" t="s">
        <v>252</v>
      </c>
      <c r="BM1320" s="255" t="s">
        <v>3737</v>
      </c>
    </row>
    <row r="1321" spans="1:65" s="2" customFormat="1" ht="16.5" customHeight="1">
      <c r="A1321" s="37"/>
      <c r="B1321" s="38"/>
      <c r="C1321" s="243" t="s">
        <v>1909</v>
      </c>
      <c r="D1321" s="243" t="s">
        <v>168</v>
      </c>
      <c r="E1321" s="244" t="s">
        <v>2944</v>
      </c>
      <c r="F1321" s="245" t="s">
        <v>2945</v>
      </c>
      <c r="G1321" s="246" t="s">
        <v>346</v>
      </c>
      <c r="H1321" s="247">
        <v>12</v>
      </c>
      <c r="I1321" s="248"/>
      <c r="J1321" s="249">
        <f>ROUND(I1321*H1321,2)</f>
        <v>0</v>
      </c>
      <c r="K1321" s="250"/>
      <c r="L1321" s="43"/>
      <c r="M1321" s="251" t="s">
        <v>1</v>
      </c>
      <c r="N1321" s="252" t="s">
        <v>39</v>
      </c>
      <c r="O1321" s="90"/>
      <c r="P1321" s="253">
        <f>O1321*H1321</f>
        <v>0</v>
      </c>
      <c r="Q1321" s="253">
        <v>0.035</v>
      </c>
      <c r="R1321" s="253">
        <f>Q1321*H1321</f>
        <v>0.42000000000000004</v>
      </c>
      <c r="S1321" s="253">
        <v>0</v>
      </c>
      <c r="T1321" s="254">
        <f>S1321*H1321</f>
        <v>0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255" t="s">
        <v>252</v>
      </c>
      <c r="AT1321" s="255" t="s">
        <v>168</v>
      </c>
      <c r="AU1321" s="255" t="s">
        <v>86</v>
      </c>
      <c r="AY1321" s="16" t="s">
        <v>166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6" t="s">
        <v>86</v>
      </c>
      <c r="BK1321" s="256">
        <f>ROUND(I1321*H1321,2)</f>
        <v>0</v>
      </c>
      <c r="BL1321" s="16" t="s">
        <v>252</v>
      </c>
      <c r="BM1321" s="255" t="s">
        <v>3738</v>
      </c>
    </row>
    <row r="1322" spans="1:51" s="14" customFormat="1" ht="12">
      <c r="A1322" s="14"/>
      <c r="B1322" s="268"/>
      <c r="C1322" s="269"/>
      <c r="D1322" s="259" t="s">
        <v>174</v>
      </c>
      <c r="E1322" s="270" t="s">
        <v>1</v>
      </c>
      <c r="F1322" s="271" t="s">
        <v>230</v>
      </c>
      <c r="G1322" s="269"/>
      <c r="H1322" s="272">
        <v>12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174</v>
      </c>
      <c r="AU1322" s="278" t="s">
        <v>86</v>
      </c>
      <c r="AV1322" s="14" t="s">
        <v>86</v>
      </c>
      <c r="AW1322" s="14" t="s">
        <v>30</v>
      </c>
      <c r="AX1322" s="14" t="s">
        <v>73</v>
      </c>
      <c r="AY1322" s="278" t="s">
        <v>166</v>
      </c>
    </row>
    <row r="1323" spans="1:65" s="2" customFormat="1" ht="44.25" customHeight="1">
      <c r="A1323" s="37"/>
      <c r="B1323" s="38"/>
      <c r="C1323" s="243" t="s">
        <v>1913</v>
      </c>
      <c r="D1323" s="243" t="s">
        <v>168</v>
      </c>
      <c r="E1323" s="244" t="s">
        <v>3739</v>
      </c>
      <c r="F1323" s="245" t="s">
        <v>3740</v>
      </c>
      <c r="G1323" s="246" t="s">
        <v>346</v>
      </c>
      <c r="H1323" s="247">
        <v>2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39</v>
      </c>
      <c r="O1323" s="90"/>
      <c r="P1323" s="253">
        <f>O1323*H1323</f>
        <v>0</v>
      </c>
      <c r="Q1323" s="253">
        <v>0.035</v>
      </c>
      <c r="R1323" s="253">
        <f>Q1323*H1323</f>
        <v>0.07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252</v>
      </c>
      <c r="AT1323" s="255" t="s">
        <v>168</v>
      </c>
      <c r="AU1323" s="255" t="s">
        <v>86</v>
      </c>
      <c r="AY1323" s="16" t="s">
        <v>166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86</v>
      </c>
      <c r="BK1323" s="256">
        <f>ROUND(I1323*H1323,2)</f>
        <v>0</v>
      </c>
      <c r="BL1323" s="16" t="s">
        <v>252</v>
      </c>
      <c r="BM1323" s="255" t="s">
        <v>3741</v>
      </c>
    </row>
    <row r="1324" spans="1:65" s="2" customFormat="1" ht="55.5" customHeight="1">
      <c r="A1324" s="37"/>
      <c r="B1324" s="38"/>
      <c r="C1324" s="243" t="s">
        <v>1917</v>
      </c>
      <c r="D1324" s="243" t="s">
        <v>168</v>
      </c>
      <c r="E1324" s="244" t="s">
        <v>1952</v>
      </c>
      <c r="F1324" s="245" t="s">
        <v>3742</v>
      </c>
      <c r="G1324" s="246" t="s">
        <v>346</v>
      </c>
      <c r="H1324" s="247">
        <v>1</v>
      </c>
      <c r="I1324" s="248"/>
      <c r="J1324" s="249">
        <f>ROUND(I1324*H1324,2)</f>
        <v>0</v>
      </c>
      <c r="K1324" s="250"/>
      <c r="L1324" s="43"/>
      <c r="M1324" s="251" t="s">
        <v>1</v>
      </c>
      <c r="N1324" s="252" t="s">
        <v>39</v>
      </c>
      <c r="O1324" s="90"/>
      <c r="P1324" s="253">
        <f>O1324*H1324</f>
        <v>0</v>
      </c>
      <c r="Q1324" s="253">
        <v>1.15</v>
      </c>
      <c r="R1324" s="253">
        <f>Q1324*H1324</f>
        <v>1.15</v>
      </c>
      <c r="S1324" s="253">
        <v>0</v>
      </c>
      <c r="T1324" s="254">
        <f>S1324*H1324</f>
        <v>0</v>
      </c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R1324" s="255" t="s">
        <v>252</v>
      </c>
      <c r="AT1324" s="255" t="s">
        <v>168</v>
      </c>
      <c r="AU1324" s="255" t="s">
        <v>86</v>
      </c>
      <c r="AY1324" s="16" t="s">
        <v>166</v>
      </c>
      <c r="BE1324" s="256">
        <f>IF(N1324="základní",J1324,0)</f>
        <v>0</v>
      </c>
      <c r="BF1324" s="256">
        <f>IF(N1324="snížená",J1324,0)</f>
        <v>0</v>
      </c>
      <c r="BG1324" s="256">
        <f>IF(N1324="zákl. přenesená",J1324,0)</f>
        <v>0</v>
      </c>
      <c r="BH1324" s="256">
        <f>IF(N1324="sníž. přenesená",J1324,0)</f>
        <v>0</v>
      </c>
      <c r="BI1324" s="256">
        <f>IF(N1324="nulová",J1324,0)</f>
        <v>0</v>
      </c>
      <c r="BJ1324" s="16" t="s">
        <v>86</v>
      </c>
      <c r="BK1324" s="256">
        <f>ROUND(I1324*H1324,2)</f>
        <v>0</v>
      </c>
      <c r="BL1324" s="16" t="s">
        <v>252</v>
      </c>
      <c r="BM1324" s="255" t="s">
        <v>3743</v>
      </c>
    </row>
    <row r="1325" spans="1:65" s="2" customFormat="1" ht="21.75" customHeight="1">
      <c r="A1325" s="37"/>
      <c r="B1325" s="38"/>
      <c r="C1325" s="243" t="s">
        <v>1921</v>
      </c>
      <c r="D1325" s="243" t="s">
        <v>168</v>
      </c>
      <c r="E1325" s="244" t="s">
        <v>1960</v>
      </c>
      <c r="F1325" s="245" t="s">
        <v>1961</v>
      </c>
      <c r="G1325" s="246" t="s">
        <v>223</v>
      </c>
      <c r="H1325" s="247">
        <v>5.71</v>
      </c>
      <c r="I1325" s="248"/>
      <c r="J1325" s="249">
        <f>ROUND(I1325*H1325,2)</f>
        <v>0</v>
      </c>
      <c r="K1325" s="250"/>
      <c r="L1325" s="43"/>
      <c r="M1325" s="251" t="s">
        <v>1</v>
      </c>
      <c r="N1325" s="252" t="s">
        <v>39</v>
      </c>
      <c r="O1325" s="90"/>
      <c r="P1325" s="253">
        <f>O1325*H1325</f>
        <v>0</v>
      </c>
      <c r="Q1325" s="253">
        <v>0</v>
      </c>
      <c r="R1325" s="253">
        <f>Q1325*H1325</f>
        <v>0</v>
      </c>
      <c r="S1325" s="253">
        <v>0</v>
      </c>
      <c r="T1325" s="254">
        <f>S1325*H1325</f>
        <v>0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255" t="s">
        <v>252</v>
      </c>
      <c r="AT1325" s="255" t="s">
        <v>168</v>
      </c>
      <c r="AU1325" s="255" t="s">
        <v>86</v>
      </c>
      <c r="AY1325" s="16" t="s">
        <v>166</v>
      </c>
      <c r="BE1325" s="256">
        <f>IF(N1325="základní",J1325,0)</f>
        <v>0</v>
      </c>
      <c r="BF1325" s="256">
        <f>IF(N1325="snížená",J1325,0)</f>
        <v>0</v>
      </c>
      <c r="BG1325" s="256">
        <f>IF(N1325="zákl. přenesená",J1325,0)</f>
        <v>0</v>
      </c>
      <c r="BH1325" s="256">
        <f>IF(N1325="sníž. přenesená",J1325,0)</f>
        <v>0</v>
      </c>
      <c r="BI1325" s="256">
        <f>IF(N1325="nulová",J1325,0)</f>
        <v>0</v>
      </c>
      <c r="BJ1325" s="16" t="s">
        <v>86</v>
      </c>
      <c r="BK1325" s="256">
        <f>ROUND(I1325*H1325,2)</f>
        <v>0</v>
      </c>
      <c r="BL1325" s="16" t="s">
        <v>252</v>
      </c>
      <c r="BM1325" s="255" t="s">
        <v>3744</v>
      </c>
    </row>
    <row r="1326" spans="1:63" s="12" customFormat="1" ht="22.8" customHeight="1">
      <c r="A1326" s="12"/>
      <c r="B1326" s="227"/>
      <c r="C1326" s="228"/>
      <c r="D1326" s="229" t="s">
        <v>72</v>
      </c>
      <c r="E1326" s="241" t="s">
        <v>1963</v>
      </c>
      <c r="F1326" s="241" t="s">
        <v>1964</v>
      </c>
      <c r="G1326" s="228"/>
      <c r="H1326" s="228"/>
      <c r="I1326" s="231"/>
      <c r="J1326" s="242">
        <f>BK1326</f>
        <v>0</v>
      </c>
      <c r="K1326" s="228"/>
      <c r="L1326" s="233"/>
      <c r="M1326" s="234"/>
      <c r="N1326" s="235"/>
      <c r="O1326" s="235"/>
      <c r="P1326" s="236">
        <f>SUM(P1327:P1341)</f>
        <v>0</v>
      </c>
      <c r="Q1326" s="235"/>
      <c r="R1326" s="236">
        <f>SUM(R1327:R1341)</f>
        <v>0.30919996</v>
      </c>
      <c r="S1326" s="235"/>
      <c r="T1326" s="237">
        <f>SUM(T1327:T1341)</f>
        <v>0</v>
      </c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R1326" s="238" t="s">
        <v>86</v>
      </c>
      <c r="AT1326" s="239" t="s">
        <v>72</v>
      </c>
      <c r="AU1326" s="239" t="s">
        <v>80</v>
      </c>
      <c r="AY1326" s="238" t="s">
        <v>166</v>
      </c>
      <c r="BK1326" s="240">
        <f>SUM(BK1327:BK1341)</f>
        <v>0</v>
      </c>
    </row>
    <row r="1327" spans="1:65" s="2" customFormat="1" ht="21.75" customHeight="1">
      <c r="A1327" s="37"/>
      <c r="B1327" s="38"/>
      <c r="C1327" s="243" t="s">
        <v>2929</v>
      </c>
      <c r="D1327" s="243" t="s">
        <v>168</v>
      </c>
      <c r="E1327" s="244" t="s">
        <v>1966</v>
      </c>
      <c r="F1327" s="245" t="s">
        <v>1967</v>
      </c>
      <c r="G1327" s="246" t="s">
        <v>290</v>
      </c>
      <c r="H1327" s="247">
        <v>5.31</v>
      </c>
      <c r="I1327" s="248"/>
      <c r="J1327" s="249">
        <f>ROUND(I1327*H1327,2)</f>
        <v>0</v>
      </c>
      <c r="K1327" s="250"/>
      <c r="L1327" s="43"/>
      <c r="M1327" s="251" t="s">
        <v>1</v>
      </c>
      <c r="N1327" s="252" t="s">
        <v>39</v>
      </c>
      <c r="O1327" s="90"/>
      <c r="P1327" s="253">
        <f>O1327*H1327</f>
        <v>0</v>
      </c>
      <c r="Q1327" s="253">
        <v>0.00062</v>
      </c>
      <c r="R1327" s="253">
        <f>Q1327*H1327</f>
        <v>0.0032922</v>
      </c>
      <c r="S1327" s="253">
        <v>0</v>
      </c>
      <c r="T1327" s="254">
        <f>S1327*H1327</f>
        <v>0</v>
      </c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R1327" s="255" t="s">
        <v>252</v>
      </c>
      <c r="AT1327" s="255" t="s">
        <v>168</v>
      </c>
      <c r="AU1327" s="255" t="s">
        <v>86</v>
      </c>
      <c r="AY1327" s="16" t="s">
        <v>166</v>
      </c>
      <c r="BE1327" s="256">
        <f>IF(N1327="základní",J1327,0)</f>
        <v>0</v>
      </c>
      <c r="BF1327" s="256">
        <f>IF(N1327="snížená",J1327,0)</f>
        <v>0</v>
      </c>
      <c r="BG1327" s="256">
        <f>IF(N1327="zákl. přenesená",J1327,0)</f>
        <v>0</v>
      </c>
      <c r="BH1327" s="256">
        <f>IF(N1327="sníž. přenesená",J1327,0)</f>
        <v>0</v>
      </c>
      <c r="BI1327" s="256">
        <f>IF(N1327="nulová",J1327,0)</f>
        <v>0</v>
      </c>
      <c r="BJ1327" s="16" t="s">
        <v>86</v>
      </c>
      <c r="BK1327" s="256">
        <f>ROUND(I1327*H1327,2)</f>
        <v>0</v>
      </c>
      <c r="BL1327" s="16" t="s">
        <v>252</v>
      </c>
      <c r="BM1327" s="255" t="s">
        <v>3745</v>
      </c>
    </row>
    <row r="1328" spans="1:51" s="14" customFormat="1" ht="12">
      <c r="A1328" s="14"/>
      <c r="B1328" s="268"/>
      <c r="C1328" s="269"/>
      <c r="D1328" s="259" t="s">
        <v>174</v>
      </c>
      <c r="E1328" s="270" t="s">
        <v>1</v>
      </c>
      <c r="F1328" s="271" t="s">
        <v>3746</v>
      </c>
      <c r="G1328" s="269"/>
      <c r="H1328" s="272">
        <v>5.31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174</v>
      </c>
      <c r="AU1328" s="278" t="s">
        <v>86</v>
      </c>
      <c r="AV1328" s="14" t="s">
        <v>86</v>
      </c>
      <c r="AW1328" s="14" t="s">
        <v>30</v>
      </c>
      <c r="AX1328" s="14" t="s">
        <v>73</v>
      </c>
      <c r="AY1328" s="278" t="s">
        <v>166</v>
      </c>
    </row>
    <row r="1329" spans="1:65" s="2" customFormat="1" ht="21.75" customHeight="1">
      <c r="A1329" s="37"/>
      <c r="B1329" s="38"/>
      <c r="C1329" s="243" t="s">
        <v>2931</v>
      </c>
      <c r="D1329" s="243" t="s">
        <v>168</v>
      </c>
      <c r="E1329" s="244" t="s">
        <v>1971</v>
      </c>
      <c r="F1329" s="245" t="s">
        <v>1972</v>
      </c>
      <c r="G1329" s="246" t="s">
        <v>171</v>
      </c>
      <c r="H1329" s="247">
        <v>11.188</v>
      </c>
      <c r="I1329" s="248"/>
      <c r="J1329" s="249">
        <f>ROUND(I1329*H1329,2)</f>
        <v>0</v>
      </c>
      <c r="K1329" s="250"/>
      <c r="L1329" s="43"/>
      <c r="M1329" s="251" t="s">
        <v>1</v>
      </c>
      <c r="N1329" s="252" t="s">
        <v>39</v>
      </c>
      <c r="O1329" s="90"/>
      <c r="P1329" s="253">
        <f>O1329*H1329</f>
        <v>0</v>
      </c>
      <c r="Q1329" s="253">
        <v>0.00367</v>
      </c>
      <c r="R1329" s="253">
        <f>Q1329*H1329</f>
        <v>0.041059960000000006</v>
      </c>
      <c r="S1329" s="253">
        <v>0</v>
      </c>
      <c r="T1329" s="254">
        <f>S1329*H1329</f>
        <v>0</v>
      </c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R1329" s="255" t="s">
        <v>252</v>
      </c>
      <c r="AT1329" s="255" t="s">
        <v>168</v>
      </c>
      <c r="AU1329" s="255" t="s">
        <v>86</v>
      </c>
      <c r="AY1329" s="16" t="s">
        <v>166</v>
      </c>
      <c r="BE1329" s="256">
        <f>IF(N1329="základní",J1329,0)</f>
        <v>0</v>
      </c>
      <c r="BF1329" s="256">
        <f>IF(N1329="snížená",J1329,0)</f>
        <v>0</v>
      </c>
      <c r="BG1329" s="256">
        <f>IF(N1329="zákl. přenesená",J1329,0)</f>
        <v>0</v>
      </c>
      <c r="BH1329" s="256">
        <f>IF(N1329="sníž. přenesená",J1329,0)</f>
        <v>0</v>
      </c>
      <c r="BI1329" s="256">
        <f>IF(N1329="nulová",J1329,0)</f>
        <v>0</v>
      </c>
      <c r="BJ1329" s="16" t="s">
        <v>86</v>
      </c>
      <c r="BK1329" s="256">
        <f>ROUND(I1329*H1329,2)</f>
        <v>0</v>
      </c>
      <c r="BL1329" s="16" t="s">
        <v>252</v>
      </c>
      <c r="BM1329" s="255" t="s">
        <v>3747</v>
      </c>
    </row>
    <row r="1330" spans="1:51" s="14" customFormat="1" ht="12">
      <c r="A1330" s="14"/>
      <c r="B1330" s="268"/>
      <c r="C1330" s="269"/>
      <c r="D1330" s="259" t="s">
        <v>174</v>
      </c>
      <c r="E1330" s="270" t="s">
        <v>1</v>
      </c>
      <c r="F1330" s="271" t="s">
        <v>3748</v>
      </c>
      <c r="G1330" s="269"/>
      <c r="H1330" s="272">
        <v>4.688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174</v>
      </c>
      <c r="AU1330" s="278" t="s">
        <v>86</v>
      </c>
      <c r="AV1330" s="14" t="s">
        <v>86</v>
      </c>
      <c r="AW1330" s="14" t="s">
        <v>30</v>
      </c>
      <c r="AX1330" s="14" t="s">
        <v>73</v>
      </c>
      <c r="AY1330" s="278" t="s">
        <v>166</v>
      </c>
    </row>
    <row r="1331" spans="1:51" s="14" customFormat="1" ht="12">
      <c r="A1331" s="14"/>
      <c r="B1331" s="268"/>
      <c r="C1331" s="269"/>
      <c r="D1331" s="259" t="s">
        <v>174</v>
      </c>
      <c r="E1331" s="270" t="s">
        <v>1</v>
      </c>
      <c r="F1331" s="271" t="s">
        <v>3749</v>
      </c>
      <c r="G1331" s="269"/>
      <c r="H1331" s="272">
        <v>6.5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174</v>
      </c>
      <c r="AU1331" s="278" t="s">
        <v>86</v>
      </c>
      <c r="AV1331" s="14" t="s">
        <v>86</v>
      </c>
      <c r="AW1331" s="14" t="s">
        <v>30</v>
      </c>
      <c r="AX1331" s="14" t="s">
        <v>73</v>
      </c>
      <c r="AY1331" s="278" t="s">
        <v>166</v>
      </c>
    </row>
    <row r="1332" spans="1:65" s="2" customFormat="1" ht="21.75" customHeight="1">
      <c r="A1332" s="37"/>
      <c r="B1332" s="38"/>
      <c r="C1332" s="279" t="s">
        <v>2933</v>
      </c>
      <c r="D1332" s="279" t="s">
        <v>243</v>
      </c>
      <c r="E1332" s="280" t="s">
        <v>1976</v>
      </c>
      <c r="F1332" s="281" t="s">
        <v>1977</v>
      </c>
      <c r="G1332" s="282" t="s">
        <v>171</v>
      </c>
      <c r="H1332" s="283">
        <v>13.599</v>
      </c>
      <c r="I1332" s="284"/>
      <c r="J1332" s="285">
        <f>ROUND(I1332*H1332,2)</f>
        <v>0</v>
      </c>
      <c r="K1332" s="286"/>
      <c r="L1332" s="287"/>
      <c r="M1332" s="288" t="s">
        <v>1</v>
      </c>
      <c r="N1332" s="289" t="s">
        <v>39</v>
      </c>
      <c r="O1332" s="90"/>
      <c r="P1332" s="253">
        <f>O1332*H1332</f>
        <v>0</v>
      </c>
      <c r="Q1332" s="253">
        <v>0.0192</v>
      </c>
      <c r="R1332" s="253">
        <f>Q1332*H1332</f>
        <v>0.26110079999999997</v>
      </c>
      <c r="S1332" s="253">
        <v>0</v>
      </c>
      <c r="T1332" s="254">
        <f>S1332*H1332</f>
        <v>0</v>
      </c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R1332" s="255" t="s">
        <v>338</v>
      </c>
      <c r="AT1332" s="255" t="s">
        <v>243</v>
      </c>
      <c r="AU1332" s="255" t="s">
        <v>86</v>
      </c>
      <c r="AY1332" s="16" t="s">
        <v>166</v>
      </c>
      <c r="BE1332" s="256">
        <f>IF(N1332="základní",J1332,0)</f>
        <v>0</v>
      </c>
      <c r="BF1332" s="256">
        <f>IF(N1332="snížená",J1332,0)</f>
        <v>0</v>
      </c>
      <c r="BG1332" s="256">
        <f>IF(N1332="zákl. přenesená",J1332,0)</f>
        <v>0</v>
      </c>
      <c r="BH1332" s="256">
        <f>IF(N1332="sníž. přenesená",J1332,0)</f>
        <v>0</v>
      </c>
      <c r="BI1332" s="256">
        <f>IF(N1332="nulová",J1332,0)</f>
        <v>0</v>
      </c>
      <c r="BJ1332" s="16" t="s">
        <v>86</v>
      </c>
      <c r="BK1332" s="256">
        <f>ROUND(I1332*H1332,2)</f>
        <v>0</v>
      </c>
      <c r="BL1332" s="16" t="s">
        <v>252</v>
      </c>
      <c r="BM1332" s="255" t="s">
        <v>3750</v>
      </c>
    </row>
    <row r="1333" spans="1:51" s="14" customFormat="1" ht="12">
      <c r="A1333" s="14"/>
      <c r="B1333" s="268"/>
      <c r="C1333" s="269"/>
      <c r="D1333" s="259" t="s">
        <v>174</v>
      </c>
      <c r="E1333" s="270" t="s">
        <v>1</v>
      </c>
      <c r="F1333" s="271" t="s">
        <v>3751</v>
      </c>
      <c r="G1333" s="269"/>
      <c r="H1333" s="272">
        <v>0.637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174</v>
      </c>
      <c r="AU1333" s="278" t="s">
        <v>86</v>
      </c>
      <c r="AV1333" s="14" t="s">
        <v>86</v>
      </c>
      <c r="AW1333" s="14" t="s">
        <v>30</v>
      </c>
      <c r="AX1333" s="14" t="s">
        <v>73</v>
      </c>
      <c r="AY1333" s="278" t="s">
        <v>166</v>
      </c>
    </row>
    <row r="1334" spans="1:51" s="14" customFormat="1" ht="12">
      <c r="A1334" s="14"/>
      <c r="B1334" s="268"/>
      <c r="C1334" s="269"/>
      <c r="D1334" s="259" t="s">
        <v>174</v>
      </c>
      <c r="E1334" s="270" t="s">
        <v>1</v>
      </c>
      <c r="F1334" s="271" t="s">
        <v>3752</v>
      </c>
      <c r="G1334" s="269"/>
      <c r="H1334" s="272">
        <v>11.188</v>
      </c>
      <c r="I1334" s="273"/>
      <c r="J1334" s="269"/>
      <c r="K1334" s="269"/>
      <c r="L1334" s="274"/>
      <c r="M1334" s="275"/>
      <c r="N1334" s="276"/>
      <c r="O1334" s="276"/>
      <c r="P1334" s="276"/>
      <c r="Q1334" s="276"/>
      <c r="R1334" s="276"/>
      <c r="S1334" s="276"/>
      <c r="T1334" s="27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78" t="s">
        <v>174</v>
      </c>
      <c r="AU1334" s="278" t="s">
        <v>86</v>
      </c>
      <c r="AV1334" s="14" t="s">
        <v>86</v>
      </c>
      <c r="AW1334" s="14" t="s">
        <v>30</v>
      </c>
      <c r="AX1334" s="14" t="s">
        <v>73</v>
      </c>
      <c r="AY1334" s="278" t="s">
        <v>166</v>
      </c>
    </row>
    <row r="1335" spans="1:51" s="14" customFormat="1" ht="12">
      <c r="A1335" s="14"/>
      <c r="B1335" s="268"/>
      <c r="C1335" s="269"/>
      <c r="D1335" s="259" t="s">
        <v>174</v>
      </c>
      <c r="E1335" s="269"/>
      <c r="F1335" s="271" t="s">
        <v>3753</v>
      </c>
      <c r="G1335" s="269"/>
      <c r="H1335" s="272">
        <v>13.599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174</v>
      </c>
      <c r="AU1335" s="278" t="s">
        <v>86</v>
      </c>
      <c r="AV1335" s="14" t="s">
        <v>86</v>
      </c>
      <c r="AW1335" s="14" t="s">
        <v>4</v>
      </c>
      <c r="AX1335" s="14" t="s">
        <v>80</v>
      </c>
      <c r="AY1335" s="278" t="s">
        <v>166</v>
      </c>
    </row>
    <row r="1336" spans="1:65" s="2" customFormat="1" ht="16.5" customHeight="1">
      <c r="A1336" s="37"/>
      <c r="B1336" s="38"/>
      <c r="C1336" s="243" t="s">
        <v>1926</v>
      </c>
      <c r="D1336" s="243" t="s">
        <v>168</v>
      </c>
      <c r="E1336" s="244" t="s">
        <v>1983</v>
      </c>
      <c r="F1336" s="245" t="s">
        <v>1984</v>
      </c>
      <c r="G1336" s="246" t="s">
        <v>171</v>
      </c>
      <c r="H1336" s="247">
        <v>11.719</v>
      </c>
      <c r="I1336" s="248"/>
      <c r="J1336" s="249">
        <f>ROUND(I1336*H1336,2)</f>
        <v>0</v>
      </c>
      <c r="K1336" s="250"/>
      <c r="L1336" s="43"/>
      <c r="M1336" s="251" t="s">
        <v>1</v>
      </c>
      <c r="N1336" s="252" t="s">
        <v>39</v>
      </c>
      <c r="O1336" s="90"/>
      <c r="P1336" s="253">
        <f>O1336*H1336</f>
        <v>0</v>
      </c>
      <c r="Q1336" s="253">
        <v>0.0003</v>
      </c>
      <c r="R1336" s="253">
        <f>Q1336*H1336</f>
        <v>0.0035156999999999996</v>
      </c>
      <c r="S1336" s="253">
        <v>0</v>
      </c>
      <c r="T1336" s="254">
        <f>S1336*H1336</f>
        <v>0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255" t="s">
        <v>252</v>
      </c>
      <c r="AT1336" s="255" t="s">
        <v>168</v>
      </c>
      <c r="AU1336" s="255" t="s">
        <v>86</v>
      </c>
      <c r="AY1336" s="16" t="s">
        <v>166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6" t="s">
        <v>86</v>
      </c>
      <c r="BK1336" s="256">
        <f>ROUND(I1336*H1336,2)</f>
        <v>0</v>
      </c>
      <c r="BL1336" s="16" t="s">
        <v>252</v>
      </c>
      <c r="BM1336" s="255" t="s">
        <v>3754</v>
      </c>
    </row>
    <row r="1337" spans="1:51" s="14" customFormat="1" ht="12">
      <c r="A1337" s="14"/>
      <c r="B1337" s="268"/>
      <c r="C1337" s="269"/>
      <c r="D1337" s="259" t="s">
        <v>174</v>
      </c>
      <c r="E1337" s="270" t="s">
        <v>1</v>
      </c>
      <c r="F1337" s="271" t="s">
        <v>3755</v>
      </c>
      <c r="G1337" s="269"/>
      <c r="H1337" s="272">
        <v>0.531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174</v>
      </c>
      <c r="AU1337" s="278" t="s">
        <v>86</v>
      </c>
      <c r="AV1337" s="14" t="s">
        <v>86</v>
      </c>
      <c r="AW1337" s="14" t="s">
        <v>30</v>
      </c>
      <c r="AX1337" s="14" t="s">
        <v>73</v>
      </c>
      <c r="AY1337" s="278" t="s">
        <v>166</v>
      </c>
    </row>
    <row r="1338" spans="1:51" s="14" customFormat="1" ht="12">
      <c r="A1338" s="14"/>
      <c r="B1338" s="268"/>
      <c r="C1338" s="269"/>
      <c r="D1338" s="259" t="s">
        <v>174</v>
      </c>
      <c r="E1338" s="270" t="s">
        <v>1</v>
      </c>
      <c r="F1338" s="271" t="s">
        <v>3752</v>
      </c>
      <c r="G1338" s="269"/>
      <c r="H1338" s="272">
        <v>11.188</v>
      </c>
      <c r="I1338" s="273"/>
      <c r="J1338" s="269"/>
      <c r="K1338" s="269"/>
      <c r="L1338" s="274"/>
      <c r="M1338" s="275"/>
      <c r="N1338" s="276"/>
      <c r="O1338" s="276"/>
      <c r="P1338" s="276"/>
      <c r="Q1338" s="276"/>
      <c r="R1338" s="276"/>
      <c r="S1338" s="276"/>
      <c r="T1338" s="27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78" t="s">
        <v>174</v>
      </c>
      <c r="AU1338" s="278" t="s">
        <v>86</v>
      </c>
      <c r="AV1338" s="14" t="s">
        <v>86</v>
      </c>
      <c r="AW1338" s="14" t="s">
        <v>30</v>
      </c>
      <c r="AX1338" s="14" t="s">
        <v>73</v>
      </c>
      <c r="AY1338" s="278" t="s">
        <v>166</v>
      </c>
    </row>
    <row r="1339" spans="1:65" s="2" customFormat="1" ht="16.5" customHeight="1">
      <c r="A1339" s="37"/>
      <c r="B1339" s="38"/>
      <c r="C1339" s="243" t="s">
        <v>1930</v>
      </c>
      <c r="D1339" s="243" t="s">
        <v>168</v>
      </c>
      <c r="E1339" s="244" t="s">
        <v>1988</v>
      </c>
      <c r="F1339" s="245" t="s">
        <v>1989</v>
      </c>
      <c r="G1339" s="246" t="s">
        <v>290</v>
      </c>
      <c r="H1339" s="247">
        <v>7.71</v>
      </c>
      <c r="I1339" s="248"/>
      <c r="J1339" s="249">
        <f>ROUND(I1339*H1339,2)</f>
        <v>0</v>
      </c>
      <c r="K1339" s="250"/>
      <c r="L1339" s="43"/>
      <c r="M1339" s="251" t="s">
        <v>1</v>
      </c>
      <c r="N1339" s="252" t="s">
        <v>39</v>
      </c>
      <c r="O1339" s="90"/>
      <c r="P1339" s="253">
        <f>O1339*H1339</f>
        <v>0</v>
      </c>
      <c r="Q1339" s="253">
        <v>3E-05</v>
      </c>
      <c r="R1339" s="253">
        <f>Q1339*H1339</f>
        <v>0.0002313</v>
      </c>
      <c r="S1339" s="253">
        <v>0</v>
      </c>
      <c r="T1339" s="254">
        <f>S1339*H1339</f>
        <v>0</v>
      </c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R1339" s="255" t="s">
        <v>252</v>
      </c>
      <c r="AT1339" s="255" t="s">
        <v>168</v>
      </c>
      <c r="AU1339" s="255" t="s">
        <v>86</v>
      </c>
      <c r="AY1339" s="16" t="s">
        <v>166</v>
      </c>
      <c r="BE1339" s="256">
        <f>IF(N1339="základní",J1339,0)</f>
        <v>0</v>
      </c>
      <c r="BF1339" s="256">
        <f>IF(N1339="snížená",J1339,0)</f>
        <v>0</v>
      </c>
      <c r="BG1339" s="256">
        <f>IF(N1339="zákl. přenesená",J1339,0)</f>
        <v>0</v>
      </c>
      <c r="BH1339" s="256">
        <f>IF(N1339="sníž. přenesená",J1339,0)</f>
        <v>0</v>
      </c>
      <c r="BI1339" s="256">
        <f>IF(N1339="nulová",J1339,0)</f>
        <v>0</v>
      </c>
      <c r="BJ1339" s="16" t="s">
        <v>86</v>
      </c>
      <c r="BK1339" s="256">
        <f>ROUND(I1339*H1339,2)</f>
        <v>0</v>
      </c>
      <c r="BL1339" s="16" t="s">
        <v>252</v>
      </c>
      <c r="BM1339" s="255" t="s">
        <v>3756</v>
      </c>
    </row>
    <row r="1340" spans="1:51" s="14" customFormat="1" ht="12">
      <c r="A1340" s="14"/>
      <c r="B1340" s="268"/>
      <c r="C1340" s="269"/>
      <c r="D1340" s="259" t="s">
        <v>174</v>
      </c>
      <c r="E1340" s="270" t="s">
        <v>1</v>
      </c>
      <c r="F1340" s="271" t="s">
        <v>3757</v>
      </c>
      <c r="G1340" s="269"/>
      <c r="H1340" s="272">
        <v>7.71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174</v>
      </c>
      <c r="AU1340" s="278" t="s">
        <v>86</v>
      </c>
      <c r="AV1340" s="14" t="s">
        <v>86</v>
      </c>
      <c r="AW1340" s="14" t="s">
        <v>30</v>
      </c>
      <c r="AX1340" s="14" t="s">
        <v>73</v>
      </c>
      <c r="AY1340" s="278" t="s">
        <v>166</v>
      </c>
    </row>
    <row r="1341" spans="1:65" s="2" customFormat="1" ht="21.75" customHeight="1">
      <c r="A1341" s="37"/>
      <c r="B1341" s="38"/>
      <c r="C1341" s="243" t="s">
        <v>1934</v>
      </c>
      <c r="D1341" s="243" t="s">
        <v>168</v>
      </c>
      <c r="E1341" s="244" t="s">
        <v>1993</v>
      </c>
      <c r="F1341" s="245" t="s">
        <v>1994</v>
      </c>
      <c r="G1341" s="246" t="s">
        <v>223</v>
      </c>
      <c r="H1341" s="247">
        <v>0.309</v>
      </c>
      <c r="I1341" s="248"/>
      <c r="J1341" s="249">
        <f>ROUND(I1341*H1341,2)</f>
        <v>0</v>
      </c>
      <c r="K1341" s="250"/>
      <c r="L1341" s="43"/>
      <c r="M1341" s="251" t="s">
        <v>1</v>
      </c>
      <c r="N1341" s="252" t="s">
        <v>39</v>
      </c>
      <c r="O1341" s="90"/>
      <c r="P1341" s="253">
        <f>O1341*H1341</f>
        <v>0</v>
      </c>
      <c r="Q1341" s="253">
        <v>0</v>
      </c>
      <c r="R1341" s="253">
        <f>Q1341*H1341</f>
        <v>0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252</v>
      </c>
      <c r="AT1341" s="255" t="s">
        <v>168</v>
      </c>
      <c r="AU1341" s="255" t="s">
        <v>86</v>
      </c>
      <c r="AY1341" s="16" t="s">
        <v>166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86</v>
      </c>
      <c r="BK1341" s="256">
        <f>ROUND(I1341*H1341,2)</f>
        <v>0</v>
      </c>
      <c r="BL1341" s="16" t="s">
        <v>252</v>
      </c>
      <c r="BM1341" s="255" t="s">
        <v>3758</v>
      </c>
    </row>
    <row r="1342" spans="1:63" s="12" customFormat="1" ht="22.8" customHeight="1">
      <c r="A1342" s="12"/>
      <c r="B1342" s="227"/>
      <c r="C1342" s="228"/>
      <c r="D1342" s="229" t="s">
        <v>72</v>
      </c>
      <c r="E1342" s="241" t="s">
        <v>1996</v>
      </c>
      <c r="F1342" s="241" t="s">
        <v>1997</v>
      </c>
      <c r="G1342" s="228"/>
      <c r="H1342" s="228"/>
      <c r="I1342" s="231"/>
      <c r="J1342" s="242">
        <f>BK1342</f>
        <v>0</v>
      </c>
      <c r="K1342" s="228"/>
      <c r="L1342" s="233"/>
      <c r="M1342" s="234"/>
      <c r="N1342" s="235"/>
      <c r="O1342" s="235"/>
      <c r="P1342" s="236">
        <f>SUM(P1343:P1364)</f>
        <v>0</v>
      </c>
      <c r="Q1342" s="235"/>
      <c r="R1342" s="236">
        <f>SUM(R1343:R1364)</f>
        <v>0.0722632</v>
      </c>
      <c r="S1342" s="235"/>
      <c r="T1342" s="237">
        <f>SUM(T1343:T1364)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38" t="s">
        <v>86</v>
      </c>
      <c r="AT1342" s="239" t="s">
        <v>72</v>
      </c>
      <c r="AU1342" s="239" t="s">
        <v>80</v>
      </c>
      <c r="AY1342" s="238" t="s">
        <v>166</v>
      </c>
      <c r="BK1342" s="240">
        <f>SUM(BK1343:BK1364)</f>
        <v>0</v>
      </c>
    </row>
    <row r="1343" spans="1:65" s="2" customFormat="1" ht="21.75" customHeight="1">
      <c r="A1343" s="37"/>
      <c r="B1343" s="38"/>
      <c r="C1343" s="243" t="s">
        <v>1938</v>
      </c>
      <c r="D1343" s="243" t="s">
        <v>168</v>
      </c>
      <c r="E1343" s="244" t="s">
        <v>1999</v>
      </c>
      <c r="F1343" s="245" t="s">
        <v>2000</v>
      </c>
      <c r="G1343" s="246" t="s">
        <v>171</v>
      </c>
      <c r="H1343" s="247">
        <v>298</v>
      </c>
      <c r="I1343" s="248"/>
      <c r="J1343" s="249">
        <f>ROUND(I1343*H1343,2)</f>
        <v>0</v>
      </c>
      <c r="K1343" s="250"/>
      <c r="L1343" s="43"/>
      <c r="M1343" s="251" t="s">
        <v>1</v>
      </c>
      <c r="N1343" s="252" t="s">
        <v>39</v>
      </c>
      <c r="O1343" s="90"/>
      <c r="P1343" s="253">
        <f>O1343*H1343</f>
        <v>0</v>
      </c>
      <c r="Q1343" s="253">
        <v>0</v>
      </c>
      <c r="R1343" s="253">
        <f>Q1343*H1343</f>
        <v>0</v>
      </c>
      <c r="S1343" s="253">
        <v>0</v>
      </c>
      <c r="T1343" s="254">
        <f>S1343*H1343</f>
        <v>0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55" t="s">
        <v>252</v>
      </c>
      <c r="AT1343" s="255" t="s">
        <v>168</v>
      </c>
      <c r="AU1343" s="255" t="s">
        <v>86</v>
      </c>
      <c r="AY1343" s="16" t="s">
        <v>166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6" t="s">
        <v>86</v>
      </c>
      <c r="BK1343" s="256">
        <f>ROUND(I1343*H1343,2)</f>
        <v>0</v>
      </c>
      <c r="BL1343" s="16" t="s">
        <v>252</v>
      </c>
      <c r="BM1343" s="255" t="s">
        <v>3759</v>
      </c>
    </row>
    <row r="1344" spans="1:51" s="14" customFormat="1" ht="12">
      <c r="A1344" s="14"/>
      <c r="B1344" s="268"/>
      <c r="C1344" s="269"/>
      <c r="D1344" s="259" t="s">
        <v>174</v>
      </c>
      <c r="E1344" s="270" t="s">
        <v>1</v>
      </c>
      <c r="F1344" s="271" t="s">
        <v>3760</v>
      </c>
      <c r="G1344" s="269"/>
      <c r="H1344" s="272">
        <v>298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174</v>
      </c>
      <c r="AU1344" s="278" t="s">
        <v>86</v>
      </c>
      <c r="AV1344" s="14" t="s">
        <v>86</v>
      </c>
      <c r="AW1344" s="14" t="s">
        <v>30</v>
      </c>
      <c r="AX1344" s="14" t="s">
        <v>73</v>
      </c>
      <c r="AY1344" s="278" t="s">
        <v>166</v>
      </c>
    </row>
    <row r="1345" spans="1:65" s="2" customFormat="1" ht="21.75" customHeight="1">
      <c r="A1345" s="37"/>
      <c r="B1345" s="38"/>
      <c r="C1345" s="243" t="s">
        <v>1942</v>
      </c>
      <c r="D1345" s="243" t="s">
        <v>168</v>
      </c>
      <c r="E1345" s="244" t="s">
        <v>2004</v>
      </c>
      <c r="F1345" s="245" t="s">
        <v>2005</v>
      </c>
      <c r="G1345" s="246" t="s">
        <v>171</v>
      </c>
      <c r="H1345" s="247">
        <v>298</v>
      </c>
      <c r="I1345" s="248"/>
      <c r="J1345" s="249">
        <f>ROUND(I1345*H1345,2)</f>
        <v>0</v>
      </c>
      <c r="K1345" s="250"/>
      <c r="L1345" s="43"/>
      <c r="M1345" s="251" t="s">
        <v>1</v>
      </c>
      <c r="N1345" s="252" t="s">
        <v>39</v>
      </c>
      <c r="O1345" s="90"/>
      <c r="P1345" s="253">
        <f>O1345*H1345</f>
        <v>0</v>
      </c>
      <c r="Q1345" s="253">
        <v>0.00022</v>
      </c>
      <c r="R1345" s="253">
        <f>Q1345*H1345</f>
        <v>0.06556000000000001</v>
      </c>
      <c r="S1345" s="253">
        <v>0</v>
      </c>
      <c r="T1345" s="254">
        <f>S1345*H1345</f>
        <v>0</v>
      </c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R1345" s="255" t="s">
        <v>252</v>
      </c>
      <c r="AT1345" s="255" t="s">
        <v>168</v>
      </c>
      <c r="AU1345" s="255" t="s">
        <v>86</v>
      </c>
      <c r="AY1345" s="16" t="s">
        <v>166</v>
      </c>
      <c r="BE1345" s="256">
        <f>IF(N1345="základní",J1345,0)</f>
        <v>0</v>
      </c>
      <c r="BF1345" s="256">
        <f>IF(N1345="snížená",J1345,0)</f>
        <v>0</v>
      </c>
      <c r="BG1345" s="256">
        <f>IF(N1345="zákl. přenesená",J1345,0)</f>
        <v>0</v>
      </c>
      <c r="BH1345" s="256">
        <f>IF(N1345="sníž. přenesená",J1345,0)</f>
        <v>0</v>
      </c>
      <c r="BI1345" s="256">
        <f>IF(N1345="nulová",J1345,0)</f>
        <v>0</v>
      </c>
      <c r="BJ1345" s="16" t="s">
        <v>86</v>
      </c>
      <c r="BK1345" s="256">
        <f>ROUND(I1345*H1345,2)</f>
        <v>0</v>
      </c>
      <c r="BL1345" s="16" t="s">
        <v>252</v>
      </c>
      <c r="BM1345" s="255" t="s">
        <v>3761</v>
      </c>
    </row>
    <row r="1346" spans="1:51" s="14" customFormat="1" ht="12">
      <c r="A1346" s="14"/>
      <c r="B1346" s="268"/>
      <c r="C1346" s="269"/>
      <c r="D1346" s="259" t="s">
        <v>174</v>
      </c>
      <c r="E1346" s="270" t="s">
        <v>1</v>
      </c>
      <c r="F1346" s="271" t="s">
        <v>3760</v>
      </c>
      <c r="G1346" s="269"/>
      <c r="H1346" s="272">
        <v>298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174</v>
      </c>
      <c r="AU1346" s="278" t="s">
        <v>86</v>
      </c>
      <c r="AV1346" s="14" t="s">
        <v>86</v>
      </c>
      <c r="AW1346" s="14" t="s">
        <v>30</v>
      </c>
      <c r="AX1346" s="14" t="s">
        <v>73</v>
      </c>
      <c r="AY1346" s="278" t="s">
        <v>166</v>
      </c>
    </row>
    <row r="1347" spans="1:65" s="2" customFormat="1" ht="21.75" customHeight="1">
      <c r="A1347" s="37"/>
      <c r="B1347" s="38"/>
      <c r="C1347" s="243" t="s">
        <v>1947</v>
      </c>
      <c r="D1347" s="243" t="s">
        <v>168</v>
      </c>
      <c r="E1347" s="244" t="s">
        <v>2008</v>
      </c>
      <c r="F1347" s="245" t="s">
        <v>2009</v>
      </c>
      <c r="G1347" s="246" t="s">
        <v>171</v>
      </c>
      <c r="H1347" s="247">
        <v>9.66</v>
      </c>
      <c r="I1347" s="248"/>
      <c r="J1347" s="249">
        <f>ROUND(I1347*H1347,2)</f>
        <v>0</v>
      </c>
      <c r="K1347" s="250"/>
      <c r="L1347" s="43"/>
      <c r="M1347" s="251" t="s">
        <v>1</v>
      </c>
      <c r="N1347" s="252" t="s">
        <v>39</v>
      </c>
      <c r="O1347" s="90"/>
      <c r="P1347" s="253">
        <f>O1347*H1347</f>
        <v>0</v>
      </c>
      <c r="Q1347" s="253">
        <v>8E-05</v>
      </c>
      <c r="R1347" s="253">
        <f>Q1347*H1347</f>
        <v>0.0007728</v>
      </c>
      <c r="S1347" s="253">
        <v>0</v>
      </c>
      <c r="T1347" s="254">
        <f>S1347*H1347</f>
        <v>0</v>
      </c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R1347" s="255" t="s">
        <v>252</v>
      </c>
      <c r="AT1347" s="255" t="s">
        <v>168</v>
      </c>
      <c r="AU1347" s="255" t="s">
        <v>86</v>
      </c>
      <c r="AY1347" s="16" t="s">
        <v>166</v>
      </c>
      <c r="BE1347" s="256">
        <f>IF(N1347="základní",J1347,0)</f>
        <v>0</v>
      </c>
      <c r="BF1347" s="256">
        <f>IF(N1347="snížená",J1347,0)</f>
        <v>0</v>
      </c>
      <c r="BG1347" s="256">
        <f>IF(N1347="zákl. přenesená",J1347,0)</f>
        <v>0</v>
      </c>
      <c r="BH1347" s="256">
        <f>IF(N1347="sníž. přenesená",J1347,0)</f>
        <v>0</v>
      </c>
      <c r="BI1347" s="256">
        <f>IF(N1347="nulová",J1347,0)</f>
        <v>0</v>
      </c>
      <c r="BJ1347" s="16" t="s">
        <v>86</v>
      </c>
      <c r="BK1347" s="256">
        <f>ROUND(I1347*H1347,2)</f>
        <v>0</v>
      </c>
      <c r="BL1347" s="16" t="s">
        <v>252</v>
      </c>
      <c r="BM1347" s="255" t="s">
        <v>3762</v>
      </c>
    </row>
    <row r="1348" spans="1:51" s="14" customFormat="1" ht="12">
      <c r="A1348" s="14"/>
      <c r="B1348" s="268"/>
      <c r="C1348" s="269"/>
      <c r="D1348" s="259" t="s">
        <v>174</v>
      </c>
      <c r="E1348" s="270" t="s">
        <v>1</v>
      </c>
      <c r="F1348" s="271" t="s">
        <v>3763</v>
      </c>
      <c r="G1348" s="269"/>
      <c r="H1348" s="272">
        <v>2.5</v>
      </c>
      <c r="I1348" s="273"/>
      <c r="J1348" s="269"/>
      <c r="K1348" s="269"/>
      <c r="L1348" s="274"/>
      <c r="M1348" s="275"/>
      <c r="N1348" s="276"/>
      <c r="O1348" s="276"/>
      <c r="P1348" s="276"/>
      <c r="Q1348" s="276"/>
      <c r="R1348" s="276"/>
      <c r="S1348" s="276"/>
      <c r="T1348" s="27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78" t="s">
        <v>174</v>
      </c>
      <c r="AU1348" s="278" t="s">
        <v>86</v>
      </c>
      <c r="AV1348" s="14" t="s">
        <v>86</v>
      </c>
      <c r="AW1348" s="14" t="s">
        <v>30</v>
      </c>
      <c r="AX1348" s="14" t="s">
        <v>73</v>
      </c>
      <c r="AY1348" s="278" t="s">
        <v>166</v>
      </c>
    </row>
    <row r="1349" spans="1:51" s="14" customFormat="1" ht="12">
      <c r="A1349" s="14"/>
      <c r="B1349" s="268"/>
      <c r="C1349" s="269"/>
      <c r="D1349" s="259" t="s">
        <v>174</v>
      </c>
      <c r="E1349" s="270" t="s">
        <v>1</v>
      </c>
      <c r="F1349" s="271" t="s">
        <v>2013</v>
      </c>
      <c r="G1349" s="269"/>
      <c r="H1349" s="272">
        <v>5</v>
      </c>
      <c r="I1349" s="273"/>
      <c r="J1349" s="269"/>
      <c r="K1349" s="269"/>
      <c r="L1349" s="274"/>
      <c r="M1349" s="275"/>
      <c r="N1349" s="276"/>
      <c r="O1349" s="276"/>
      <c r="P1349" s="276"/>
      <c r="Q1349" s="276"/>
      <c r="R1349" s="276"/>
      <c r="S1349" s="276"/>
      <c r="T1349" s="27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8" t="s">
        <v>174</v>
      </c>
      <c r="AU1349" s="278" t="s">
        <v>86</v>
      </c>
      <c r="AV1349" s="14" t="s">
        <v>86</v>
      </c>
      <c r="AW1349" s="14" t="s">
        <v>30</v>
      </c>
      <c r="AX1349" s="14" t="s">
        <v>73</v>
      </c>
      <c r="AY1349" s="278" t="s">
        <v>166</v>
      </c>
    </row>
    <row r="1350" spans="1:51" s="14" customFormat="1" ht="12">
      <c r="A1350" s="14"/>
      <c r="B1350" s="268"/>
      <c r="C1350" s="269"/>
      <c r="D1350" s="259" t="s">
        <v>174</v>
      </c>
      <c r="E1350" s="270" t="s">
        <v>1</v>
      </c>
      <c r="F1350" s="271" t="s">
        <v>2968</v>
      </c>
      <c r="G1350" s="269"/>
      <c r="H1350" s="272">
        <v>2.16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174</v>
      </c>
      <c r="AU1350" s="278" t="s">
        <v>86</v>
      </c>
      <c r="AV1350" s="14" t="s">
        <v>86</v>
      </c>
      <c r="AW1350" s="14" t="s">
        <v>30</v>
      </c>
      <c r="AX1350" s="14" t="s">
        <v>73</v>
      </c>
      <c r="AY1350" s="278" t="s">
        <v>166</v>
      </c>
    </row>
    <row r="1351" spans="1:65" s="2" customFormat="1" ht="21.75" customHeight="1">
      <c r="A1351" s="37"/>
      <c r="B1351" s="38"/>
      <c r="C1351" s="243" t="s">
        <v>1982</v>
      </c>
      <c r="D1351" s="243" t="s">
        <v>168</v>
      </c>
      <c r="E1351" s="244" t="s">
        <v>2016</v>
      </c>
      <c r="F1351" s="245" t="s">
        <v>2017</v>
      </c>
      <c r="G1351" s="246" t="s">
        <v>171</v>
      </c>
      <c r="H1351" s="247">
        <v>2.16</v>
      </c>
      <c r="I1351" s="248"/>
      <c r="J1351" s="249">
        <f>ROUND(I1351*H1351,2)</f>
        <v>0</v>
      </c>
      <c r="K1351" s="250"/>
      <c r="L1351" s="43"/>
      <c r="M1351" s="251" t="s">
        <v>1</v>
      </c>
      <c r="N1351" s="252" t="s">
        <v>39</v>
      </c>
      <c r="O1351" s="90"/>
      <c r="P1351" s="253">
        <f>O1351*H1351</f>
        <v>0</v>
      </c>
      <c r="Q1351" s="253">
        <v>0</v>
      </c>
      <c r="R1351" s="253">
        <f>Q1351*H1351</f>
        <v>0</v>
      </c>
      <c r="S1351" s="253">
        <v>0</v>
      </c>
      <c r="T1351" s="254">
        <f>S1351*H1351</f>
        <v>0</v>
      </c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R1351" s="255" t="s">
        <v>252</v>
      </c>
      <c r="AT1351" s="255" t="s">
        <v>168</v>
      </c>
      <c r="AU1351" s="255" t="s">
        <v>86</v>
      </c>
      <c r="AY1351" s="16" t="s">
        <v>166</v>
      </c>
      <c r="BE1351" s="256">
        <f>IF(N1351="základní",J1351,0)</f>
        <v>0</v>
      </c>
      <c r="BF1351" s="256">
        <f>IF(N1351="snížená",J1351,0)</f>
        <v>0</v>
      </c>
      <c r="BG1351" s="256">
        <f>IF(N1351="zákl. přenesená",J1351,0)</f>
        <v>0</v>
      </c>
      <c r="BH1351" s="256">
        <f>IF(N1351="sníž. přenesená",J1351,0)</f>
        <v>0</v>
      </c>
      <c r="BI1351" s="256">
        <f>IF(N1351="nulová",J1351,0)</f>
        <v>0</v>
      </c>
      <c r="BJ1351" s="16" t="s">
        <v>86</v>
      </c>
      <c r="BK1351" s="256">
        <f>ROUND(I1351*H1351,2)</f>
        <v>0</v>
      </c>
      <c r="BL1351" s="16" t="s">
        <v>252</v>
      </c>
      <c r="BM1351" s="255" t="s">
        <v>3764</v>
      </c>
    </row>
    <row r="1352" spans="1:51" s="14" customFormat="1" ht="12">
      <c r="A1352" s="14"/>
      <c r="B1352" s="268"/>
      <c r="C1352" s="269"/>
      <c r="D1352" s="259" t="s">
        <v>174</v>
      </c>
      <c r="E1352" s="270" t="s">
        <v>1</v>
      </c>
      <c r="F1352" s="271" t="s">
        <v>2968</v>
      </c>
      <c r="G1352" s="269"/>
      <c r="H1352" s="272">
        <v>2.16</v>
      </c>
      <c r="I1352" s="273"/>
      <c r="J1352" s="269"/>
      <c r="K1352" s="269"/>
      <c r="L1352" s="274"/>
      <c r="M1352" s="275"/>
      <c r="N1352" s="276"/>
      <c r="O1352" s="276"/>
      <c r="P1352" s="276"/>
      <c r="Q1352" s="276"/>
      <c r="R1352" s="276"/>
      <c r="S1352" s="276"/>
      <c r="T1352" s="27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8" t="s">
        <v>174</v>
      </c>
      <c r="AU1352" s="278" t="s">
        <v>86</v>
      </c>
      <c r="AV1352" s="14" t="s">
        <v>86</v>
      </c>
      <c r="AW1352" s="14" t="s">
        <v>30</v>
      </c>
      <c r="AX1352" s="14" t="s">
        <v>73</v>
      </c>
      <c r="AY1352" s="278" t="s">
        <v>166</v>
      </c>
    </row>
    <row r="1353" spans="1:65" s="2" customFormat="1" ht="21.75" customHeight="1">
      <c r="A1353" s="37"/>
      <c r="B1353" s="38"/>
      <c r="C1353" s="243" t="s">
        <v>1951</v>
      </c>
      <c r="D1353" s="243" t="s">
        <v>168</v>
      </c>
      <c r="E1353" s="244" t="s">
        <v>2020</v>
      </c>
      <c r="F1353" s="245" t="s">
        <v>2021</v>
      </c>
      <c r="G1353" s="246" t="s">
        <v>171</v>
      </c>
      <c r="H1353" s="247">
        <v>9.66</v>
      </c>
      <c r="I1353" s="248"/>
      <c r="J1353" s="249">
        <f>ROUND(I1353*H1353,2)</f>
        <v>0</v>
      </c>
      <c r="K1353" s="250"/>
      <c r="L1353" s="43"/>
      <c r="M1353" s="251" t="s">
        <v>1</v>
      </c>
      <c r="N1353" s="252" t="s">
        <v>39</v>
      </c>
      <c r="O1353" s="90"/>
      <c r="P1353" s="253">
        <f>O1353*H1353</f>
        <v>0</v>
      </c>
      <c r="Q1353" s="253">
        <v>0.00014</v>
      </c>
      <c r="R1353" s="253">
        <f>Q1353*H1353</f>
        <v>0.0013524</v>
      </c>
      <c r="S1353" s="253">
        <v>0</v>
      </c>
      <c r="T1353" s="254">
        <f>S1353*H1353</f>
        <v>0</v>
      </c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R1353" s="255" t="s">
        <v>252</v>
      </c>
      <c r="AT1353" s="255" t="s">
        <v>168</v>
      </c>
      <c r="AU1353" s="255" t="s">
        <v>86</v>
      </c>
      <c r="AY1353" s="16" t="s">
        <v>166</v>
      </c>
      <c r="BE1353" s="256">
        <f>IF(N1353="základní",J1353,0)</f>
        <v>0</v>
      </c>
      <c r="BF1353" s="256">
        <f>IF(N1353="snížená",J1353,0)</f>
        <v>0</v>
      </c>
      <c r="BG1353" s="256">
        <f>IF(N1353="zákl. přenesená",J1353,0)</f>
        <v>0</v>
      </c>
      <c r="BH1353" s="256">
        <f>IF(N1353="sníž. přenesená",J1353,0)</f>
        <v>0</v>
      </c>
      <c r="BI1353" s="256">
        <f>IF(N1353="nulová",J1353,0)</f>
        <v>0</v>
      </c>
      <c r="BJ1353" s="16" t="s">
        <v>86</v>
      </c>
      <c r="BK1353" s="256">
        <f>ROUND(I1353*H1353,2)</f>
        <v>0</v>
      </c>
      <c r="BL1353" s="16" t="s">
        <v>252</v>
      </c>
      <c r="BM1353" s="255" t="s">
        <v>3765</v>
      </c>
    </row>
    <row r="1354" spans="1:51" s="14" customFormat="1" ht="12">
      <c r="A1354" s="14"/>
      <c r="B1354" s="268"/>
      <c r="C1354" s="269"/>
      <c r="D1354" s="259" t="s">
        <v>174</v>
      </c>
      <c r="E1354" s="270" t="s">
        <v>1</v>
      </c>
      <c r="F1354" s="271" t="s">
        <v>3763</v>
      </c>
      <c r="G1354" s="269"/>
      <c r="H1354" s="272">
        <v>2.5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174</v>
      </c>
      <c r="AU1354" s="278" t="s">
        <v>86</v>
      </c>
      <c r="AV1354" s="14" t="s">
        <v>86</v>
      </c>
      <c r="AW1354" s="14" t="s">
        <v>30</v>
      </c>
      <c r="AX1354" s="14" t="s">
        <v>73</v>
      </c>
      <c r="AY1354" s="278" t="s">
        <v>166</v>
      </c>
    </row>
    <row r="1355" spans="1:51" s="14" customFormat="1" ht="12">
      <c r="A1355" s="14"/>
      <c r="B1355" s="268"/>
      <c r="C1355" s="269"/>
      <c r="D1355" s="259" t="s">
        <v>174</v>
      </c>
      <c r="E1355" s="270" t="s">
        <v>1</v>
      </c>
      <c r="F1355" s="271" t="s">
        <v>2013</v>
      </c>
      <c r="G1355" s="269"/>
      <c r="H1355" s="272">
        <v>5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174</v>
      </c>
      <c r="AU1355" s="278" t="s">
        <v>86</v>
      </c>
      <c r="AV1355" s="14" t="s">
        <v>86</v>
      </c>
      <c r="AW1355" s="14" t="s">
        <v>30</v>
      </c>
      <c r="AX1355" s="14" t="s">
        <v>73</v>
      </c>
      <c r="AY1355" s="278" t="s">
        <v>166</v>
      </c>
    </row>
    <row r="1356" spans="1:51" s="14" customFormat="1" ht="12">
      <c r="A1356" s="14"/>
      <c r="B1356" s="268"/>
      <c r="C1356" s="269"/>
      <c r="D1356" s="259" t="s">
        <v>174</v>
      </c>
      <c r="E1356" s="270" t="s">
        <v>1</v>
      </c>
      <c r="F1356" s="271" t="s">
        <v>2968</v>
      </c>
      <c r="G1356" s="269"/>
      <c r="H1356" s="272">
        <v>2.16</v>
      </c>
      <c r="I1356" s="273"/>
      <c r="J1356" s="269"/>
      <c r="K1356" s="269"/>
      <c r="L1356" s="274"/>
      <c r="M1356" s="275"/>
      <c r="N1356" s="276"/>
      <c r="O1356" s="276"/>
      <c r="P1356" s="276"/>
      <c r="Q1356" s="276"/>
      <c r="R1356" s="276"/>
      <c r="S1356" s="276"/>
      <c r="T1356" s="27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78" t="s">
        <v>174</v>
      </c>
      <c r="AU1356" s="278" t="s">
        <v>86</v>
      </c>
      <c r="AV1356" s="14" t="s">
        <v>86</v>
      </c>
      <c r="AW1356" s="14" t="s">
        <v>30</v>
      </c>
      <c r="AX1356" s="14" t="s">
        <v>73</v>
      </c>
      <c r="AY1356" s="278" t="s">
        <v>166</v>
      </c>
    </row>
    <row r="1357" spans="1:65" s="2" customFormat="1" ht="21.75" customHeight="1">
      <c r="A1357" s="37"/>
      <c r="B1357" s="38"/>
      <c r="C1357" s="243" t="s">
        <v>1955</v>
      </c>
      <c r="D1357" s="243" t="s">
        <v>168</v>
      </c>
      <c r="E1357" s="244" t="s">
        <v>2024</v>
      </c>
      <c r="F1357" s="245" t="s">
        <v>2025</v>
      </c>
      <c r="G1357" s="246" t="s">
        <v>171</v>
      </c>
      <c r="H1357" s="247">
        <v>9.66</v>
      </c>
      <c r="I1357" s="248"/>
      <c r="J1357" s="249">
        <f>ROUND(I1357*H1357,2)</f>
        <v>0</v>
      </c>
      <c r="K1357" s="250"/>
      <c r="L1357" s="43"/>
      <c r="M1357" s="251" t="s">
        <v>1</v>
      </c>
      <c r="N1357" s="252" t="s">
        <v>39</v>
      </c>
      <c r="O1357" s="90"/>
      <c r="P1357" s="253">
        <f>O1357*H1357</f>
        <v>0</v>
      </c>
      <c r="Q1357" s="253">
        <v>0.00014</v>
      </c>
      <c r="R1357" s="253">
        <f>Q1357*H1357</f>
        <v>0.0013524</v>
      </c>
      <c r="S1357" s="253">
        <v>0</v>
      </c>
      <c r="T1357" s="254">
        <f>S1357*H1357</f>
        <v>0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255" t="s">
        <v>252</v>
      </c>
      <c r="AT1357" s="255" t="s">
        <v>168</v>
      </c>
      <c r="AU1357" s="255" t="s">
        <v>86</v>
      </c>
      <c r="AY1357" s="16" t="s">
        <v>166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6" t="s">
        <v>86</v>
      </c>
      <c r="BK1357" s="256">
        <f>ROUND(I1357*H1357,2)</f>
        <v>0</v>
      </c>
      <c r="BL1357" s="16" t="s">
        <v>252</v>
      </c>
      <c r="BM1357" s="255" t="s">
        <v>3766</v>
      </c>
    </row>
    <row r="1358" spans="1:51" s="14" customFormat="1" ht="12">
      <c r="A1358" s="14"/>
      <c r="B1358" s="268"/>
      <c r="C1358" s="269"/>
      <c r="D1358" s="259" t="s">
        <v>174</v>
      </c>
      <c r="E1358" s="270" t="s">
        <v>1</v>
      </c>
      <c r="F1358" s="271" t="s">
        <v>3763</v>
      </c>
      <c r="G1358" s="269"/>
      <c r="H1358" s="272">
        <v>2.5</v>
      </c>
      <c r="I1358" s="273"/>
      <c r="J1358" s="269"/>
      <c r="K1358" s="269"/>
      <c r="L1358" s="274"/>
      <c r="M1358" s="275"/>
      <c r="N1358" s="276"/>
      <c r="O1358" s="276"/>
      <c r="P1358" s="276"/>
      <c r="Q1358" s="276"/>
      <c r="R1358" s="276"/>
      <c r="S1358" s="276"/>
      <c r="T1358" s="27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8" t="s">
        <v>174</v>
      </c>
      <c r="AU1358" s="278" t="s">
        <v>86</v>
      </c>
      <c r="AV1358" s="14" t="s">
        <v>86</v>
      </c>
      <c r="AW1358" s="14" t="s">
        <v>30</v>
      </c>
      <c r="AX1358" s="14" t="s">
        <v>73</v>
      </c>
      <c r="AY1358" s="278" t="s">
        <v>166</v>
      </c>
    </row>
    <row r="1359" spans="1:51" s="14" customFormat="1" ht="12">
      <c r="A1359" s="14"/>
      <c r="B1359" s="268"/>
      <c r="C1359" s="269"/>
      <c r="D1359" s="259" t="s">
        <v>174</v>
      </c>
      <c r="E1359" s="270" t="s">
        <v>1</v>
      </c>
      <c r="F1359" s="271" t="s">
        <v>2013</v>
      </c>
      <c r="G1359" s="269"/>
      <c r="H1359" s="272">
        <v>5</v>
      </c>
      <c r="I1359" s="273"/>
      <c r="J1359" s="269"/>
      <c r="K1359" s="269"/>
      <c r="L1359" s="274"/>
      <c r="M1359" s="275"/>
      <c r="N1359" s="276"/>
      <c r="O1359" s="276"/>
      <c r="P1359" s="276"/>
      <c r="Q1359" s="276"/>
      <c r="R1359" s="276"/>
      <c r="S1359" s="276"/>
      <c r="T1359" s="27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8" t="s">
        <v>174</v>
      </c>
      <c r="AU1359" s="278" t="s">
        <v>86</v>
      </c>
      <c r="AV1359" s="14" t="s">
        <v>86</v>
      </c>
      <c r="AW1359" s="14" t="s">
        <v>30</v>
      </c>
      <c r="AX1359" s="14" t="s">
        <v>73</v>
      </c>
      <c r="AY1359" s="278" t="s">
        <v>166</v>
      </c>
    </row>
    <row r="1360" spans="1:51" s="14" customFormat="1" ht="12">
      <c r="A1360" s="14"/>
      <c r="B1360" s="268"/>
      <c r="C1360" s="269"/>
      <c r="D1360" s="259" t="s">
        <v>174</v>
      </c>
      <c r="E1360" s="270" t="s">
        <v>1</v>
      </c>
      <c r="F1360" s="271" t="s">
        <v>2968</v>
      </c>
      <c r="G1360" s="269"/>
      <c r="H1360" s="272">
        <v>2.16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174</v>
      </c>
      <c r="AU1360" s="278" t="s">
        <v>86</v>
      </c>
      <c r="AV1360" s="14" t="s">
        <v>86</v>
      </c>
      <c r="AW1360" s="14" t="s">
        <v>30</v>
      </c>
      <c r="AX1360" s="14" t="s">
        <v>73</v>
      </c>
      <c r="AY1360" s="278" t="s">
        <v>166</v>
      </c>
    </row>
    <row r="1361" spans="1:65" s="2" customFormat="1" ht="21.75" customHeight="1">
      <c r="A1361" s="37"/>
      <c r="B1361" s="38"/>
      <c r="C1361" s="243" t="s">
        <v>1959</v>
      </c>
      <c r="D1361" s="243" t="s">
        <v>168</v>
      </c>
      <c r="E1361" s="244" t="s">
        <v>2028</v>
      </c>
      <c r="F1361" s="245" t="s">
        <v>2029</v>
      </c>
      <c r="G1361" s="246" t="s">
        <v>171</v>
      </c>
      <c r="H1361" s="247">
        <v>5.76</v>
      </c>
      <c r="I1361" s="248"/>
      <c r="J1361" s="249">
        <f>ROUND(I1361*H1361,2)</f>
        <v>0</v>
      </c>
      <c r="K1361" s="250"/>
      <c r="L1361" s="43"/>
      <c r="M1361" s="251" t="s">
        <v>1</v>
      </c>
      <c r="N1361" s="252" t="s">
        <v>39</v>
      </c>
      <c r="O1361" s="90"/>
      <c r="P1361" s="253">
        <f>O1361*H1361</f>
        <v>0</v>
      </c>
      <c r="Q1361" s="253">
        <v>0.00023</v>
      </c>
      <c r="R1361" s="253">
        <f>Q1361*H1361</f>
        <v>0.0013248</v>
      </c>
      <c r="S1361" s="253">
        <v>0</v>
      </c>
      <c r="T1361" s="254">
        <f>S1361*H1361</f>
        <v>0</v>
      </c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R1361" s="255" t="s">
        <v>252</v>
      </c>
      <c r="AT1361" s="255" t="s">
        <v>168</v>
      </c>
      <c r="AU1361" s="255" t="s">
        <v>86</v>
      </c>
      <c r="AY1361" s="16" t="s">
        <v>166</v>
      </c>
      <c r="BE1361" s="256">
        <f>IF(N1361="základní",J1361,0)</f>
        <v>0</v>
      </c>
      <c r="BF1361" s="256">
        <f>IF(N1361="snížená",J1361,0)</f>
        <v>0</v>
      </c>
      <c r="BG1361" s="256">
        <f>IF(N1361="zákl. přenesená",J1361,0)</f>
        <v>0</v>
      </c>
      <c r="BH1361" s="256">
        <f>IF(N1361="sníž. přenesená",J1361,0)</f>
        <v>0</v>
      </c>
      <c r="BI1361" s="256">
        <f>IF(N1361="nulová",J1361,0)</f>
        <v>0</v>
      </c>
      <c r="BJ1361" s="16" t="s">
        <v>86</v>
      </c>
      <c r="BK1361" s="256">
        <f>ROUND(I1361*H1361,2)</f>
        <v>0</v>
      </c>
      <c r="BL1361" s="16" t="s">
        <v>252</v>
      </c>
      <c r="BM1361" s="255" t="s">
        <v>3767</v>
      </c>
    </row>
    <row r="1362" spans="1:51" s="14" customFormat="1" ht="12">
      <c r="A1362" s="14"/>
      <c r="B1362" s="268"/>
      <c r="C1362" s="269"/>
      <c r="D1362" s="259" t="s">
        <v>174</v>
      </c>
      <c r="E1362" s="270" t="s">
        <v>1</v>
      </c>
      <c r="F1362" s="271" t="s">
        <v>3533</v>
      </c>
      <c r="G1362" s="269"/>
      <c r="H1362" s="272">
        <v>5.76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174</v>
      </c>
      <c r="AU1362" s="278" t="s">
        <v>86</v>
      </c>
      <c r="AV1362" s="14" t="s">
        <v>86</v>
      </c>
      <c r="AW1362" s="14" t="s">
        <v>30</v>
      </c>
      <c r="AX1362" s="14" t="s">
        <v>73</v>
      </c>
      <c r="AY1362" s="278" t="s">
        <v>166</v>
      </c>
    </row>
    <row r="1363" spans="1:65" s="2" customFormat="1" ht="21.75" customHeight="1">
      <c r="A1363" s="37"/>
      <c r="B1363" s="38"/>
      <c r="C1363" s="243" t="s">
        <v>1965</v>
      </c>
      <c r="D1363" s="243" t="s">
        <v>168</v>
      </c>
      <c r="E1363" s="244" t="s">
        <v>2032</v>
      </c>
      <c r="F1363" s="245" t="s">
        <v>2033</v>
      </c>
      <c r="G1363" s="246" t="s">
        <v>171</v>
      </c>
      <c r="H1363" s="247">
        <v>5.76</v>
      </c>
      <c r="I1363" s="248"/>
      <c r="J1363" s="249">
        <f>ROUND(I1363*H1363,2)</f>
        <v>0</v>
      </c>
      <c r="K1363" s="250"/>
      <c r="L1363" s="43"/>
      <c r="M1363" s="251" t="s">
        <v>1</v>
      </c>
      <c r="N1363" s="252" t="s">
        <v>39</v>
      </c>
      <c r="O1363" s="90"/>
      <c r="P1363" s="253">
        <f>O1363*H1363</f>
        <v>0</v>
      </c>
      <c r="Q1363" s="253">
        <v>0.00033</v>
      </c>
      <c r="R1363" s="253">
        <f>Q1363*H1363</f>
        <v>0.0019008</v>
      </c>
      <c r="S1363" s="253">
        <v>0</v>
      </c>
      <c r="T1363" s="254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255" t="s">
        <v>252</v>
      </c>
      <c r="AT1363" s="255" t="s">
        <v>168</v>
      </c>
      <c r="AU1363" s="255" t="s">
        <v>86</v>
      </c>
      <c r="AY1363" s="16" t="s">
        <v>166</v>
      </c>
      <c r="BE1363" s="256">
        <f>IF(N1363="základní",J1363,0)</f>
        <v>0</v>
      </c>
      <c r="BF1363" s="256">
        <f>IF(N1363="snížená",J1363,0)</f>
        <v>0</v>
      </c>
      <c r="BG1363" s="256">
        <f>IF(N1363="zákl. přenesená",J1363,0)</f>
        <v>0</v>
      </c>
      <c r="BH1363" s="256">
        <f>IF(N1363="sníž. přenesená",J1363,0)</f>
        <v>0</v>
      </c>
      <c r="BI1363" s="256">
        <f>IF(N1363="nulová",J1363,0)</f>
        <v>0</v>
      </c>
      <c r="BJ1363" s="16" t="s">
        <v>86</v>
      </c>
      <c r="BK1363" s="256">
        <f>ROUND(I1363*H1363,2)</f>
        <v>0</v>
      </c>
      <c r="BL1363" s="16" t="s">
        <v>252</v>
      </c>
      <c r="BM1363" s="255" t="s">
        <v>3768</v>
      </c>
    </row>
    <row r="1364" spans="1:51" s="14" customFormat="1" ht="12">
      <c r="A1364" s="14"/>
      <c r="B1364" s="268"/>
      <c r="C1364" s="269"/>
      <c r="D1364" s="259" t="s">
        <v>174</v>
      </c>
      <c r="E1364" s="270" t="s">
        <v>1</v>
      </c>
      <c r="F1364" s="271" t="s">
        <v>3533</v>
      </c>
      <c r="G1364" s="269"/>
      <c r="H1364" s="272">
        <v>5.76</v>
      </c>
      <c r="I1364" s="273"/>
      <c r="J1364" s="269"/>
      <c r="K1364" s="269"/>
      <c r="L1364" s="274"/>
      <c r="M1364" s="275"/>
      <c r="N1364" s="276"/>
      <c r="O1364" s="276"/>
      <c r="P1364" s="276"/>
      <c r="Q1364" s="276"/>
      <c r="R1364" s="276"/>
      <c r="S1364" s="276"/>
      <c r="T1364" s="27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8" t="s">
        <v>174</v>
      </c>
      <c r="AU1364" s="278" t="s">
        <v>86</v>
      </c>
      <c r="AV1364" s="14" t="s">
        <v>86</v>
      </c>
      <c r="AW1364" s="14" t="s">
        <v>30</v>
      </c>
      <c r="AX1364" s="14" t="s">
        <v>73</v>
      </c>
      <c r="AY1364" s="278" t="s">
        <v>166</v>
      </c>
    </row>
    <row r="1365" spans="1:63" s="12" customFormat="1" ht="22.8" customHeight="1">
      <c r="A1365" s="12"/>
      <c r="B1365" s="227"/>
      <c r="C1365" s="228"/>
      <c r="D1365" s="229" t="s">
        <v>72</v>
      </c>
      <c r="E1365" s="241" t="s">
        <v>2035</v>
      </c>
      <c r="F1365" s="241" t="s">
        <v>2036</v>
      </c>
      <c r="G1365" s="228"/>
      <c r="H1365" s="228"/>
      <c r="I1365" s="231"/>
      <c r="J1365" s="242">
        <f>BK1365</f>
        <v>0</v>
      </c>
      <c r="K1365" s="228"/>
      <c r="L1365" s="233"/>
      <c r="M1365" s="234"/>
      <c r="N1365" s="235"/>
      <c r="O1365" s="235"/>
      <c r="P1365" s="236">
        <f>SUM(P1366:P1369)</f>
        <v>0</v>
      </c>
      <c r="Q1365" s="235"/>
      <c r="R1365" s="236">
        <f>SUM(R1366:R1369)</f>
        <v>0.3675</v>
      </c>
      <c r="S1365" s="235"/>
      <c r="T1365" s="237">
        <f>SUM(T1366:T1369)</f>
        <v>0</v>
      </c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R1365" s="238" t="s">
        <v>86</v>
      </c>
      <c r="AT1365" s="239" t="s">
        <v>72</v>
      </c>
      <c r="AU1365" s="239" t="s">
        <v>80</v>
      </c>
      <c r="AY1365" s="238" t="s">
        <v>166</v>
      </c>
      <c r="BK1365" s="240">
        <f>SUM(BK1366:BK1369)</f>
        <v>0</v>
      </c>
    </row>
    <row r="1366" spans="1:65" s="2" customFormat="1" ht="21.75" customHeight="1">
      <c r="A1366" s="37"/>
      <c r="B1366" s="38"/>
      <c r="C1366" s="243" t="s">
        <v>1970</v>
      </c>
      <c r="D1366" s="243" t="s">
        <v>168</v>
      </c>
      <c r="E1366" s="244" t="s">
        <v>2038</v>
      </c>
      <c r="F1366" s="245" t="s">
        <v>2039</v>
      </c>
      <c r="G1366" s="246" t="s">
        <v>171</v>
      </c>
      <c r="H1366" s="247">
        <v>750</v>
      </c>
      <c r="I1366" s="248"/>
      <c r="J1366" s="249">
        <f>ROUND(I1366*H1366,2)</f>
        <v>0</v>
      </c>
      <c r="K1366" s="250"/>
      <c r="L1366" s="43"/>
      <c r="M1366" s="251" t="s">
        <v>1</v>
      </c>
      <c r="N1366" s="252" t="s">
        <v>39</v>
      </c>
      <c r="O1366" s="90"/>
      <c r="P1366" s="253">
        <f>O1366*H1366</f>
        <v>0</v>
      </c>
      <c r="Q1366" s="253">
        <v>0.0002</v>
      </c>
      <c r="R1366" s="253">
        <f>Q1366*H1366</f>
        <v>0.15</v>
      </c>
      <c r="S1366" s="253">
        <v>0</v>
      </c>
      <c r="T1366" s="254">
        <f>S1366*H1366</f>
        <v>0</v>
      </c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R1366" s="255" t="s">
        <v>252</v>
      </c>
      <c r="AT1366" s="255" t="s">
        <v>168</v>
      </c>
      <c r="AU1366" s="255" t="s">
        <v>86</v>
      </c>
      <c r="AY1366" s="16" t="s">
        <v>166</v>
      </c>
      <c r="BE1366" s="256">
        <f>IF(N1366="základní",J1366,0)</f>
        <v>0</v>
      </c>
      <c r="BF1366" s="256">
        <f>IF(N1366="snížená",J1366,0)</f>
        <v>0</v>
      </c>
      <c r="BG1366" s="256">
        <f>IF(N1366="zákl. přenesená",J1366,0)</f>
        <v>0</v>
      </c>
      <c r="BH1366" s="256">
        <f>IF(N1366="sníž. přenesená",J1366,0)</f>
        <v>0</v>
      </c>
      <c r="BI1366" s="256">
        <f>IF(N1366="nulová",J1366,0)</f>
        <v>0</v>
      </c>
      <c r="BJ1366" s="16" t="s">
        <v>86</v>
      </c>
      <c r="BK1366" s="256">
        <f>ROUND(I1366*H1366,2)</f>
        <v>0</v>
      </c>
      <c r="BL1366" s="16" t="s">
        <v>252</v>
      </c>
      <c r="BM1366" s="255" t="s">
        <v>3769</v>
      </c>
    </row>
    <row r="1367" spans="1:51" s="14" customFormat="1" ht="12">
      <c r="A1367" s="14"/>
      <c r="B1367" s="268"/>
      <c r="C1367" s="269"/>
      <c r="D1367" s="259" t="s">
        <v>174</v>
      </c>
      <c r="E1367" s="270" t="s">
        <v>1</v>
      </c>
      <c r="F1367" s="271" t="s">
        <v>3770</v>
      </c>
      <c r="G1367" s="269"/>
      <c r="H1367" s="272">
        <v>750</v>
      </c>
      <c r="I1367" s="273"/>
      <c r="J1367" s="269"/>
      <c r="K1367" s="269"/>
      <c r="L1367" s="274"/>
      <c r="M1367" s="275"/>
      <c r="N1367" s="276"/>
      <c r="O1367" s="276"/>
      <c r="P1367" s="276"/>
      <c r="Q1367" s="276"/>
      <c r="R1367" s="276"/>
      <c r="S1367" s="276"/>
      <c r="T1367" s="277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78" t="s">
        <v>174</v>
      </c>
      <c r="AU1367" s="278" t="s">
        <v>86</v>
      </c>
      <c r="AV1367" s="14" t="s">
        <v>86</v>
      </c>
      <c r="AW1367" s="14" t="s">
        <v>30</v>
      </c>
      <c r="AX1367" s="14" t="s">
        <v>73</v>
      </c>
      <c r="AY1367" s="278" t="s">
        <v>166</v>
      </c>
    </row>
    <row r="1368" spans="1:65" s="2" customFormat="1" ht="21.75" customHeight="1">
      <c r="A1368" s="37"/>
      <c r="B1368" s="38"/>
      <c r="C1368" s="243" t="s">
        <v>1975</v>
      </c>
      <c r="D1368" s="243" t="s">
        <v>168</v>
      </c>
      <c r="E1368" s="244" t="s">
        <v>2043</v>
      </c>
      <c r="F1368" s="245" t="s">
        <v>2044</v>
      </c>
      <c r="G1368" s="246" t="s">
        <v>171</v>
      </c>
      <c r="H1368" s="247">
        <v>750</v>
      </c>
      <c r="I1368" s="248"/>
      <c r="J1368" s="249">
        <f>ROUND(I1368*H1368,2)</f>
        <v>0</v>
      </c>
      <c r="K1368" s="250"/>
      <c r="L1368" s="43"/>
      <c r="M1368" s="251" t="s">
        <v>1</v>
      </c>
      <c r="N1368" s="252" t="s">
        <v>39</v>
      </c>
      <c r="O1368" s="90"/>
      <c r="P1368" s="253">
        <f>O1368*H1368</f>
        <v>0</v>
      </c>
      <c r="Q1368" s="253">
        <v>0.00029</v>
      </c>
      <c r="R1368" s="253">
        <f>Q1368*H1368</f>
        <v>0.2175</v>
      </c>
      <c r="S1368" s="253">
        <v>0</v>
      </c>
      <c r="T1368" s="254">
        <f>S1368*H1368</f>
        <v>0</v>
      </c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R1368" s="255" t="s">
        <v>252</v>
      </c>
      <c r="AT1368" s="255" t="s">
        <v>168</v>
      </c>
      <c r="AU1368" s="255" t="s">
        <v>86</v>
      </c>
      <c r="AY1368" s="16" t="s">
        <v>166</v>
      </c>
      <c r="BE1368" s="256">
        <f>IF(N1368="základní",J1368,0)</f>
        <v>0</v>
      </c>
      <c r="BF1368" s="256">
        <f>IF(N1368="snížená",J1368,0)</f>
        <v>0</v>
      </c>
      <c r="BG1368" s="256">
        <f>IF(N1368="zákl. přenesená",J1368,0)</f>
        <v>0</v>
      </c>
      <c r="BH1368" s="256">
        <f>IF(N1368="sníž. přenesená",J1368,0)</f>
        <v>0</v>
      </c>
      <c r="BI1368" s="256">
        <f>IF(N1368="nulová",J1368,0)</f>
        <v>0</v>
      </c>
      <c r="BJ1368" s="16" t="s">
        <v>86</v>
      </c>
      <c r="BK1368" s="256">
        <f>ROUND(I1368*H1368,2)</f>
        <v>0</v>
      </c>
      <c r="BL1368" s="16" t="s">
        <v>252</v>
      </c>
      <c r="BM1368" s="255" t="s">
        <v>3771</v>
      </c>
    </row>
    <row r="1369" spans="1:51" s="14" customFormat="1" ht="12">
      <c r="A1369" s="14"/>
      <c r="B1369" s="268"/>
      <c r="C1369" s="269"/>
      <c r="D1369" s="259" t="s">
        <v>174</v>
      </c>
      <c r="E1369" s="270" t="s">
        <v>1</v>
      </c>
      <c r="F1369" s="271" t="s">
        <v>3770</v>
      </c>
      <c r="G1369" s="269"/>
      <c r="H1369" s="272">
        <v>750</v>
      </c>
      <c r="I1369" s="273"/>
      <c r="J1369" s="269"/>
      <c r="K1369" s="269"/>
      <c r="L1369" s="274"/>
      <c r="M1369" s="293"/>
      <c r="N1369" s="294"/>
      <c r="O1369" s="294"/>
      <c r="P1369" s="294"/>
      <c r="Q1369" s="294"/>
      <c r="R1369" s="294"/>
      <c r="S1369" s="294"/>
      <c r="T1369" s="295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78" t="s">
        <v>174</v>
      </c>
      <c r="AU1369" s="278" t="s">
        <v>86</v>
      </c>
      <c r="AV1369" s="14" t="s">
        <v>86</v>
      </c>
      <c r="AW1369" s="14" t="s">
        <v>30</v>
      </c>
      <c r="AX1369" s="14" t="s">
        <v>73</v>
      </c>
      <c r="AY1369" s="278" t="s">
        <v>166</v>
      </c>
    </row>
    <row r="1370" spans="1:31" s="2" customFormat="1" ht="6.95" customHeight="1">
      <c r="A1370" s="37"/>
      <c r="B1370" s="65"/>
      <c r="C1370" s="66"/>
      <c r="D1370" s="66"/>
      <c r="E1370" s="66"/>
      <c r="F1370" s="66"/>
      <c r="G1370" s="66"/>
      <c r="H1370" s="66"/>
      <c r="I1370" s="191"/>
      <c r="J1370" s="66"/>
      <c r="K1370" s="66"/>
      <c r="L1370" s="43"/>
      <c r="M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</row>
  </sheetData>
  <sheetProtection password="CC35" sheet="1" objects="1" scenarios="1" formatColumns="0" formatRows="0" autoFilter="0"/>
  <autoFilter ref="C148:K13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80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U, Y, Z - 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3028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3772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U, Y, Z - 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3028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Z..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2047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2048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2049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2050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151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U, Y, Z - 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3028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Z..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152</v>
      </c>
      <c r="D123" s="217" t="s">
        <v>58</v>
      </c>
      <c r="E123" s="217" t="s">
        <v>54</v>
      </c>
      <c r="F123" s="217" t="s">
        <v>55</v>
      </c>
      <c r="G123" s="217" t="s">
        <v>153</v>
      </c>
      <c r="H123" s="217" t="s">
        <v>154</v>
      </c>
      <c r="I123" s="218" t="s">
        <v>155</v>
      </c>
      <c r="J123" s="219" t="s">
        <v>119</v>
      </c>
      <c r="K123" s="220" t="s">
        <v>156</v>
      </c>
      <c r="L123" s="221"/>
      <c r="M123" s="99" t="s">
        <v>1</v>
      </c>
      <c r="N123" s="100" t="s">
        <v>37</v>
      </c>
      <c r="O123" s="100" t="s">
        <v>157</v>
      </c>
      <c r="P123" s="100" t="s">
        <v>158</v>
      </c>
      <c r="Q123" s="100" t="s">
        <v>159</v>
      </c>
      <c r="R123" s="100" t="s">
        <v>160</v>
      </c>
      <c r="S123" s="100" t="s">
        <v>161</v>
      </c>
      <c r="T123" s="101" t="s">
        <v>162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163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2051</v>
      </c>
      <c r="F125" s="230" t="s">
        <v>2052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172</v>
      </c>
      <c r="AT125" s="239" t="s">
        <v>72</v>
      </c>
      <c r="AU125" s="239" t="s">
        <v>73</v>
      </c>
      <c r="AY125" s="238" t="s">
        <v>166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168</v>
      </c>
      <c r="E126" s="244" t="s">
        <v>2053</v>
      </c>
      <c r="F126" s="245" t="s">
        <v>2054</v>
      </c>
      <c r="G126" s="246" t="s">
        <v>2055</v>
      </c>
      <c r="H126" s="247">
        <v>7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39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2056</v>
      </c>
      <c r="AT126" s="255" t="s">
        <v>168</v>
      </c>
      <c r="AU126" s="255" t="s">
        <v>80</v>
      </c>
      <c r="AY126" s="16" t="s">
        <v>166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86</v>
      </c>
      <c r="BK126" s="256">
        <f>ROUND(I126*H126,2)</f>
        <v>0</v>
      </c>
      <c r="BL126" s="16" t="s">
        <v>2056</v>
      </c>
      <c r="BM126" s="255" t="s">
        <v>3773</v>
      </c>
    </row>
    <row r="127" spans="1:51" s="14" customFormat="1" ht="12">
      <c r="A127" s="14"/>
      <c r="B127" s="268"/>
      <c r="C127" s="269"/>
      <c r="D127" s="259" t="s">
        <v>174</v>
      </c>
      <c r="E127" s="270" t="s">
        <v>1</v>
      </c>
      <c r="F127" s="271" t="s">
        <v>2979</v>
      </c>
      <c r="G127" s="269"/>
      <c r="H127" s="272">
        <v>7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174</v>
      </c>
      <c r="AU127" s="278" t="s">
        <v>80</v>
      </c>
      <c r="AV127" s="14" t="s">
        <v>86</v>
      </c>
      <c r="AW127" s="14" t="s">
        <v>30</v>
      </c>
      <c r="AX127" s="14" t="s">
        <v>73</v>
      </c>
      <c r="AY127" s="278" t="s">
        <v>166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2059</v>
      </c>
      <c r="F128" s="230" t="s">
        <v>2060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195</v>
      </c>
      <c r="AT128" s="239" t="s">
        <v>72</v>
      </c>
      <c r="AU128" s="239" t="s">
        <v>73</v>
      </c>
      <c r="AY128" s="238" t="s">
        <v>166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2061</v>
      </c>
      <c r="F129" s="241" t="s">
        <v>2062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195</v>
      </c>
      <c r="AT129" s="239" t="s">
        <v>72</v>
      </c>
      <c r="AU129" s="239" t="s">
        <v>80</v>
      </c>
      <c r="AY129" s="238" t="s">
        <v>166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86</v>
      </c>
      <c r="D130" s="243" t="s">
        <v>168</v>
      </c>
      <c r="E130" s="244" t="s">
        <v>2063</v>
      </c>
      <c r="F130" s="245" t="s">
        <v>2064</v>
      </c>
      <c r="G130" s="246" t="s">
        <v>2065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39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2066</v>
      </c>
      <c r="AT130" s="255" t="s">
        <v>168</v>
      </c>
      <c r="AU130" s="255" t="s">
        <v>86</v>
      </c>
      <c r="AY130" s="16" t="s">
        <v>166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86</v>
      </c>
      <c r="BK130" s="256">
        <f>ROUND(I130*H130,2)</f>
        <v>0</v>
      </c>
      <c r="BL130" s="16" t="s">
        <v>2066</v>
      </c>
      <c r="BM130" s="255" t="s">
        <v>3774</v>
      </c>
    </row>
    <row r="131" spans="1:65" s="2" customFormat="1" ht="16.5" customHeight="1">
      <c r="A131" s="37"/>
      <c r="B131" s="38"/>
      <c r="C131" s="243" t="s">
        <v>187</v>
      </c>
      <c r="D131" s="243" t="s">
        <v>168</v>
      </c>
      <c r="E131" s="244" t="s">
        <v>2068</v>
      </c>
      <c r="F131" s="245" t="s">
        <v>2069</v>
      </c>
      <c r="G131" s="246" t="s">
        <v>2065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39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2066</v>
      </c>
      <c r="AT131" s="255" t="s">
        <v>168</v>
      </c>
      <c r="AU131" s="255" t="s">
        <v>86</v>
      </c>
      <c r="AY131" s="16" t="s">
        <v>166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86</v>
      </c>
      <c r="BK131" s="256">
        <f>ROUND(I131*H131,2)</f>
        <v>0</v>
      </c>
      <c r="BL131" s="16" t="s">
        <v>2066</v>
      </c>
      <c r="BM131" s="255" t="s">
        <v>3775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2071</v>
      </c>
      <c r="F132" s="241" t="s">
        <v>2072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195</v>
      </c>
      <c r="AT132" s="239" t="s">
        <v>72</v>
      </c>
      <c r="AU132" s="239" t="s">
        <v>80</v>
      </c>
      <c r="AY132" s="238" t="s">
        <v>166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172</v>
      </c>
      <c r="D133" s="243" t="s">
        <v>168</v>
      </c>
      <c r="E133" s="244" t="s">
        <v>2073</v>
      </c>
      <c r="F133" s="245" t="s">
        <v>2074</v>
      </c>
      <c r="G133" s="246" t="s">
        <v>2065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39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2066</v>
      </c>
      <c r="AT133" s="255" t="s">
        <v>168</v>
      </c>
      <c r="AU133" s="255" t="s">
        <v>86</v>
      </c>
      <c r="AY133" s="16" t="s">
        <v>166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86</v>
      </c>
      <c r="BK133" s="256">
        <f>ROUND(I133*H133,2)</f>
        <v>0</v>
      </c>
      <c r="BL133" s="16" t="s">
        <v>2066</v>
      </c>
      <c r="BM133" s="255" t="s">
        <v>3776</v>
      </c>
    </row>
    <row r="134" spans="1:65" s="2" customFormat="1" ht="16.5" customHeight="1">
      <c r="A134" s="37"/>
      <c r="B134" s="38"/>
      <c r="C134" s="243" t="s">
        <v>195</v>
      </c>
      <c r="D134" s="243" t="s">
        <v>168</v>
      </c>
      <c r="E134" s="244" t="s">
        <v>2076</v>
      </c>
      <c r="F134" s="245" t="s">
        <v>2077</v>
      </c>
      <c r="G134" s="246" t="s">
        <v>2065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39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2066</v>
      </c>
      <c r="AT134" s="255" t="s">
        <v>168</v>
      </c>
      <c r="AU134" s="255" t="s">
        <v>86</v>
      </c>
      <c r="AY134" s="16" t="s">
        <v>166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86</v>
      </c>
      <c r="BK134" s="256">
        <f>ROUND(I134*H134,2)</f>
        <v>0</v>
      </c>
      <c r="BL134" s="16" t="s">
        <v>2066</v>
      </c>
      <c r="BM134" s="255" t="s">
        <v>3777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2020-03-31T14:57:40Z</dcterms:created>
  <dcterms:modified xsi:type="dcterms:W3CDTF">2020-03-31T14:58:18Z</dcterms:modified>
  <cp:category/>
  <cp:version/>
  <cp:contentType/>
  <cp:contentStatus/>
</cp:coreProperties>
</file>