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. - Způsobilé výdaje - h..." sheetId="2" r:id="rId2"/>
    <sheet name="T.. - Způsobilé výdaje - ..." sheetId="3" r:id="rId3"/>
    <sheet name="T... - Nezpůsobilé výdaje" sheetId="4" r:id="rId4"/>
    <sheet name="X. - Způsobilé výdaje - h..." sheetId="5" r:id="rId5"/>
    <sheet name="X.. - Způsobilé výdaje - ..." sheetId="6" r:id="rId6"/>
    <sheet name="X... - Nezpůsobilé výdaje" sheetId="7" r:id="rId7"/>
  </sheets>
  <definedNames>
    <definedName name="_xlnm.Print_Area" localSheetId="0">'Rekapitulace stavby'!$D$4:$AO$76,'Rekapitulace stavby'!$C$82:$AQ$103</definedName>
    <definedName name="_xlnm._FilterDatabase" localSheetId="1" hidden="1">'T. - Způsobilé výdaje - h...'!$C$149:$K$1438</definedName>
    <definedName name="_xlnm.Print_Area" localSheetId="1">'T. - Způsobilé výdaje - h...'!$C$4:$J$76,'T. - Způsobilé výdaje - h...'!$C$82:$J$129,'T. - Způsobilé výdaje - h...'!$C$135:$K$1438</definedName>
    <definedName name="_xlnm._FilterDatabase" localSheetId="2" hidden="1">'T.. - Způsobilé výdaje - ...'!$C$123:$K$134</definedName>
    <definedName name="_xlnm.Print_Area" localSheetId="2">'T.. - Způsobilé výdaje - ...'!$C$4:$J$76,'T.. - Způsobilé výdaje - ...'!$C$82:$J$103,'T.. - Způsobilé výdaje - ...'!$C$109:$K$134</definedName>
    <definedName name="_xlnm._FilterDatabase" localSheetId="3" hidden="1">'T... - Nezpůsobilé výdaje'!$C$130:$K$186</definedName>
    <definedName name="_xlnm.Print_Area" localSheetId="3">'T... - Nezpůsobilé výdaje'!$C$4:$J$76,'T... - Nezpůsobilé výdaje'!$C$82:$J$110,'T... - Nezpůsobilé výdaje'!$C$116:$K$186</definedName>
    <definedName name="_xlnm._FilterDatabase" localSheetId="4" hidden="1">'X. - Způsobilé výdaje - h...'!$C$148:$K$1492</definedName>
    <definedName name="_xlnm.Print_Area" localSheetId="4">'X. - Způsobilé výdaje - h...'!$C$4:$J$76,'X. - Způsobilé výdaje - h...'!$C$82:$J$128,'X. - Způsobilé výdaje - h...'!$C$134:$K$1492</definedName>
    <definedName name="_xlnm._FilterDatabase" localSheetId="5" hidden="1">'X.. - Způsobilé výdaje - ...'!$C$123:$K$134</definedName>
    <definedName name="_xlnm.Print_Area" localSheetId="5">'X.. - Způsobilé výdaje - ...'!$C$4:$J$76,'X.. - Způsobilé výdaje - ...'!$C$82:$J$103,'X.. - Způsobilé výdaje - ...'!$C$109:$K$134</definedName>
    <definedName name="_xlnm._FilterDatabase" localSheetId="6" hidden="1">'X... - Nezpůsobilé výdaje'!$C$130:$K$211</definedName>
    <definedName name="_xlnm.Print_Area" localSheetId="6">'X... - Nezpůsobilé výdaje'!$C$4:$J$76,'X... - Nezpůsobilé výdaje'!$C$82:$J$110,'X... - Nezpůsobilé výdaje'!$C$116:$K$211</definedName>
    <definedName name="_xlnm.Print_Titles" localSheetId="0">'Rekapitulace stavby'!$92:$92</definedName>
    <definedName name="_xlnm.Print_Titles" localSheetId="1">'T. - Způsobilé výdaje - h...'!$149:$149</definedName>
    <definedName name="_xlnm.Print_Titles" localSheetId="2">'T.. - Způsobilé výdaje - ...'!$123:$123</definedName>
    <definedName name="_xlnm.Print_Titles" localSheetId="3">'T... - Nezpůsobilé výdaje'!$130:$130</definedName>
    <definedName name="_xlnm.Print_Titles" localSheetId="4">'X. - Způsobilé výdaje - h...'!$148:$148</definedName>
    <definedName name="_xlnm.Print_Titles" localSheetId="5">'X.. - Způsobilé výdaje - ...'!$123:$123</definedName>
    <definedName name="_xlnm.Print_Titles" localSheetId="6">'X... - Nezpůsobilé výdaje'!$130:$130</definedName>
  </definedNames>
  <calcPr fullCalcOnLoad="1"/>
</workbook>
</file>

<file path=xl/sharedStrings.xml><?xml version="1.0" encoding="utf-8"?>
<sst xmlns="http://schemas.openxmlformats.org/spreadsheetml/2006/main" count="29501" uniqueCount="3141">
  <si>
    <t>Export Komplet</t>
  </si>
  <si>
    <t/>
  </si>
  <si>
    <t>2.0</t>
  </si>
  <si>
    <t>ZAMOK</t>
  </si>
  <si>
    <t>False</t>
  </si>
  <si>
    <t>{14239dff-047f-45ad-b135-25e47da3042e}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</si>
  <si>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</si>
  <si>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</si>
  <si>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</si>
  <si>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</si>
  <si>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</si>
  <si>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</si>
  <si>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</si>
  <si>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</si>
  <si>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</si>
  <si>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</si>
  <si>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</si>
  <si>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(zateplení)  BD v Milíně, blok T, X - II.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</si>
  <si>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</si>
  <si>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</si>
  <si>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</si>
  <si>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</si>
  <si>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</si>
  <si>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</si>
  <si>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</si>
  <si>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</si>
  <si>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</si>
  <si>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</si>
  <si>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</si>
  <si>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</si>
  <si>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</si>
  <si>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</si>
  <si>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</si>
  <si>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</si>
  <si>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</si>
  <si>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</si>
  <si>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</si>
  <si>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</si>
  <si>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</si>
  <si>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</si>
  <si>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</si>
  <si>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</si>
  <si>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</si>
  <si>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</si>
  <si>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</si>
  <si>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</si>
  <si>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</si>
  <si>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</si>
  <si>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</si>
  <si>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</si>
  <si>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</si>
  <si>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</si>
  <si>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</si>
  <si>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</si>
  <si>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</si>
  <si>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</si>
  <si>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</si>
  <si>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</si>
  <si>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</si>
  <si>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</si>
  <si>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</si>
  <si>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</si>
  <si>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</si>
  <si>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</si>
  <si>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</si>
  <si>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</si>
  <si>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</si>
  <si>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</si>
  <si>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</si>
  <si>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</si>
  <si>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</si>
  <si>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</si>
  <si>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</si>
  <si>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</si>
  <si>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</si>
  <si>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</si>
  <si>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</si>
  <si>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T</t>
  </si>
  <si>
    <t>Blok T, Školní č.p. 228 - 230 - architektonicko-stavební část</t>
  </si>
  <si>
    <t>STA</t>
  </si>
  <si>
    <t>1</t>
  </si>
  <si>
    <t>{a4f5fb5b-151d-4f43-8d9d-9b38b626a4ff}</t>
  </si>
  <si>
    <t>2</t>
  </si>
  <si>
    <t>/</t>
  </si>
  <si>
    <t>T.</t>
  </si>
  <si>
    <t>Způsobilé výdaje - hlavní aktivity</t>
  </si>
  <si>
    <t>Soupis</t>
  </si>
  <si>
    <t>{68d2d25b-b50e-45d2-a17a-455c411aa31c}</t>
  </si>
  <si>
    <t>T..</t>
  </si>
  <si>
    <t>Způsobilé výdaje - vedlejší aktivity</t>
  </si>
  <si>
    <t>{20560e87-282a-42cc-b0e9-0613eba06324}</t>
  </si>
  <si>
    <t>T...</t>
  </si>
  <si>
    <t>Nezpůsobilé výdaje</t>
  </si>
  <si>
    <t>{52d819be-15d4-44fd-9eca-620b20cc5e3c}</t>
  </si>
  <si>
    <t>X</t>
  </si>
  <si>
    <t>Blok X, Mírová č.p. 252 - 255 - architektonicko-stavební část</t>
  </si>
  <si>
    <t>{2efded13-25bc-4671-9435-0421c560ff4a}</t>
  </si>
  <si>
    <t>X.</t>
  </si>
  <si>
    <t>{61219469-54ff-472b-b82c-0b05915679d9}</t>
  </si>
  <si>
    <t>X..</t>
  </si>
  <si>
    <t>{7897fc12-add9-4096-ad80-43d7b362973f}</t>
  </si>
  <si>
    <t>X...</t>
  </si>
  <si>
    <t>{db3c5958-ade2-40a4-90b6-3d90faba4991}</t>
  </si>
  <si>
    <t>KRYCÍ LIST SOUPISU PRACÍ</t>
  </si>
  <si>
    <t>Objekt:</t>
  </si>
  <si>
    <t>T - Blok T, Školní č.p. 228 - 230 - architektonicko-stavební část</t>
  </si>
  <si>
    <t>Soupis:</t>
  </si>
  <si>
    <t>T. - Způsobilé výdaje - hlavní aktivity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</si>
  <si>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</si>
  <si>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</si>
  <si>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</si>
  <si>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</si>
  <si>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</si>
  <si>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</si>
  <si>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</si>
  <si>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</si>
  <si>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</si>
  <si>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</si>
  <si>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</si>
  <si>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</si>
  <si>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</si>
  <si>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</si>
  <si>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</si>
  <si>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</si>
  <si>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</si>
  <si>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</si>
  <si>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</si>
  <si>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</si>
  <si>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</si>
  <si>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</si>
  <si>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</si>
  <si>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727 - Zdravotechnika - požární ochrana</t>
  </si>
  <si>
    <t xml:space="preserve">    741 - Elektroinstalace - silnoproud</t>
  </si>
  <si>
    <t xml:space="preserve">    748 - Elektromontáže - osvětlovací zařízení a svítidla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</si>
  <si>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</si>
  <si>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</si>
  <si>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</si>
  <si>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</si>
  <si>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</si>
  <si>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</si>
  <si>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</si>
  <si>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</si>
  <si>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</si>
  <si>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</si>
  <si>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</si>
  <si>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</si>
  <si>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</si>
  <si>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</si>
  <si>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</si>
  <si>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</si>
  <si>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</si>
  <si>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</si>
  <si>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</si>
  <si>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</si>
  <si>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</si>
  <si>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</si>
  <si>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</si>
  <si>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</si>
  <si>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</si>
  <si>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</si>
  <si>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</si>
  <si>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</si>
  <si>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plochy do 15 m2 z betonu prostého tl 150 mm při překopech inž sítí</t>
  </si>
  <si>
    <t>m2</t>
  </si>
  <si>
    <t>4</t>
  </si>
  <si>
    <t>-352772924</t>
  </si>
  <si>
    <t>VV</t>
  </si>
  <si>
    <t>"viz výkres D.1.1.01"</t>
  </si>
  <si>
    <t>"odkopání soklu" (17,90+10,00+7,30+40,40+10,00+60,00)*0,60</t>
  </si>
  <si>
    <t>132201101</t>
  </si>
  <si>
    <t>Hloubení rýh š do 600 mm v hornině tř. 3 objemu do 100 m3</t>
  </si>
  <si>
    <t>m3</t>
  </si>
  <si>
    <t>-669437068</t>
  </si>
  <si>
    <t>"odkopání soklu" (17,90+10,00+7,30+40,40+10,00+51,00)*0,60*0,50</t>
  </si>
  <si>
    <t>"základové pasy pro vnější ocelové schodiště" (1,10*0,45*1,00)+(1,10*0,30*1,00)</t>
  </si>
  <si>
    <t>"základové pasy pro vnější monolitické schodiště" 1,60*0,50*1,00</t>
  </si>
  <si>
    <t>"odpočet ručního kopání" -5,00</t>
  </si>
  <si>
    <t>"výkop pro zemnící pásek bleskosvodu" (17,90+10,00+7,30+40,40+10,00+51,00)*0,30*0,70</t>
  </si>
  <si>
    <t>3</t>
  </si>
  <si>
    <t>132201109</t>
  </si>
  <si>
    <t>Příplatek za lepivost k hloubení rýh š do 600 mm v hornině tř. 3</t>
  </si>
  <si>
    <t>-1480661530</t>
  </si>
  <si>
    <t>132212101</t>
  </si>
  <si>
    <t>Hloubení rýh š do 600 mm ručním nebo pneum nářadím v soudržných horninách tř. 3</t>
  </si>
  <si>
    <t>-224308364</t>
  </si>
  <si>
    <t>"odkopání soklu v místě podzemního vedení TZB" 5,00</t>
  </si>
  <si>
    <t>5</t>
  </si>
  <si>
    <t>132212109</t>
  </si>
  <si>
    <t>Příplatek za lepivost u hloubení rýh š do 600 mm ručním nebo pneum nářadím v hornině tř. 3</t>
  </si>
  <si>
    <t>-1577841324</t>
  </si>
  <si>
    <t>6</t>
  </si>
  <si>
    <t>162701105</t>
  </si>
  <si>
    <t>Vodorovné přemístění do 10000 m výkopku/sypaniny z horniny tř. 1 až 4</t>
  </si>
  <si>
    <t>433002050</t>
  </si>
  <si>
    <t>"množství převzato z položky č. 132201101" 66,291</t>
  </si>
  <si>
    <t>"množství převzato z položky č. 132212101" 5,00</t>
  </si>
  <si>
    <t>"množství převzato z položky č. 175101201" -34,15</t>
  </si>
  <si>
    <t>7</t>
  </si>
  <si>
    <t>162701109</t>
  </si>
  <si>
    <t>Příplatek k vodorovnému přemístění výkopku/sypaniny z horniny tř. 1 až 4 ZKD 1000 m přes 10000 m</t>
  </si>
  <si>
    <t>-1903701076</t>
  </si>
  <si>
    <t>"množství převzato z položky č. 162701105" 37,141</t>
  </si>
  <si>
    <t>37,141*2 'Přepočtené koeficientem množství</t>
  </si>
  <si>
    <t>8</t>
  </si>
  <si>
    <t>167101101</t>
  </si>
  <si>
    <t>Nakládání výkopku z hornin tř. 1 až 4 do 100 m3</t>
  </si>
  <si>
    <t>1172449940</t>
  </si>
  <si>
    <t>9</t>
  </si>
  <si>
    <t>171201201</t>
  </si>
  <si>
    <t>Uložení sypaniny na skládky</t>
  </si>
  <si>
    <t>1452135825</t>
  </si>
  <si>
    <t>10</t>
  </si>
  <si>
    <t>171201211</t>
  </si>
  <si>
    <t>Poplatek za uložení odpadu ze sypaniny na skládce (skládkovné)</t>
  </si>
  <si>
    <t>t</t>
  </si>
  <si>
    <t>-693147833</t>
  </si>
  <si>
    <t>37,141*1,75 'Přepočtené koeficientem množství</t>
  </si>
  <si>
    <t>11</t>
  </si>
  <si>
    <t>174101101</t>
  </si>
  <si>
    <t>Zásyp jam, šachet rýh nebo kolem objektů sypaninou se zhutněním</t>
  </si>
  <si>
    <t>-1520909887</t>
  </si>
  <si>
    <t>12</t>
  </si>
  <si>
    <t>175101201</t>
  </si>
  <si>
    <t>Obsypání objektu nad přilehlým původním terénem sypaninou bez prohození, uloženou do 3 m</t>
  </si>
  <si>
    <t>-662828659</t>
  </si>
  <si>
    <t>"odkopání soklu" (17,90+10,00+7,30+40,40+10,00+51,00)*0,50*0,50</t>
  </si>
  <si>
    <t>13</t>
  </si>
  <si>
    <t>181411141</t>
  </si>
  <si>
    <t>Založení parterového trávníku výsevem plochy do 1000 m2 v rovině a ve svahu do 1:5</t>
  </si>
  <si>
    <t>-469521263</t>
  </si>
  <si>
    <t>"dosetí v místech dotčených stavbou"</t>
  </si>
  <si>
    <t>"viz výkres D.1.1.02" (17,90+10,00+7,30+40,40+10,00+51,00)*0,40</t>
  </si>
  <si>
    <t>14</t>
  </si>
  <si>
    <t>M</t>
  </si>
  <si>
    <t>005724150</t>
  </si>
  <si>
    <t>osivo směs travní parková směs exclusive</t>
  </si>
  <si>
    <t>kg</t>
  </si>
  <si>
    <t>-755741232</t>
  </si>
  <si>
    <t>54,64*0,025 'Přepočtené koeficientem množství</t>
  </si>
  <si>
    <t>182303111</t>
  </si>
  <si>
    <t>Doplnění zeminy nebo substrátu na travnatých plochách tl 50 mm rovina v rovinně a svahu do 1:5</t>
  </si>
  <si>
    <t>-123366375</t>
  </si>
  <si>
    <t>16</t>
  </si>
  <si>
    <t>103715000</t>
  </si>
  <si>
    <t>substrát pro trávníky A  VL</t>
  </si>
  <si>
    <t>309888209</t>
  </si>
  <si>
    <t>54,64*0,058 'Přepočtené koeficientem množství</t>
  </si>
  <si>
    <t>17</t>
  </si>
  <si>
    <t>183403153</t>
  </si>
  <si>
    <t>Obdělání půdy hrabáním v rovině a svahu do 1:5</t>
  </si>
  <si>
    <t>1516073457</t>
  </si>
  <si>
    <t>18</t>
  </si>
  <si>
    <t>184802111</t>
  </si>
  <si>
    <t>Chemické odplevelení před založením kultury nad 20 m2 postřikem na široko v rovině a svahu do 1:5</t>
  </si>
  <si>
    <t>1684459674</t>
  </si>
  <si>
    <t>Zakládání</t>
  </si>
  <si>
    <t>19</t>
  </si>
  <si>
    <t>274313611</t>
  </si>
  <si>
    <t>Základové pásy z betonu tř. C 16/20</t>
  </si>
  <si>
    <t>1513569493</t>
  </si>
  <si>
    <t>"viz výkres D.1.1.02"</t>
  </si>
  <si>
    <t>"základové pasy pro vnější monolitické schodiště" 1,60*0,50*0,20</t>
  </si>
  <si>
    <t>20</t>
  </si>
  <si>
    <t>274351215</t>
  </si>
  <si>
    <t>Zřízení bednění stěn základových pasů</t>
  </si>
  <si>
    <t>184376770</t>
  </si>
  <si>
    <t>"základové pasy pro vnější schodiště" ((1,10+1,10+0,50+0,50)*0,15)+((1,10+1,10+0,35+0,35)*0,15)</t>
  </si>
  <si>
    <t>274351216</t>
  </si>
  <si>
    <t>Odstranění bednění stěn základových pasů</t>
  </si>
  <si>
    <t>1745951589</t>
  </si>
  <si>
    <t>Svislé a kompletní konstrukce</t>
  </si>
  <si>
    <t>22</t>
  </si>
  <si>
    <t>311272031</t>
  </si>
  <si>
    <t>Zdivo z pórobetonových tvárnic hladkých přes P2 do P4 přes 450 do 600 kg/m3 na tenkovrstvou maltu tl 200 mm</t>
  </si>
  <si>
    <t>1522132571</t>
  </si>
  <si>
    <t xml:space="preserve">"viz výkres D.1.1.04" </t>
  </si>
  <si>
    <t>"strojovna 3.02" ((2,248+2,248+1,76+1,76)*2,75)-(0,90*2,00)</t>
  </si>
  <si>
    <t>"strojovna 3.03" ((3,280+2,211+1,72+0,90+1,731)*2,75)-(0,90*2,00)</t>
  </si>
  <si>
    <t>"strojovna 3.05" ((2,324+2,324+1,832+1,01)*2,75)-(0,90*2,00)</t>
  </si>
  <si>
    <t>"strojovna 3.06" ((3,017+3,017+1,502+1,502)*2,75)-(0,90*2,00)</t>
  </si>
  <si>
    <t>"opláštění stoupaček na půdě" ((1,10+1,10+0,40+0,40)*2,75*3)+((1,10+0,40)*2,75)</t>
  </si>
  <si>
    <t>23</t>
  </si>
  <si>
    <t>317143431</t>
  </si>
  <si>
    <t>Překlad nosný z pórobetonu ve zdech tl 200 mm dl do 1300 mm</t>
  </si>
  <si>
    <t>kus</t>
  </si>
  <si>
    <t>357720643</t>
  </si>
  <si>
    <t xml:space="preserve">"viz výkres D.1.1.13 až 16" 4 </t>
  </si>
  <si>
    <t>24</t>
  </si>
  <si>
    <t>340238212</t>
  </si>
  <si>
    <t>Zazdívka otvorů pl do 1 m2 v příčkách nebo stěnách z cihel tl přes 100 mm</t>
  </si>
  <si>
    <t>167900510</t>
  </si>
  <si>
    <t xml:space="preserve">"zazdívka nových dveřních zárubní" </t>
  </si>
  <si>
    <t>"viz výkres D.1.1.01" 3</t>
  </si>
  <si>
    <t>"viz výkres D.1.1.04" 1</t>
  </si>
  <si>
    <t>Vodorovné konstrukce</t>
  </si>
  <si>
    <t>25</t>
  </si>
  <si>
    <t>411321515</t>
  </si>
  <si>
    <t>Stropy deskové ze ŽB tř. C 20/25</t>
  </si>
  <si>
    <t>272224461</t>
  </si>
  <si>
    <t>"strop nad opláštěním VZT potrubí ve 3.NP" (1,10*0,75)*0,10*4</t>
  </si>
  <si>
    <t>26</t>
  </si>
  <si>
    <t>411354204</t>
  </si>
  <si>
    <t>Bednění stropů ztracené z hraněných trapézových vln v 40 mm plech lesklý tl 0,88 mm</t>
  </si>
  <si>
    <t>1656260757</t>
  </si>
  <si>
    <t>"strop nad opláštěním VZT potrubí ve 3.NP" (1,10*0,75)*4</t>
  </si>
  <si>
    <t>27</t>
  </si>
  <si>
    <t>417321313</t>
  </si>
  <si>
    <t>Ztužující pásy a věnce ze ŽB tř. C 16/20</t>
  </si>
  <si>
    <t>450156481</t>
  </si>
  <si>
    <t>"nabetonávka požárních zdí nad střechou" (7,00+7,00)*0,30*0,15</t>
  </si>
  <si>
    <t>28</t>
  </si>
  <si>
    <t>417351115</t>
  </si>
  <si>
    <t>Zřízení bednění ztužujících věnců</t>
  </si>
  <si>
    <t>-1005677281</t>
  </si>
  <si>
    <t>"nabetonávka požárních zdí nad střechou" (7,00+7,00+7,00+7,00+0,40+0,40)*0,25</t>
  </si>
  <si>
    <t>29</t>
  </si>
  <si>
    <t>417351116</t>
  </si>
  <si>
    <t>Odstranění bednění ztužujících věnců</t>
  </si>
  <si>
    <t>-238172971</t>
  </si>
  <si>
    <t>334</t>
  </si>
  <si>
    <t>435121011</t>
  </si>
  <si>
    <t>Montáž schodišťových ramen bez podest hmotnosti do 1,5 t</t>
  </si>
  <si>
    <t>-1671275258</t>
  </si>
  <si>
    <t>335</t>
  </si>
  <si>
    <t>593737</t>
  </si>
  <si>
    <t>nosná schodišťová konstrukce, 2 stupně šířky 500 a 310 mm, výšky 160 mm, délka 1500 mm, protiskluzový povrch - bližší specifikace viz výkres D.1.1.44</t>
  </si>
  <si>
    <t>1993226322</t>
  </si>
  <si>
    <t>61</t>
  </si>
  <si>
    <t>Úprava povrchů vnitřních</t>
  </si>
  <si>
    <t>30</t>
  </si>
  <si>
    <t>611131121</t>
  </si>
  <si>
    <t>Penetrace akrylát-silikonová vnitřních stropů nanášená ručně</t>
  </si>
  <si>
    <t>595088114</t>
  </si>
  <si>
    <t>"viz výkres D.1.1.05, D.1.1.34"</t>
  </si>
  <si>
    <t>"pod perlinku a pood štuk"</t>
  </si>
  <si>
    <t>"skladba V06 a V07" (2,36*(2,60+2,50))*2</t>
  </si>
  <si>
    <t>31</t>
  </si>
  <si>
    <t>611142001</t>
  </si>
  <si>
    <t>Potažení vnitřních stropů sklovláknitým pletivem vtlačeným do tenkovrstvé hmoty</t>
  </si>
  <si>
    <t>1653235415</t>
  </si>
  <si>
    <t>"skladba V06 a V07" 2,36*(2,60+2,50)</t>
  </si>
  <si>
    <t>32</t>
  </si>
  <si>
    <t>611311131</t>
  </si>
  <si>
    <t>Potažení vnitřních rovných stropů vápenným štukem tloušťky do 3 mm</t>
  </si>
  <si>
    <t>-384230446</t>
  </si>
  <si>
    <t>33</t>
  </si>
  <si>
    <t>611325412</t>
  </si>
  <si>
    <t>Oprava vnitřní vápenocementové hladké omítky stropů v rozsahu plochy do 30%</t>
  </si>
  <si>
    <t>1708745384</t>
  </si>
  <si>
    <t>"pod KZS"</t>
  </si>
  <si>
    <t>"množství převzato z položky č. 621211041" 382,63</t>
  </si>
  <si>
    <t>34</t>
  </si>
  <si>
    <t>612142001</t>
  </si>
  <si>
    <t>Potažení vnitřních stěn sklovláknitým pletivem vtlačeným do tenkovrstvé hmoty</t>
  </si>
  <si>
    <t>-1905413816</t>
  </si>
  <si>
    <t>"strop nad schodištěm - skladba V06" (2,90*3,44)+((2,90+2,90+3,44)*0,22)</t>
  </si>
  <si>
    <t>"strojovna 3.02" ((1,848+1,848+1,76+1,76)*2,75)+((2,248+2,248+2,16+2,16)*3,00)-(0,90*2,00*2)</t>
  </si>
  <si>
    <t>"strojovna 3.03" ((2,880+2,880+2,211+2,211)*2,75)+((3,28+3,28+2,611+2,611)*3,00)-(0,90*2,00*2)</t>
  </si>
  <si>
    <t>"strojovna 3.05" ((1,924+1,924+1,832+1,832)*2,75)+((2,324+2,324+1,01+2,232)*3,00)-(0,90*2,00*2)</t>
  </si>
  <si>
    <t>"strojovna 3.06" ((2,617+2,617+1,502+1,502)*2,75)+((3,017+3,017+1,902+1,902)*3,00)-(0,90*2,00*2)</t>
  </si>
  <si>
    <t>"opláštění stoupaček na půdě" ((1,10+1,10+0,80+0,80)*2,75*4)+((1,10+0,60)*2,75)</t>
  </si>
  <si>
    <t>35</t>
  </si>
  <si>
    <t>612311131</t>
  </si>
  <si>
    <t>Potažení vnitřních stěn vápenným štukem tloušťky do 3 mm</t>
  </si>
  <si>
    <t>1972352247</t>
  </si>
  <si>
    <t>36</t>
  </si>
  <si>
    <t>612325222</t>
  </si>
  <si>
    <t>Vápenocementová štuková omítka malých ploch do 0,25 m2 na stěnách</t>
  </si>
  <si>
    <t>1736603861</t>
  </si>
  <si>
    <t>"zapravení omítky stěn pod parapetem"</t>
  </si>
  <si>
    <t>"viz výkres D.1.1.02" 31</t>
  </si>
  <si>
    <t>"viz výkres D.1.1.03" 34</t>
  </si>
  <si>
    <t>37</t>
  </si>
  <si>
    <t>612325225</t>
  </si>
  <si>
    <t>Vápenocementová štuková omítka malých ploch do 4,0 m2 na stěnách</t>
  </si>
  <si>
    <t>953142992</t>
  </si>
  <si>
    <t xml:space="preserve">"viz výkres D.1.1.01" </t>
  </si>
  <si>
    <t>"po zazdívce nových dveřních zárubní" 6</t>
  </si>
  <si>
    <t>"zazdívce nových dveřních zárubní" 1</t>
  </si>
  <si>
    <t>38</t>
  </si>
  <si>
    <t>612325302</t>
  </si>
  <si>
    <t>Vápenocementová štuková omítka ostění nebo nadpraží</t>
  </si>
  <si>
    <t>-975507573</t>
  </si>
  <si>
    <t>(1,14+0,58+0,58)*0,40*12</t>
  </si>
  <si>
    <t>(1,31+0,55+0,55)*0,40*2</t>
  </si>
  <si>
    <t>(0,47+0,44+0,44)*0,40*3</t>
  </si>
  <si>
    <t xml:space="preserve">"viz výkres D.1.1.02" </t>
  </si>
  <si>
    <t>(2,08+1,50+1,50)*0,48*7</t>
  </si>
  <si>
    <t>(0,70+1,35+1,35)*0,48*12</t>
  </si>
  <si>
    <t>(1,35+1,47+1,47)*0,48*6</t>
  </si>
  <si>
    <t>(1,35+1,17+1,17)*0,48*7</t>
  </si>
  <si>
    <t>"balkón. dveře na lodžii" (1,49+2,08+2,08)*0,48</t>
  </si>
  <si>
    <t xml:space="preserve">"viz výkres D.1.1.03" </t>
  </si>
  <si>
    <t>(1,35+1,20+1,20)*0,48*8</t>
  </si>
  <si>
    <t>(0,70+1,33+1,33)*0,48*12</t>
  </si>
  <si>
    <t>(1,35+1,75+1,75)*0,48*2</t>
  </si>
  <si>
    <t>"balkón. dveře na lodžii" (1,50+2,07+2,07)*0,48</t>
  </si>
  <si>
    <t>"balkón. dveře na balkón" (1,35+2,25+2,25)*0,48*6</t>
  </si>
  <si>
    <t>"dveře vchodové" (1,45+2,20+2,20)*0,48*3</t>
  </si>
  <si>
    <t>62</t>
  </si>
  <si>
    <t>Úprava povrchů vnějších</t>
  </si>
  <si>
    <t>39</t>
  </si>
  <si>
    <t>621131121</t>
  </si>
  <si>
    <t>Penetrace akrylát-silikon vnějších podhledů nanášená ručně</t>
  </si>
  <si>
    <t>-487983959</t>
  </si>
  <si>
    <t>"lodžie"</t>
  </si>
  <si>
    <t>"viz výkres D.1.1.02" 1,80*0,90</t>
  </si>
  <si>
    <t>"viz výkres D.1.1.03" 1,80*0,90</t>
  </si>
  <si>
    <t>40</t>
  </si>
  <si>
    <t>621211011</t>
  </si>
  <si>
    <t>Montáž kontaktního zateplení vnějších podhledů z polystyrénových desek tl do 80 mm</t>
  </si>
  <si>
    <t>-1320573550</t>
  </si>
  <si>
    <t>41</t>
  </si>
  <si>
    <t>2837644</t>
  </si>
  <si>
    <t>deska z fenolické pěny tl. 60 mm (lambda=0,020 W/mK)</t>
  </si>
  <si>
    <t>305614188</t>
  </si>
  <si>
    <t>3,24*1,07 'Přepočtené koeficientem množství</t>
  </si>
  <si>
    <t>42</t>
  </si>
  <si>
    <t>621211041</t>
  </si>
  <si>
    <t>Montáž kontaktního zateplení vnějších podhledů z polystyrénových desek tl do 200 mm</t>
  </si>
  <si>
    <t>1182020069</t>
  </si>
  <si>
    <t>"skladba V02"</t>
  </si>
  <si>
    <t>(40,00*4,15)</t>
  </si>
  <si>
    <t>(6,10*4,15)</t>
  </si>
  <si>
    <t>(6,20*4,15)</t>
  </si>
  <si>
    <t>(6,50*4,15)</t>
  </si>
  <si>
    <t>(8,00*4,15)</t>
  </si>
  <si>
    <t>(6,60*4,15)</t>
  </si>
  <si>
    <t>(4,60*4,15)</t>
  </si>
  <si>
    <t>(2,00*4,15)</t>
  </si>
  <si>
    <t>43</t>
  </si>
  <si>
    <t>283760810</t>
  </si>
  <si>
    <t>deska fasádní polystyrénová Isover EPS GreyWall Plus 1000 x 500 x 200 mm</t>
  </si>
  <si>
    <t>1424860672</t>
  </si>
  <si>
    <t>P</t>
  </si>
  <si>
    <t>Poznámka k položce:
lambda=0,031 [W / m K]</t>
  </si>
  <si>
    <t>382,63*1,07 'Přepočtené koeficientem množství</t>
  </si>
  <si>
    <t>44</t>
  </si>
  <si>
    <t>621325107</t>
  </si>
  <si>
    <t>Oprava vnější vápenocementové hladké omítky složitosti 1 podhledů v rozsahu do 65%</t>
  </si>
  <si>
    <t>-142581761</t>
  </si>
  <si>
    <t>45</t>
  </si>
  <si>
    <t>621521011</t>
  </si>
  <si>
    <t>Tenkovrstvá silikátová zrnitá omítka tl. 1,5 mm včetně penetrace vnějších podhledů</t>
  </si>
  <si>
    <t>-1154654380</t>
  </si>
  <si>
    <t>46</t>
  </si>
  <si>
    <t>622131121</t>
  </si>
  <si>
    <t>Penetrace akrylát-silikon vnějších stěn nanášená ručně</t>
  </si>
  <si>
    <t>-90056579</t>
  </si>
  <si>
    <t>"množství převzato z položky č. 622211011" 176,040</t>
  </si>
  <si>
    <t>"množství převzato z položky č. 622211021" 264,83</t>
  </si>
  <si>
    <t>"množství převzato z položky č. 622211031" 125,411</t>
  </si>
  <si>
    <t>"množství převzato z položky č. 622211041" 775,765</t>
  </si>
  <si>
    <t>"množství převzato z položky č. 622221031" 73,33</t>
  </si>
  <si>
    <t>"viz výkres D.1.1.33 - římsa" (10,50+10,50+50,90+17,00+6,90+40,50)*(0,10+0,15+0,05+0,25)</t>
  </si>
  <si>
    <t>47</t>
  </si>
  <si>
    <t>622142001</t>
  </si>
  <si>
    <t>Potažení vnějších stěn sklovláknitým pletivem vtlačeným do tenkovrstvé hmoty</t>
  </si>
  <si>
    <t>-2126077874</t>
  </si>
  <si>
    <t>48</t>
  </si>
  <si>
    <t>622143002</t>
  </si>
  <si>
    <t>Montáž omítkových plastových nebo pozinkovaných dilatačních profilů</t>
  </si>
  <si>
    <t>m</t>
  </si>
  <si>
    <t>689866619</t>
  </si>
  <si>
    <t>"viz výkres D.1.1.06, D.1.1.08" 7,50+7,50</t>
  </si>
  <si>
    <t>49</t>
  </si>
  <si>
    <t>553430140</t>
  </si>
  <si>
    <t>profil omítkový dilatační pro omítky venkovní 12 mm</t>
  </si>
  <si>
    <t>591886898</t>
  </si>
  <si>
    <t>15*1,05 'Přepočtené koeficientem množství</t>
  </si>
  <si>
    <t>50</t>
  </si>
  <si>
    <t>622143003</t>
  </si>
  <si>
    <t>Montáž omítkových plastových nebo pozinkovaných rohových profilů s tkaninou</t>
  </si>
  <si>
    <t>-1169034064</t>
  </si>
  <si>
    <t>"zateplení soklu" (1,60*5)+20,00</t>
  </si>
  <si>
    <t>"viz výkres D.1.1.01, D.1.1.35"</t>
  </si>
  <si>
    <t>"zakončení obráceného soklu v 1.PP"</t>
  </si>
  <si>
    <t>(40,00+40,00+4,15+4,15+(0,50*8))</t>
  </si>
  <si>
    <t>(6,10+6,10+4,15+4,15+1,00+1,00+0,50+0,50)</t>
  </si>
  <si>
    <t>(6,20+6,20+4,15+4,15+1,00+1,00+0,50+0,50)</t>
  </si>
  <si>
    <t>(6,50+6,50+4,15+4,15+1,00+1,00+0,50+0,50)</t>
  </si>
  <si>
    <t>(8,00+8,00+4,15+4,15+1,00+1,00+0,50+0,50)</t>
  </si>
  <si>
    <t>(6,60+6,60+4,15+4,15+1,00+1,00+0,50+0,50+0,50+0,50)</t>
  </si>
  <si>
    <t>(4,60+4,60+4,15+4,15)</t>
  </si>
  <si>
    <t>(2,00+2,00+4,15+4,15)</t>
  </si>
  <si>
    <t xml:space="preserve">"okna" </t>
  </si>
  <si>
    <t>(1,14+1,14+0,58+0,58)*12</t>
  </si>
  <si>
    <t>(1,31+1,31+0,55+0,55)*2</t>
  </si>
  <si>
    <t>(0,47+0,47+0,44+0,44)*3</t>
  </si>
  <si>
    <t>(2,08+2,08+1,50+1,50)*7</t>
  </si>
  <si>
    <t>(0,70+0,70+1,35+1,35)*12</t>
  </si>
  <si>
    <t>(1,35+1,35+1,47+1,47)*6</t>
  </si>
  <si>
    <t>(1,35+1,35+1,17+1,17)*7</t>
  </si>
  <si>
    <t>"balkón. dveře na lodžii" (1,49+1,49+2,08+2,08)</t>
  </si>
  <si>
    <t>(1,35+1,35+1,20+1,20)*8</t>
  </si>
  <si>
    <t>(0,70+0,70+1,33+1,33)*12</t>
  </si>
  <si>
    <t>(1,35+1,35+1,75+1,75)*2</t>
  </si>
  <si>
    <t>"balkón. dveře na lodžii" (1,50+1,50+2,07+2,07)</t>
  </si>
  <si>
    <t>"balkón. dveře na balkón" (1,35+1,35+2,25+2,25)*6</t>
  </si>
  <si>
    <t>"dveře vchodové" (1,45+2,20+2,20)*3</t>
  </si>
  <si>
    <t>"viz výkres D.1.1.33 - římsa" 10,50+10,50+50,90+17,00+6,90+40,50</t>
  </si>
  <si>
    <t>"hlavní fasáda" (6,60*5)+180,00</t>
  </si>
  <si>
    <t xml:space="preserve">"parapetní profil" </t>
  </si>
  <si>
    <t>1,14*12</t>
  </si>
  <si>
    <t>1,31*2</t>
  </si>
  <si>
    <t>0,47*3</t>
  </si>
  <si>
    <t>2,08*7</t>
  </si>
  <si>
    <t>0,70*12</t>
  </si>
  <si>
    <t>1,35*6</t>
  </si>
  <si>
    <t>1,35*7</t>
  </si>
  <si>
    <t>"balkón. dveře na lodžii" 1,49</t>
  </si>
  <si>
    <t>1,35*8</t>
  </si>
  <si>
    <t>1,35*2</t>
  </si>
  <si>
    <t>"balkón. dveře na lodžii" 1,50</t>
  </si>
  <si>
    <t>"balkón. dveře na balkón" 1,35*6</t>
  </si>
  <si>
    <t>51</t>
  </si>
  <si>
    <t>590514840</t>
  </si>
  <si>
    <t>lišta rohová PVC 10/10 cm s tkaninou bal. 2,5 m</t>
  </si>
  <si>
    <t>-834793324</t>
  </si>
  <si>
    <t>1120,39*1,05 'Přepočtené koeficientem množství</t>
  </si>
  <si>
    <t>52</t>
  </si>
  <si>
    <t>59051512</t>
  </si>
  <si>
    <t>profil parapetní se sklovláknitou armovací tkaninou PVC 2 m</t>
  </si>
  <si>
    <t>1105912390</t>
  </si>
  <si>
    <t>105,77*1,05 'Přepočtené koeficientem množství</t>
  </si>
  <si>
    <t>53</t>
  </si>
  <si>
    <t>622143004</t>
  </si>
  <si>
    <t>Montáž omítkových samolepících začišťovacích profilů (APU lišt)</t>
  </si>
  <si>
    <t>532349967</t>
  </si>
  <si>
    <t>(1,14+0,58+0,58)*12</t>
  </si>
  <si>
    <t>(1,31+0,55+0,55)*2</t>
  </si>
  <si>
    <t>(0,47+0,44+0,44)*3</t>
  </si>
  <si>
    <t xml:space="preserve">"viz výkres D.1.1.02 (vnitřní a vnější)" </t>
  </si>
  <si>
    <t>(2,08+1,50+1,50)*7*2</t>
  </si>
  <si>
    <t>(0,70+1,35+1,35)*12*2</t>
  </si>
  <si>
    <t>(1,35+1,47+1,47)*6*2</t>
  </si>
  <si>
    <t>(1,35+1,17+1,17)*7*2</t>
  </si>
  <si>
    <t>"balkón. dveře na lodžii" (1,49+2,08+2,08)*2</t>
  </si>
  <si>
    <t xml:space="preserve">"viz výkres D.1.1.03 (vnitřní a vnější)" </t>
  </si>
  <si>
    <t>(1,35+1,20+1,20)*8*2</t>
  </si>
  <si>
    <t>(0,70+1,33+1,33)*12*2</t>
  </si>
  <si>
    <t>(1,35+1,75+1,75)*2*2</t>
  </si>
  <si>
    <t>"balkón. dveře na lodžii" (1,50+2,07+2,07)*2</t>
  </si>
  <si>
    <t>"balkón. dveře na balkón" (1,35+2,25+2,25)*6*2</t>
  </si>
  <si>
    <t>"dveře vchodové" (1,45+2,20+2,20)*3*2</t>
  </si>
  <si>
    <t>54</t>
  </si>
  <si>
    <t>590514750</t>
  </si>
  <si>
    <t>profil okenní začišťovací s tkaninou - 6 mm/2,4 m</t>
  </si>
  <si>
    <t>1435679948</t>
  </si>
  <si>
    <t>Poznámka k položce:
délka 2,4 m, přesah tkaniny 100 mm</t>
  </si>
  <si>
    <t>651,37*1,05 'Přepočtené koeficientem množství</t>
  </si>
  <si>
    <t>55</t>
  </si>
  <si>
    <t>6222110</t>
  </si>
  <si>
    <t>Montáž kontaktního zateplení říms z polystyrénových desek tl do 40 mm</t>
  </si>
  <si>
    <t>133007531</t>
  </si>
  <si>
    <t xml:space="preserve">"zateplení podstřešní římsy" </t>
  </si>
  <si>
    <t>(10,50+10,50+50,90+17,00+6,90+40,50)*(0,60+0,40)</t>
  </si>
  <si>
    <t>56</t>
  </si>
  <si>
    <t>1421013045</t>
  </si>
  <si>
    <t>Tepelná izolace z fenolické pěny na fasádu  40 mm  (1200x400 mm)</t>
  </si>
  <si>
    <t>-1875337618</t>
  </si>
  <si>
    <t>Poznámka k položce:
tloušťka: 40 mm, balení: 6,72 m2, rozměry desky: 1200x400 mm, součinitel tepelné vodivosti: 0,021 W/mK, pozn.: prodej jen celých balení, šířka: 400 mm, délka: 1200 mm, objemová hmotnost: 35 kg/m3, barva: Růžová, faktor difuzního odporu: 35, reakce na oheň: C – s2, d0, materiálová báze: PF – fenolická pěna, pevnost v tlaku při 10% stlačení: 100 kPa, hrana: Rovná</t>
  </si>
  <si>
    <t>136,3*1,15 'Přepočtené koeficientem množství</t>
  </si>
  <si>
    <t>57</t>
  </si>
  <si>
    <t>622211011</t>
  </si>
  <si>
    <t>Montáž zateplení vnějších stěn z polystyrénových desek tl do 80 mm</t>
  </si>
  <si>
    <t>-1834464962</t>
  </si>
  <si>
    <t>"vnitřní obrácený sokl zdiva 1.PP"</t>
  </si>
  <si>
    <t>(40,00+40,00+4,15+4,15+(0,50*8))*0,60</t>
  </si>
  <si>
    <t>(6,10+6,10+4,15+4,15+1,00+1,00+0,50+0,50)*0,60</t>
  </si>
  <si>
    <t>(6,20+6,20+4,15+4,15+1,00+1,00+0,50+0,50)*0,60</t>
  </si>
  <si>
    <t>(6,50+6,50+4,15+4,15+1,00+1,00+0,50+0,50)*0,60</t>
  </si>
  <si>
    <t>(8,00+8,00+4,15+4,15+1,00+1,00+0,50+0,50)*0,60</t>
  </si>
  <si>
    <t>(6,60+6,60+4,15+4,15+1,00+1,00+0,50+0,50+0,50+0,50)*0,60</t>
  </si>
  <si>
    <t>(4,60+4,60+4,15+4,15)*0,60</t>
  </si>
  <si>
    <t>(2,00+2,00+4,15+4,15)*0,60</t>
  </si>
  <si>
    <t>58</t>
  </si>
  <si>
    <t>283760340</t>
  </si>
  <si>
    <t>deska fasádní polystyrénová EPS "šedý" 1000 x 500 x 60 mm (lambda=0,035 W/mK)</t>
  </si>
  <si>
    <t>-1299892936</t>
  </si>
  <si>
    <t>Poznámka k položce:
lambda=0,032 [W / m K]</t>
  </si>
  <si>
    <t>176,04*1,07 'Přepočtené koeficientem množství</t>
  </si>
  <si>
    <t>59</t>
  </si>
  <si>
    <t>622211021</t>
  </si>
  <si>
    <t>Montáž zateplení vnějších stěn z polystyrénových desek tl do 120 mm</t>
  </si>
  <si>
    <t>-291463865</t>
  </si>
  <si>
    <t xml:space="preserve">"zateplení soklu" </t>
  </si>
  <si>
    <t>"viz výkres D.1.1.06" (40,40*2,15)+(10,05*2,00)</t>
  </si>
  <si>
    <t>"viz výkres D.1.1.07" (16,70*1,70)+(2,95*2,30)-(1,35*2,00)</t>
  </si>
  <si>
    <t>"viz výkres D.1.1.08" (50,40*1,80)+(2,95*2,30*2)-(1,35*2,00*2)</t>
  </si>
  <si>
    <t>"viz výkres D.1.1.09" (10,00*2,30)+(6,75*2,00)</t>
  </si>
  <si>
    <t xml:space="preserve">"viz výkres D.1.1.01 okna" </t>
  </si>
  <si>
    <t>(-(1,14*0,58)*12)</t>
  </si>
  <si>
    <t>(-(1,31*0,55)*2)</t>
  </si>
  <si>
    <t>(-(0,47*0,44)*3)</t>
  </si>
  <si>
    <t>60</t>
  </si>
  <si>
    <t>283760170</t>
  </si>
  <si>
    <t>deska fasádní polystyrénová soklová EPS 1250 x 600 x 100 mm (lambda=0,035 W/mK)</t>
  </si>
  <si>
    <t>-1054975867</t>
  </si>
  <si>
    <t>Poznámka k položce:
lambda=0,035 [W / m K]</t>
  </si>
  <si>
    <t>264,83*1,07 'Přepočtené koeficientem množství</t>
  </si>
  <si>
    <t>622211031</t>
  </si>
  <si>
    <t>Montáž zateplení vnějších stěn z polystyrénových desek tl do 160 mm</t>
  </si>
  <si>
    <t>-1586290236</t>
  </si>
  <si>
    <t>"viz výkres D.1.1.04"</t>
  </si>
  <si>
    <t>"půlštoky" (8,70+22,00+6,35+17,50+15,35+8,70+6,80+8,85+31,50+8,70+8,70+0,50+0,50)*0,87</t>
  </si>
  <si>
    <t>283760420</t>
  </si>
  <si>
    <t>deska fasádní polystyrénová EPS "šedý" 1000 x 500 x 140 mm (lambda=0,032 W/mK)</t>
  </si>
  <si>
    <t>-404958771</t>
  </si>
  <si>
    <t>125,411*1,07 'Přepočtené koeficientem množství</t>
  </si>
  <si>
    <t>63</t>
  </si>
  <si>
    <t>622211041</t>
  </si>
  <si>
    <t>Montáž zateplení vnějších stěn z polystyrénových desek tl do 200 mm</t>
  </si>
  <si>
    <t>-2037202748</t>
  </si>
  <si>
    <t>"skladba S01b" ((3,10+3,00+3,10)*2,50)-(0,85*2,00)+((1,80*0,80)*2)+(((1,80*1,80)/2)*2)</t>
  </si>
  <si>
    <t>"viz výkres D.1.1.02, D.1.1.03"</t>
  </si>
  <si>
    <t>"hlavní fasáda" (40,40+6,75+10,20+16,90+50,60+10,20)*6,60</t>
  </si>
  <si>
    <t>"odpočet zateplení soklu v místě vstupních dveří" -(2,95*2,30*3)</t>
  </si>
  <si>
    <t>"stěny lodžií" (0,90+0,90+0,90+0,90)*2,40</t>
  </si>
  <si>
    <t>"odpočet oken"</t>
  </si>
  <si>
    <t>(-(2,08*1,50)*7)</t>
  </si>
  <si>
    <t>(-(0,70*1,35)*12)</t>
  </si>
  <si>
    <t>(-(1,35*1,47)*6)</t>
  </si>
  <si>
    <t>(-(1,35*1,17)*7)</t>
  </si>
  <si>
    <t>"balkón. dveře na lodžii" (-(1,49*2,08))</t>
  </si>
  <si>
    <t>(-(1,35*1,20)*8)</t>
  </si>
  <si>
    <t>(-(0,70*1,33)*12)</t>
  </si>
  <si>
    <t>(-(1,35*1,75)*2)</t>
  </si>
  <si>
    <t>"balkón. dveře na lodžii" (-(1,50*2,07))</t>
  </si>
  <si>
    <t>"balkón. dveře na balkón" (-(1,35*2,25)*6)</t>
  </si>
  <si>
    <t>64</t>
  </si>
  <si>
    <t>283760480</t>
  </si>
  <si>
    <t>deska fasádní polystyrénová EPS "šedý" 1000 x 500 x 200 mm (lambda=0,032 W/mK)</t>
  </si>
  <si>
    <t>-1533643262</t>
  </si>
  <si>
    <t>775,765*1,07 'Přepočtené koeficientem množství</t>
  </si>
  <si>
    <t>65</t>
  </si>
  <si>
    <t>622212051</t>
  </si>
  <si>
    <t>Montáž kontaktního zateplení vnějšího ostění hl. špalety do 400 mm z polystyrenu tl do 40 mm</t>
  </si>
  <si>
    <t>-691623886</t>
  </si>
  <si>
    <t xml:space="preserve">"ostění a nadpraží sklepních oken" </t>
  </si>
  <si>
    <t>66</t>
  </si>
  <si>
    <t>28376071</t>
  </si>
  <si>
    <t>deska EPS grafitová fasadní  λ=0,031  tl 30mm</t>
  </si>
  <si>
    <t>-2114031754</t>
  </si>
  <si>
    <t>(1,14+0,58+0,58)*12*0,40</t>
  </si>
  <si>
    <t>(1,31+0,55+0,55)*2*0,40</t>
  </si>
  <si>
    <t>(0,47+0,44+0,44)*3*0,40</t>
  </si>
  <si>
    <t>14,588*1,1 'Přepočtené koeficientem množství</t>
  </si>
  <si>
    <t>67</t>
  </si>
  <si>
    <t>622221031</t>
  </si>
  <si>
    <t>Montáž zateplení vnějších stěn z minerální vlny s podélnou orientací vláken tl do 160 mm</t>
  </si>
  <si>
    <t>-208995693</t>
  </si>
  <si>
    <t>"zateplení komínů" ((1,10+1,10+0,80+0,80)*1,00*11)+((1,60+1,60+0,75+0,75)*1,00)+((1,55+1,55+1,00+1,00)*1,00)+((0,75+0,75+0,75+0,75)*1,00*2)</t>
  </si>
  <si>
    <t>"zateplení komínů v místě technické místnosti" ((0,80+1,10)*2,85)+((0,70+0,35)*2,85)+((0,35+0,50)*2,85)</t>
  </si>
  <si>
    <t>"zateplení komínů mimo technické místnosti" ((0,60+0,90)*1,00)+((0,70+0,80+1,40+0,50)*1,00)</t>
  </si>
  <si>
    <t>68</t>
  </si>
  <si>
    <t>631515310</t>
  </si>
  <si>
    <t>deska minerální izolační s podélnou orientací vláken tl. 140 mm</t>
  </si>
  <si>
    <t>-1810584078</t>
  </si>
  <si>
    <t>73,33*1,07 'Přepočtené koeficientem množství</t>
  </si>
  <si>
    <t>69</t>
  </si>
  <si>
    <t>622251101</t>
  </si>
  <si>
    <t>Příplatek k cenám kontaktního zateplení stěn za použití tepelněizolačních zátek z polystyrenu</t>
  </si>
  <si>
    <t>-1582049866</t>
  </si>
  <si>
    <t>70</t>
  </si>
  <si>
    <t>622321121</t>
  </si>
  <si>
    <t>Vápenocementová omítka hladká jednovrstvá vnějších stěn nanášená ručně</t>
  </si>
  <si>
    <t>-630774065</t>
  </si>
  <si>
    <t>"viz výkres D.1.1.33 - římsa" (10,50+10,50+50,90+17,00+6,90+40,50)*1,00</t>
  </si>
  <si>
    <t>"parotěsná vrtsva, horní hrana římsy až po pozednici " (10,50+10,50+50,90+17,00+6,90+40,50)*1,00</t>
  </si>
  <si>
    <t>71</t>
  </si>
  <si>
    <t>622325101</t>
  </si>
  <si>
    <t>Oprava vnější vápenocementové hladké omítky složitosti 1 stěn v rozsahu do 10%</t>
  </si>
  <si>
    <t>-559033173</t>
  </si>
  <si>
    <t>72</t>
  </si>
  <si>
    <t>622325107</t>
  </si>
  <si>
    <t>Oprava vnější vápenocementové hladké omítky složitosti 1 stěn v rozsahu do 65%</t>
  </si>
  <si>
    <t>917022114</t>
  </si>
  <si>
    <t>73</t>
  </si>
  <si>
    <t>622511111</t>
  </si>
  <si>
    <t>Tenkovrstvá akrylátová mozaiková střednězrnná omítka včetně penetrace vnějších stěn</t>
  </si>
  <si>
    <t>401713616</t>
  </si>
  <si>
    <t>(-(1,14*0,58)*12)+((1,14+0,58+0,58)*0,12*12)</t>
  </si>
  <si>
    <t>(-(1,31*0,55)*2)+((1,31+0,55+0,55)*0,12*2)</t>
  </si>
  <si>
    <t>(-(0,47*0,44)*3)+((0,47+0,44+0,44)*0,12*3)</t>
  </si>
  <si>
    <t>74</t>
  </si>
  <si>
    <t>622521021</t>
  </si>
  <si>
    <t>Tenkovrstvá silikátová zrnitá omítka tl. 2,0 mm včetně penetrace vnějších stěn</t>
  </si>
  <si>
    <t>366202152</t>
  </si>
  <si>
    <t>(-(2,08*1,50)*7)+((2,08+1,50+1,50)*0,22*7)</t>
  </si>
  <si>
    <t>(-(0,70*1,35)*12)+((0,70+1,35+1,35)*0,22*12)</t>
  </si>
  <si>
    <t>(-(1,35*1,47)*6)+((1,35+1,47+1,47)*0,22*6)</t>
  </si>
  <si>
    <t>(-(1,35*1,17)*7)+((1,35+1,17+1,17)*0,22*7)</t>
  </si>
  <si>
    <t>"balkón. dveře na lodžii" (-(1,49*2,08))+((1,49+2,08+2,08)*0,22)</t>
  </si>
  <si>
    <t>(-(1,35*1,20)*8)+((1,35+1,20+1,20)*0,22*8)</t>
  </si>
  <si>
    <t>(-(0,70*1,33)*12)+((0,70+1,33+1,33)*0,22*12)</t>
  </si>
  <si>
    <t>(-(1,35*1,75)*2)+((1,35+1,75+1,75)*0,22*2)</t>
  </si>
  <si>
    <t>"balkón. dveře na lodžii" (-(1,50*2,07))+((1,50+2,07+2,07)*0,22)</t>
  </si>
  <si>
    <t>"balkón. dveře na balkón" (-(1,35*2,25)*6)+((1,35+2,25+2,25)*0,22*6)</t>
  </si>
  <si>
    <t>75</t>
  </si>
  <si>
    <t>628195001</t>
  </si>
  <si>
    <t>Očištění zdiva nebo betonu zdí a valů před započetím oprav ručně</t>
  </si>
  <si>
    <t>-711287996</t>
  </si>
  <si>
    <t>"viz výkres D.1.1.06" (40,40*0,60)+(10,05*0,60)</t>
  </si>
  <si>
    <t>"viz výkres D.1.1.07" (16,70*0,60)</t>
  </si>
  <si>
    <t>"viz výkres D.1.1.08" (50,40*0,60)</t>
  </si>
  <si>
    <t>"viz výkres D.1.1.09" (10,00*0,60)+(6,75*0,60)</t>
  </si>
  <si>
    <t>76</t>
  </si>
  <si>
    <t>629991011</t>
  </si>
  <si>
    <t>Zakrytí výplní otvorů a svislých ploch fólií přilepenou lepící páskou</t>
  </si>
  <si>
    <t>-286337836</t>
  </si>
  <si>
    <t>"vnitřní a vnejší strana"</t>
  </si>
  <si>
    <t>(1,14*0,58)*12</t>
  </si>
  <si>
    <t>(1,31*0,55)*2</t>
  </si>
  <si>
    <t>(0,47*0,44)*3</t>
  </si>
  <si>
    <t>(2,08*1,50)*7</t>
  </si>
  <si>
    <t>(0,70*1,35)*12</t>
  </si>
  <si>
    <t>(1,35*1,47)*6</t>
  </si>
  <si>
    <t>(1,35*1,17)*7</t>
  </si>
  <si>
    <t>"balkón. dveře na lodžii" (1,49*2,08)</t>
  </si>
  <si>
    <t>(1,35*1,20)*8</t>
  </si>
  <si>
    <t>(0,70*1,33)*12</t>
  </si>
  <si>
    <t>(1,35*1,75)*2</t>
  </si>
  <si>
    <t>"balkón. dveře na lodžii" (1,50*2,07)</t>
  </si>
  <si>
    <t>"balkón. dveře na balkón" (1,35*2,25)*6</t>
  </si>
  <si>
    <t>"dveře vchodové" (1,45*2,20)*3</t>
  </si>
  <si>
    <t>150,835*2 'Přepočtené koeficientem množství</t>
  </si>
  <si>
    <t>77</t>
  </si>
  <si>
    <t>629995101</t>
  </si>
  <si>
    <t>Očištění vnějších ploch tlakovou vodou</t>
  </si>
  <si>
    <t>1798495027</t>
  </si>
  <si>
    <t>78</t>
  </si>
  <si>
    <t>629999011</t>
  </si>
  <si>
    <t>Příplatek k úpravám povrchů za provádění styku dvou barev nebo struktur na fasádě</t>
  </si>
  <si>
    <t>667303218</t>
  </si>
  <si>
    <t>"viz výkres D.1.1.06 - okna" ((2,15+2,15+1,65+1,65)*10)+((1,45+1,45+1,65+1,65)*4)+((1,45+1,45+2,40+2,40)*4)</t>
  </si>
  <si>
    <t>"viz výkres D.1.1.07 - okna" ((2,15+2,15+1,65+1,65)*4)+((1,45+1,45+1,65+1,65)*2)+((1,45+1,45+2,40+2,40)*2)</t>
  </si>
  <si>
    <t>"viz výkres D.1.1.08 - okna" ((1,45+1,45+1,50+1,50)*12)+((1,45+1,45+2,00+2,00)*2)+((1,45+1,45+1,35+1,35)*10)</t>
  </si>
  <si>
    <t>"viz výkres D.1.1.09 - okna" ((1,40+1,40+1,35+1,35)*4)+((1,45+1,45+1,50+1,50)*2)</t>
  </si>
  <si>
    <t>Podlahy a podlahové konstrukce</t>
  </si>
  <si>
    <t>79</t>
  </si>
  <si>
    <t>631311114</t>
  </si>
  <si>
    <t>Mazanina tl do 80 mm z betonu prostého tř. C 16/20</t>
  </si>
  <si>
    <t>869754100</t>
  </si>
  <si>
    <t>"viz výkres D.1.1.04" (229,80+3,30+5,20+183,50+3,40+3,90)*0,06</t>
  </si>
  <si>
    <t>80</t>
  </si>
  <si>
    <t>631312141</t>
  </si>
  <si>
    <t>Doplnění rýh v dosavadních mazaninách betonem prostým</t>
  </si>
  <si>
    <t>1607038961</t>
  </si>
  <si>
    <t>"viz výkres D.1.1.04" (229,80+3,30+5,20+183,50+3,40+3,90)*0,25*0,03</t>
  </si>
  <si>
    <t>"zabetonování komínů v úrovni podlahy 3.NP" 0,30</t>
  </si>
  <si>
    <t>81</t>
  </si>
  <si>
    <t>631319011</t>
  </si>
  <si>
    <t>Příplatek k mazanině tl do 80 mm za přehlazení povrchu</t>
  </si>
  <si>
    <t>2092745940</t>
  </si>
  <si>
    <t>82</t>
  </si>
  <si>
    <t>631319171</t>
  </si>
  <si>
    <t>Příplatek k mazanině tl do 80 mm za stržení povrchu spodní vrstvy před vložením výztuže</t>
  </si>
  <si>
    <t>-927439682</t>
  </si>
  <si>
    <t>83</t>
  </si>
  <si>
    <t>631362021</t>
  </si>
  <si>
    <t>Výztuž mazanin svařovanými sítěmi Kari</t>
  </si>
  <si>
    <t>-908261421</t>
  </si>
  <si>
    <t>"viz výkres D.1.1.04" ((229,80+3,30+5,20+183,50+3,40+3,90)*0,985*1,20)*0,001</t>
  </si>
  <si>
    <t>84</t>
  </si>
  <si>
    <t>632451023</t>
  </si>
  <si>
    <t>Vyrovnávací potěr tl do 40 mm z MC 15 provedený v pásu</t>
  </si>
  <si>
    <t>1110837008</t>
  </si>
  <si>
    <t xml:space="preserve">"vyrovnávací potěr pod vnitřní parapety" </t>
  </si>
  <si>
    <t>2,08*0,48*7</t>
  </si>
  <si>
    <t>0,70*0,48*12</t>
  </si>
  <si>
    <t>1,35*0,48*6</t>
  </si>
  <si>
    <t>1,35*0,48*7</t>
  </si>
  <si>
    <t>1,35*0,48*8</t>
  </si>
  <si>
    <t>1,35*0,48*2</t>
  </si>
  <si>
    <t>85</t>
  </si>
  <si>
    <t>632451445</t>
  </si>
  <si>
    <t>Potěr pískocementový tl do 40 mm tř. C 20 běžný</t>
  </si>
  <si>
    <t>167526149</t>
  </si>
  <si>
    <t>"lodžie - spádová vrstva"</t>
  </si>
  <si>
    <t>86</t>
  </si>
  <si>
    <t>634111113</t>
  </si>
  <si>
    <t>Obvodová dilatace pružnou těsnicí páskou v 80 mm mezi stěnou a mazaninou</t>
  </si>
  <si>
    <t>1747833258</t>
  </si>
  <si>
    <t>"půlštoky" (8,70+22,00+6,35+17,50+15,35+8,70+6,80+8,85+31,50+8,70+8,70+0,50+0,50)</t>
  </si>
  <si>
    <t>"komíny" ((0,50+0,50+0,80+0,80)*12)+(0,50+0,50+1,10+1,10)+(1,25+1,25+0,90+0,90)+30,00</t>
  </si>
  <si>
    <t>87</t>
  </si>
  <si>
    <t>634113115</t>
  </si>
  <si>
    <t>Výplň dilatačních spár mazanin plastovým profilem v 80 mm</t>
  </si>
  <si>
    <t>917588269</t>
  </si>
  <si>
    <t>"viz výkres D.1.1.04" 8,60*6</t>
  </si>
  <si>
    <t>88</t>
  </si>
  <si>
    <t>636311111</t>
  </si>
  <si>
    <t>Kladení dlažby z betonových dlaždic 40x40cm na sucho na terče z umělé hmoty o výšce do 25 mm</t>
  </si>
  <si>
    <t>974300574</t>
  </si>
  <si>
    <t>89</t>
  </si>
  <si>
    <t>592453200</t>
  </si>
  <si>
    <t>dlažba desková betonová 40x40x4,5 cm šedá</t>
  </si>
  <si>
    <t>429417324</t>
  </si>
  <si>
    <t>3,24*1,15 'Přepočtené koeficientem množství</t>
  </si>
  <si>
    <t>Osazování výplní otvorů</t>
  </si>
  <si>
    <t>90</t>
  </si>
  <si>
    <t>642945111</t>
  </si>
  <si>
    <t>Osazování protipožárních nebo protiplynových zárubní dveří jednokřídlových do 2,5 m2</t>
  </si>
  <si>
    <t>1775434466</t>
  </si>
  <si>
    <t>"viz výkres D.1.1.04" 1+4</t>
  </si>
  <si>
    <t>91</t>
  </si>
  <si>
    <t>55331200</t>
  </si>
  <si>
    <t>zárubeň ocelová s požární odolností H 110 DV 700 L/P</t>
  </si>
  <si>
    <t>-266439031</t>
  </si>
  <si>
    <t>92</t>
  </si>
  <si>
    <t>553312010</t>
  </si>
  <si>
    <t>zárubeň ocelová s požární odolností H 110 DV 800 L/P</t>
  </si>
  <si>
    <t>-1731050191</t>
  </si>
  <si>
    <t>93</t>
  </si>
  <si>
    <t>553312030</t>
  </si>
  <si>
    <t>zárubeň ocelová s požární odolností H 110 DV 900 L/P</t>
  </si>
  <si>
    <t>-505750761</t>
  </si>
  <si>
    <t>"viz výkres D.1.1.01" 4</t>
  </si>
  <si>
    <t>Ostatní konstrukce a práce, bourání</t>
  </si>
  <si>
    <t>94</t>
  </si>
  <si>
    <t>953961113</t>
  </si>
  <si>
    <t>Kotvy chemickým tmelem M 12 hl 110 mm do betonu, ŽB nebo kamene s vyvrtáním otvoru</t>
  </si>
  <si>
    <t>1962380081</t>
  </si>
  <si>
    <t>"dodatečné přikotvení pozednice" ((9,40+9,40+49,70+16,00+6,80+40,50)/1,50)+0,133</t>
  </si>
  <si>
    <t>95</t>
  </si>
  <si>
    <t>9771511</t>
  </si>
  <si>
    <t xml:space="preserve">Parotěsné napojení pozednice na vzduchotěsné vrstvy - vzduchotěsnou páskou šíře 100 mm </t>
  </si>
  <si>
    <t>1699434971</t>
  </si>
  <si>
    <t>(10,50+10,50+50,90+17,00+6,90+40,50)*2</t>
  </si>
  <si>
    <t>Lešení a stavební výtahy</t>
  </si>
  <si>
    <t>96</t>
  </si>
  <si>
    <t>941211111</t>
  </si>
  <si>
    <t>Montáž lešení řadového rámového lehkého zatížení do 200 kg/m2 š do 0,9 m v do 10 m</t>
  </si>
  <si>
    <t>-1204647056</t>
  </si>
  <si>
    <t>"viz výkres D.1.1.06" (41,00*7,20)+(11,50*7,20)</t>
  </si>
  <si>
    <t>"viz výkres D.1.1.07" 18,20*7,20</t>
  </si>
  <si>
    <t>"viz výkres D.1.1.08" 51,80*7,20</t>
  </si>
  <si>
    <t>"viz výkres D.1.1.09" (11,50*7,20)+(7,70*7,20)</t>
  </si>
  <si>
    <t>97</t>
  </si>
  <si>
    <t>941211211</t>
  </si>
  <si>
    <t>Příplatek k lešení řadovému rámovému lehkému š 0,9 m v do 25 m za první a ZKD den použití</t>
  </si>
  <si>
    <t>1460056330</t>
  </si>
  <si>
    <t>"množství převzato z položky č. 941211111" 1020,24*150</t>
  </si>
  <si>
    <t>98</t>
  </si>
  <si>
    <t>941211811</t>
  </si>
  <si>
    <t>Demontáž lešení řadového rámového lehkého zatížení do 200 kg/m2 š do 0,9 m v do 10 m</t>
  </si>
  <si>
    <t>-1291501131</t>
  </si>
  <si>
    <t>"množství převzato z položky č. 941211111" 1020,24</t>
  </si>
  <si>
    <t>99</t>
  </si>
  <si>
    <t>942321111</t>
  </si>
  <si>
    <t>Montáž konzol š do 1,1 m u dílcového pracovního lešení v do 10 m</t>
  </si>
  <si>
    <t>-1031361725</t>
  </si>
  <si>
    <t>"viz výkres D.1.1.06" (41,00+11,50)*0,75</t>
  </si>
  <si>
    <t>"viz výkres D.1.1.07" 18,20*0,75</t>
  </si>
  <si>
    <t>"viz výkres D.1.1.08" 51,80*0,75</t>
  </si>
  <si>
    <t>"viz výkres D.1.1.09" (11,50+7,70)*0,75</t>
  </si>
  <si>
    <t>100</t>
  </si>
  <si>
    <t>942321211</t>
  </si>
  <si>
    <t>Příplatek ke konzole š do 1,1 m u dílcového lešení v do 25 m za první a ZKD den použití</t>
  </si>
  <si>
    <t>-455883535</t>
  </si>
  <si>
    <t>106,275*60 'Přepočtené koeficientem množství</t>
  </si>
  <si>
    <t>101</t>
  </si>
  <si>
    <t>942321811</t>
  </si>
  <si>
    <t>Demontáž konzol š do 1,1 m u dílcového pracovního lešení v do 10 m</t>
  </si>
  <si>
    <t>-87753701</t>
  </si>
  <si>
    <t>102</t>
  </si>
  <si>
    <t>944511111</t>
  </si>
  <si>
    <t>Montáž ochranné sítě z textilie z umělých vláken</t>
  </si>
  <si>
    <t>-1257480692</t>
  </si>
  <si>
    <t>103</t>
  </si>
  <si>
    <t>944511211</t>
  </si>
  <si>
    <t>Příplatek k ochranné síti za první a ZKD den použití</t>
  </si>
  <si>
    <t>-1590387821</t>
  </si>
  <si>
    <t>104</t>
  </si>
  <si>
    <t>944511811</t>
  </si>
  <si>
    <t>Demontáž ochranné sítě z textilie z umělých vláken</t>
  </si>
  <si>
    <t>459144262</t>
  </si>
  <si>
    <t>105</t>
  </si>
  <si>
    <t>949101111</t>
  </si>
  <si>
    <t>Lešení pomocné pro objekty pozemních staveb s lešeňovou podlahou v do 1,9 m zatížení do 150 kg/m2</t>
  </si>
  <si>
    <t>526364834</t>
  </si>
  <si>
    <t>"množství převzato z položky č. 763131411" 155,68</t>
  </si>
  <si>
    <t>106</t>
  </si>
  <si>
    <t>949101112</t>
  </si>
  <si>
    <t>Lešení pomocné pro objekty pozemních staveb s lešeňovou podlahou v do 3,5 m zatížení do 150 kg/m2</t>
  </si>
  <si>
    <t>611013603</t>
  </si>
  <si>
    <t>"viz výkres D.1.1.04 - schodiště" 2,40*4,30</t>
  </si>
  <si>
    <t>Bourání konstrukcí</t>
  </si>
  <si>
    <t>107</t>
  </si>
  <si>
    <t>962032314</t>
  </si>
  <si>
    <t>Bourání pilířů cihelných z dutých nebo plných cihel pálených i nepálených na jakoukoli maltu</t>
  </si>
  <si>
    <t>1844987457</t>
  </si>
  <si>
    <t>"stěny vikýře" 0,80</t>
  </si>
  <si>
    <t>"zdivo balkónů" ((2,10+0,70+0,70-1,20)*1,10*0,20)*6</t>
  </si>
  <si>
    <t>108</t>
  </si>
  <si>
    <t>962032641</t>
  </si>
  <si>
    <t>Bourání zdiva komínového nad střechou z cihel na MC</t>
  </si>
  <si>
    <t>-2078822373</t>
  </si>
  <si>
    <t xml:space="preserve">"viz výkres D.1.1.11" </t>
  </si>
  <si>
    <t>(0,80*0,50*6,00)*4</t>
  </si>
  <si>
    <t>337</t>
  </si>
  <si>
    <t>963042819</t>
  </si>
  <si>
    <t>Bourání schodišťových stupňů betonových zhotovených na místě</t>
  </si>
  <si>
    <t>2146569133</t>
  </si>
  <si>
    <t>1,50*3</t>
  </si>
  <si>
    <t>109</t>
  </si>
  <si>
    <t>963051113</t>
  </si>
  <si>
    <t>Bourání ŽB stropů deskových tl přes 80 mm</t>
  </si>
  <si>
    <t>-597786749</t>
  </si>
  <si>
    <t>"balkón" (2,10*0,70*0,15)*6</t>
  </si>
  <si>
    <t>110</t>
  </si>
  <si>
    <t>965042131</t>
  </si>
  <si>
    <t>Bourání podkladů pod dlažby nebo mazanin betonových nebo z litého asfaltu tl do 100 mm pl do 4 m2</t>
  </si>
  <si>
    <t>356694502</t>
  </si>
  <si>
    <t>"viz výkres D.1.1.02" 1,80*0,90*0,10</t>
  </si>
  <si>
    <t>"viz výkres D.1.1.03" 1,80*0,90*0,10</t>
  </si>
  <si>
    <t>"viz výkres D.1.1.37" ((2,36*1,15)+(1,00*0,30)+(0,90*0,90))*0,10</t>
  </si>
  <si>
    <t>111</t>
  </si>
  <si>
    <t>965042141</t>
  </si>
  <si>
    <t>Bourání podkladů pod dlažby nebo mazanin betonových nebo z litého asfaltu tl do 100 mm pl přes 4 m2</t>
  </si>
  <si>
    <t>339532594</t>
  </si>
  <si>
    <t>"viz výkres D.1.1.04" (229,80+3,30+5,20+183,50+3,40+3,90)*0,05</t>
  </si>
  <si>
    <t>112</t>
  </si>
  <si>
    <t>965082923</t>
  </si>
  <si>
    <t>Odstranění násypů pod podlahy tl do 100 mm pl přes 2 m2</t>
  </si>
  <si>
    <t>1629500362</t>
  </si>
  <si>
    <t>113</t>
  </si>
  <si>
    <t>966053121</t>
  </si>
  <si>
    <t>Vybourání částí ŽB říms vyložených do 250 mm</t>
  </si>
  <si>
    <t>-1704878136</t>
  </si>
  <si>
    <t>"soklová římsa" (40,40+10,05+16,70+50,40+10,00+6,75)-(1,45*3)</t>
  </si>
  <si>
    <t>114</t>
  </si>
  <si>
    <t>966054121</t>
  </si>
  <si>
    <t>Vybourání částí ŽB říms vyložených do 500 mm</t>
  </si>
  <si>
    <t>1309333772</t>
  </si>
  <si>
    <t>"ŽB markýza včetně sloupů" (3,20+2,00+2,00)*3</t>
  </si>
  <si>
    <t>115</t>
  </si>
  <si>
    <t>968072244</t>
  </si>
  <si>
    <t>Vybourání kovových rámů oken jednoduchých včetně křídel pl do 1 m2</t>
  </si>
  <si>
    <t>557873514</t>
  </si>
  <si>
    <t>116</t>
  </si>
  <si>
    <t>968072455</t>
  </si>
  <si>
    <t>Vybourání kovových dveřních zárubní pl do 2 m2</t>
  </si>
  <si>
    <t>1323196469</t>
  </si>
  <si>
    <t>"viz výkres D.1.1.01" 3*0,80*2,00</t>
  </si>
  <si>
    <t>"viz výkres D.1.1.04" 1*0,70*2,00</t>
  </si>
  <si>
    <t>117</t>
  </si>
  <si>
    <t>978011141</t>
  </si>
  <si>
    <t>Otlučení vnitřní vápenné nebo vápenocementové omítky stropů v rozsahu do 30 %</t>
  </si>
  <si>
    <t>229617221</t>
  </si>
  <si>
    <t>118</t>
  </si>
  <si>
    <t>978012191</t>
  </si>
  <si>
    <t>Otlučení vnitřní vápenné nebo vápenocementové omítky stropů rákosových v rozsahu do 100 %</t>
  </si>
  <si>
    <t>1919472050</t>
  </si>
  <si>
    <t>"viz výkres D.1.1.34" 2,36*2,60</t>
  </si>
  <si>
    <t>119</t>
  </si>
  <si>
    <t>978015321</t>
  </si>
  <si>
    <t>Otlučení vnější vápenné nebo vápenocementové vnější omítky stupně členitosti 1 a 2 rozsahu do 10%</t>
  </si>
  <si>
    <t>-17683154</t>
  </si>
  <si>
    <t>120</t>
  </si>
  <si>
    <t>978015371</t>
  </si>
  <si>
    <t>Otlučení vnější vápenné nebo vápenocementové vnější omítky stupně členitosti 1 a 2 rozsahu do 65%</t>
  </si>
  <si>
    <t>-1733795</t>
  </si>
  <si>
    <t>997</t>
  </si>
  <si>
    <t>Přesun sutě</t>
  </si>
  <si>
    <t>121</t>
  </si>
  <si>
    <t>997002611</t>
  </si>
  <si>
    <t>Nakládání suti a vybouraných hmot</t>
  </si>
  <si>
    <t>1557523928</t>
  </si>
  <si>
    <t>122</t>
  </si>
  <si>
    <t>997013211</t>
  </si>
  <si>
    <t>Vnitrostaveništní doprava suti a vybouraných hmot pro budovy v do 6 m ručně</t>
  </si>
  <si>
    <t>2140720547</t>
  </si>
  <si>
    <t>123</t>
  </si>
  <si>
    <t>997013311</t>
  </si>
  <si>
    <t>Montáž a demontáž shozu suti v do 10 m</t>
  </si>
  <si>
    <t>-679292790</t>
  </si>
  <si>
    <t>8+8+8</t>
  </si>
  <si>
    <t>124</t>
  </si>
  <si>
    <t>997013321</t>
  </si>
  <si>
    <t>Příplatek k shozu suti v do 10 m za první a ZKD den použití</t>
  </si>
  <si>
    <t>-1749648410</t>
  </si>
  <si>
    <t>24*10</t>
  </si>
  <si>
    <t>125</t>
  </si>
  <si>
    <t>997013501</t>
  </si>
  <si>
    <t>Odvoz suti a vybouraných hmot na skládku nebo meziskládku do 1 km se složením</t>
  </si>
  <si>
    <t>-296901633</t>
  </si>
  <si>
    <t>126</t>
  </si>
  <si>
    <t>997013509</t>
  </si>
  <si>
    <t>Příplatek k odvozu suti a vybouraných hmot na skládku ZKD 1 km přes 1 km</t>
  </si>
  <si>
    <t>-1459360017</t>
  </si>
  <si>
    <t>190,842*11 'Přepočtené koeficientem množství</t>
  </si>
  <si>
    <t>127</t>
  </si>
  <si>
    <t>997013801</t>
  </si>
  <si>
    <t>Poplatek za uložení stavebního betonového odpadu na skládce (skládkovné)</t>
  </si>
  <si>
    <t>361171438</t>
  </si>
  <si>
    <t>"oddíl HSV" 180,077-9,086</t>
  </si>
  <si>
    <t>128</t>
  </si>
  <si>
    <t>997013831</t>
  </si>
  <si>
    <t>Poplatek za uložení stavebního směsného odpadu na skládce (skládkovné)</t>
  </si>
  <si>
    <t>2141547250</t>
  </si>
  <si>
    <t>"oddíl PSV" 9,086</t>
  </si>
  <si>
    <t>998</t>
  </si>
  <si>
    <t>Přesun hmot</t>
  </si>
  <si>
    <t>129</t>
  </si>
  <si>
    <t>998017002</t>
  </si>
  <si>
    <t>Přesun hmot s omezením mechanizace pro budovy v do 12 m</t>
  </si>
  <si>
    <t>-1655632092</t>
  </si>
  <si>
    <t>PSV</t>
  </si>
  <si>
    <t>Práce a dodávky PSV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</si>
  <si>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</si>
  <si>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</si>
  <si>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</si>
  <si>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</si>
  <si>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</si>
  <si>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1995023546</t>
  </si>
  <si>
    <t>"strop nad schodištěm - skladba V06" 3,44*2,90</t>
  </si>
  <si>
    <t>"viz výkres D.1.1.04" 229,80+3,30+5,20+183,50+3,40+3,90</t>
  </si>
  <si>
    <t>"viz výkres D.1.1.37" (2,36*1,15)+(1,00*0,30)+(0,90*0,90)</t>
  </si>
  <si>
    <t>131</t>
  </si>
  <si>
    <t>711112001</t>
  </si>
  <si>
    <t>Provedení izolace proti zemní vlhkosti svislé za studena nátěrem penetračním</t>
  </si>
  <si>
    <t>695182954</t>
  </si>
  <si>
    <t xml:space="preserve">"soklová část" </t>
  </si>
  <si>
    <t>"viz výkres D.1.1.06" (40,40*0,80)+(10,05*0,80)</t>
  </si>
  <si>
    <t>"viz výkres D.1.1.07" (16,70*0,80)</t>
  </si>
  <si>
    <t>"viz výkres D.1.1.08" (50,40*0,80)</t>
  </si>
  <si>
    <t>"viz výkres D.1.1.09" (10,00*0,80)+(6,75*0,80)</t>
  </si>
  <si>
    <t>"komíny" ((0,50+0,50+0,80+0,80)*0,50*12)+((0,50+0,50+1,10+1,10)*0,50)+((1,25+1,25+0,90+0,90)*0,50)</t>
  </si>
  <si>
    <t>132</t>
  </si>
  <si>
    <t>111631500</t>
  </si>
  <si>
    <t>lak asfaltový ALP/9 (MJ t) bal 9 kg</t>
  </si>
  <si>
    <t>-1413121770</t>
  </si>
  <si>
    <t>Poznámka k položce:
Spotřeba 0,3-0,4kg/m2 dle povrchu, ředidlo technický benzín</t>
  </si>
  <si>
    <t>"množství převzato z položky č. 711111001" 442,90</t>
  </si>
  <si>
    <t>"množství převzato z položky č. 711112001" 252,201</t>
  </si>
  <si>
    <t>695,101*0,0003 'Přepočtené koeficientem množství</t>
  </si>
  <si>
    <t>133</t>
  </si>
  <si>
    <t>711131101</t>
  </si>
  <si>
    <t>Provedení izolace proti zemní vlhkosti pásy na sucho vodorovné AIP nebo tkaninou</t>
  </si>
  <si>
    <t>-166536962</t>
  </si>
  <si>
    <t>134</t>
  </si>
  <si>
    <t>628111200</t>
  </si>
  <si>
    <t>pás asfaltovaný A330</t>
  </si>
  <si>
    <t>6495260</t>
  </si>
  <si>
    <t>429,1*1,15 'Přepočtené koeficientem množství</t>
  </si>
  <si>
    <t>135</t>
  </si>
  <si>
    <t>711141559</t>
  </si>
  <si>
    <t>Provedení izolace proti zemní vlhkosti pásy přitavením vodorovné NAIP</t>
  </si>
  <si>
    <t>-1448900103</t>
  </si>
  <si>
    <t>136</t>
  </si>
  <si>
    <t>711142559</t>
  </si>
  <si>
    <t>Provedení izolace proti zemní vlhkosti pásy přitavením svislé NAIP</t>
  </si>
  <si>
    <t>-773918379</t>
  </si>
  <si>
    <t>137</t>
  </si>
  <si>
    <t>628322820</t>
  </si>
  <si>
    <t>pás těžký asfaltovaný V 60 S 35</t>
  </si>
  <si>
    <t>-820854467</t>
  </si>
  <si>
    <t>695,101*1,2 'Přepočtené koeficientem množství</t>
  </si>
  <si>
    <t>138</t>
  </si>
  <si>
    <t>711161306</t>
  </si>
  <si>
    <t>Izolace proti zemní vlhkosti stěn foliemi nopovými pro běžné podmínky tl. 0,5 mm šířky 1,0 m</t>
  </si>
  <si>
    <t>818927252</t>
  </si>
  <si>
    <t>"viz výkres D.1.1.06" (40,40*1,00)+(10,05*1,00)</t>
  </si>
  <si>
    <t>"viz výkres D.1.1.07" (16,70*1,00)</t>
  </si>
  <si>
    <t>"viz výkres D.1.1.08" (50,40*1,00)</t>
  </si>
  <si>
    <t>"viz výkres D.1.1.09" (10,00*1,00)+(6,75*1,00)</t>
  </si>
  <si>
    <t>139</t>
  </si>
  <si>
    <t>711161381</t>
  </si>
  <si>
    <t>Izolace proti zemní vlhkosti foliemi nopovými ukončené horní lištou</t>
  </si>
  <si>
    <t>145826720</t>
  </si>
  <si>
    <t>"zateplení soklu" (40,40+10,05+16,70+50,40+10,00+6,75-(1,45*3))</t>
  </si>
  <si>
    <t>140</t>
  </si>
  <si>
    <t>998711102</t>
  </si>
  <si>
    <t>Přesun hmot tonážní pro izolace proti vodě, vlhkosti a plynům v objektech výšky do 12 m</t>
  </si>
  <si>
    <t>1660516666</t>
  </si>
  <si>
    <t>712</t>
  </si>
  <si>
    <t>Povlakové krytiny</t>
  </si>
  <si>
    <t>141</t>
  </si>
  <si>
    <t>712363005</t>
  </si>
  <si>
    <t>Provedení povlakové krytiny střech do 10° navařením fólie PVC na oplechování v plné ploše</t>
  </si>
  <si>
    <t>-1215666574</t>
  </si>
  <si>
    <t>"viz výkres D.1.1.02" (1,50*0,90)+((0,90+0,90+1,50)*0,15)</t>
  </si>
  <si>
    <t>"viz výkres D.1.1.03" (1,50*0,90)+((0,90+0,90+1,50)*0,15)</t>
  </si>
  <si>
    <t>142</t>
  </si>
  <si>
    <t>283220000</t>
  </si>
  <si>
    <t>fólie hydroizolační střešní tl 2 mm šedá</t>
  </si>
  <si>
    <t>484273163</t>
  </si>
  <si>
    <t>3,69*1,15 'Přepočtené koeficientem množství</t>
  </si>
  <si>
    <t>143</t>
  </si>
  <si>
    <t>712363311</t>
  </si>
  <si>
    <t>Povlakové krytiny střech do 10° fóliové plechy poplastované délky 2 m pásek rš 50 mm</t>
  </si>
  <si>
    <t>-1517022723</t>
  </si>
  <si>
    <t>"viz výkres D.1.1.02" 0,90+0,90+1,50</t>
  </si>
  <si>
    <t>"viz výkres D.1.1.03" 0,90+0,90+1,50</t>
  </si>
  <si>
    <t>144</t>
  </si>
  <si>
    <t>712363312</t>
  </si>
  <si>
    <t>Povlakové krytiny střech do 10° fóliové plechy poplastované délky 2 m koutová lišta vnitřní rš 100 mm</t>
  </si>
  <si>
    <t>1933102198</t>
  </si>
  <si>
    <t>145</t>
  </si>
  <si>
    <t>712363314</t>
  </si>
  <si>
    <t>Povlakové krytiny střech do 10° fóliové plechy poplastované délky 2 m stěnová lišta vyhnutá rš 71 mm</t>
  </si>
  <si>
    <t>1641108170</t>
  </si>
  <si>
    <t>146</t>
  </si>
  <si>
    <t>712363316</t>
  </si>
  <si>
    <t>Povlakové krytiny střech do 10° fóliové plechy poplastované délky 2 m okapnice široká rš 200 mm</t>
  </si>
  <si>
    <t>1411809288</t>
  </si>
  <si>
    <t>"viz výkres D.1.1.02" 1,50</t>
  </si>
  <si>
    <t>"viz výkres D.1.1.03" 1,50</t>
  </si>
  <si>
    <t>147</t>
  </si>
  <si>
    <t>712363318</t>
  </si>
  <si>
    <t>Povlakové krytiny střech do 10° fóliové plechy poplastované délky 2 m zádržná perforovaná lišta rš 250 mm</t>
  </si>
  <si>
    <t>1356632785</t>
  </si>
  <si>
    <t>148</t>
  </si>
  <si>
    <t>712391171</t>
  </si>
  <si>
    <t>Provedení povlakové krytiny střech do 10° podkladní textilní vrstvy</t>
  </si>
  <si>
    <t>-361608086</t>
  </si>
  <si>
    <t>"viz výkres D.1.1.02" (1,50*0,90)</t>
  </si>
  <si>
    <t>"viz výkres D.1.1.03" (1,50*0,90)</t>
  </si>
  <si>
    <t>149</t>
  </si>
  <si>
    <t>712391172</t>
  </si>
  <si>
    <t>Provedení povlakové krytiny střech do 10° ochranné textilní vrstvy</t>
  </si>
  <si>
    <t>1642750696</t>
  </si>
  <si>
    <t>150</t>
  </si>
  <si>
    <t>693111140</t>
  </si>
  <si>
    <t>geotextilie netkaná 300 g/m2</t>
  </si>
  <si>
    <t>1413601308</t>
  </si>
  <si>
    <t>"množství převzato z položky č. 712391171" 2,70</t>
  </si>
  <si>
    <t>"množství převzato z položky č. 712391172" 2,70</t>
  </si>
  <si>
    <t>5,4*1,15 'Přepočtené koeficientem množství</t>
  </si>
  <si>
    <t>151</t>
  </si>
  <si>
    <t>712391176</t>
  </si>
  <si>
    <t>Provedení povlakové krytiny střech do 10° připevnění izolace kotvícími terči (dodávka a montáž)</t>
  </si>
  <si>
    <t>-673707740</t>
  </si>
  <si>
    <t>"viz výkres D.1.1.02" 0,90*1,80</t>
  </si>
  <si>
    <t>"viz výkres D.1.1.03" 0,90*1,80</t>
  </si>
  <si>
    <t>3,24*6 'Přepočtené koeficientem množství</t>
  </si>
  <si>
    <t>152</t>
  </si>
  <si>
    <t>998712102</t>
  </si>
  <si>
    <t>Přesun hmot tonážní tonážní pro krytiny povlakové v objektech v do 12 m</t>
  </si>
  <si>
    <t>-452430415</t>
  </si>
  <si>
    <t>713</t>
  </si>
  <si>
    <t>Izolace tepelné</t>
  </si>
  <si>
    <t>153</t>
  </si>
  <si>
    <t>713111111</t>
  </si>
  <si>
    <t>Montáž izolace tepelné vrchem stropů volně kladenými rohožemi, pásy, dílci, deskami</t>
  </si>
  <si>
    <t>-1684788309</t>
  </si>
  <si>
    <t>"strojovna 3.02" (2,248*2,159)</t>
  </si>
  <si>
    <t>"strojovna 3.03" (1,56*1,731)+(1,719*2,611)</t>
  </si>
  <si>
    <t>"strojovna 3.05" (2,324*2,232)</t>
  </si>
  <si>
    <t>"strojovna 3.06" (3,017*1,902)</t>
  </si>
  <si>
    <t>154</t>
  </si>
  <si>
    <t>63148107</t>
  </si>
  <si>
    <t>deska tepelně izolační minerální univerzální λ=0,038-0,039 tl 160mm</t>
  </si>
  <si>
    <t>307772996</t>
  </si>
  <si>
    <t>22,967*1,05 'Přepočtené koeficientem množství</t>
  </si>
  <si>
    <t>155</t>
  </si>
  <si>
    <t>713121111</t>
  </si>
  <si>
    <t>Montáž izolace tepelné podlah volně kladenými rohožemi, pásy, dílci, deskami 1 vrstva</t>
  </si>
  <si>
    <t>-152209472</t>
  </si>
  <si>
    <t>"viz výkres D.1.1.02" 0,90*1,50</t>
  </si>
  <si>
    <t>"viz výkres D.1.1.03" 0,90*1,50</t>
  </si>
  <si>
    <t>"viz výkres D.1.1.37" (2,36*1,25)+(1,00*0,30)+(0,90*0,90)</t>
  </si>
  <si>
    <t>156</t>
  </si>
  <si>
    <t>-1394688185</t>
  </si>
  <si>
    <t>6,76*1,02 'Přepočtené koeficientem množství</t>
  </si>
  <si>
    <t>157</t>
  </si>
  <si>
    <t>713121121</t>
  </si>
  <si>
    <t>Montáž izolace tepelné podlah volně kladenými rohožemi, pásy, dílci, deskami 2 vrstvy</t>
  </si>
  <si>
    <t>2096877524</t>
  </si>
  <si>
    <t>158</t>
  </si>
  <si>
    <t>283723190</t>
  </si>
  <si>
    <t>deska z pěnového polystyrenu EPS 100 S 1000 x 500 x 160 mm</t>
  </si>
  <si>
    <t>480343093</t>
  </si>
  <si>
    <t>Poznámka k položce:
lambda=0,037 [W / m K]</t>
  </si>
  <si>
    <t>429,1*2,04 'Přepočtené koeficientem množství</t>
  </si>
  <si>
    <t>159</t>
  </si>
  <si>
    <t>713131141</t>
  </si>
  <si>
    <t>Montáž izolace tepelné stěn a základů lepením celoplošně rohoží, pásů, dílců, desek</t>
  </si>
  <si>
    <t>2142239156</t>
  </si>
  <si>
    <t>"strop nad schodištěm - skladba V06" 2,90*3,44</t>
  </si>
  <si>
    <t>160</t>
  </si>
  <si>
    <t>283723210</t>
  </si>
  <si>
    <t>deska z pěnového polystyrenu EPS 100 S 1000 x 500 x 200 mm</t>
  </si>
  <si>
    <t>-1363613329</t>
  </si>
  <si>
    <t>9,976*1,07 'Přepočtené koeficientem množství</t>
  </si>
  <si>
    <t>161</t>
  </si>
  <si>
    <t>713151111</t>
  </si>
  <si>
    <t>Montáž izolace tepelné střech šikmých kladené volně mezi krokve rohoží, pásů, desek</t>
  </si>
  <si>
    <t>-1457961442</t>
  </si>
  <si>
    <t xml:space="preserve">"viz výkres D.1.1.34" </t>
  </si>
  <si>
    <t>"skladba V07" (3,60*3,80)*3</t>
  </si>
  <si>
    <t>"viz výkres D.1.1.33 - střešní římsa" ((10,50+10,50+50,90+17,00+6,90+40,50)*0,90)*2</t>
  </si>
  <si>
    <t>339</t>
  </si>
  <si>
    <t>7131511</t>
  </si>
  <si>
    <t>Příplatek k montáži izolace tepelné střech šikmých - velmi pracný detail (vycpání tepelné izolace mezi prvky krovu - pozednice, krokve, námětky krokví)</t>
  </si>
  <si>
    <t>-771813344</t>
  </si>
  <si>
    <t>Poznámka k položce:
Jedná se o velmi pracný detail (vycpání tepelné izolace mezi prvky krovu - pozednice, krokve, námětky krokví)</t>
  </si>
  <si>
    <t>162</t>
  </si>
  <si>
    <t>631481050</t>
  </si>
  <si>
    <t>deska minerální střešní izolační 600x1200 mm tl. 120 mm (lambda=0,038 W/mK)</t>
  </si>
  <si>
    <t>-1488205440</t>
  </si>
  <si>
    <t>"skladba V07" (3,60*3,80)</t>
  </si>
  <si>
    <t>"viz výkres D.1.1.33 - střešní římsa" ((10,50+10,50+50,90+17,00+6,90+40,50)*0,90)</t>
  </si>
  <si>
    <t>136,35*1,02 'Přepočtené koeficientem množství</t>
  </si>
  <si>
    <t>163</t>
  </si>
  <si>
    <t>631481020</t>
  </si>
  <si>
    <t>deska minerální střešní izolační 600x1200 mm tl. 60 mm (lambda=0,038 W/mK)</t>
  </si>
  <si>
    <t>-586906713</t>
  </si>
  <si>
    <t>"skladba V07" (3,60*3,80)*2</t>
  </si>
  <si>
    <t>150,03*1,02 'Přepočtené koeficientem množství</t>
  </si>
  <si>
    <t>164</t>
  </si>
  <si>
    <t>713191133</t>
  </si>
  <si>
    <t>Montáž izolace tepelné podlah, stropů vrchem nebo střech překrytí fólií s přelepeným spojem</t>
  </si>
  <si>
    <t>-399483162</t>
  </si>
  <si>
    <t>"skladba V07" 3,50*4,50</t>
  </si>
  <si>
    <t>165</t>
  </si>
  <si>
    <t>283292950</t>
  </si>
  <si>
    <t>membrána podstřešní 150 g/m2 s aplikovanou spojovací páskou</t>
  </si>
  <si>
    <t>-156381198</t>
  </si>
  <si>
    <t>15,75*1,1 'Přepočtené koeficientem množství</t>
  </si>
  <si>
    <t>166</t>
  </si>
  <si>
    <t>998713102</t>
  </si>
  <si>
    <t>Přesun hmot tonážní pro izolace tepelné v objektech v do 12 m</t>
  </si>
  <si>
    <t>315076374</t>
  </si>
  <si>
    <t>727</t>
  </si>
  <si>
    <t>Zdravotechnika - požární ochrana</t>
  </si>
  <si>
    <t>167</t>
  </si>
  <si>
    <t>7271114</t>
  </si>
  <si>
    <t>Dodávka o montáž požárního dotěsnění vybíracích dvířek komínů na půdě - tuhou minerální vatou tl. 140 mm + SDK deska DF tl. 15 mm, bližší specifikace viz výkres D.1.1.04</t>
  </si>
  <si>
    <t>-226904932</t>
  </si>
  <si>
    <t>168</t>
  </si>
  <si>
    <t>727111409</t>
  </si>
  <si>
    <t>Prostup kovového potrubí D110 mm stropem tl 15cm včetně dodatečné izolace požární odolnost EI 60-120</t>
  </si>
  <si>
    <t>-1010654548</t>
  </si>
  <si>
    <t>"prostup VZT potrubí mezi stropem 2.NP a 3.NP" 8*4</t>
  </si>
  <si>
    <t>741</t>
  </si>
  <si>
    <t>Elektroinstalace - silnoproud</t>
  </si>
  <si>
    <t>169</t>
  </si>
  <si>
    <t>741410021</t>
  </si>
  <si>
    <t>Montáž vodič uzemňovací pásek průřezu do 120 mm2 v městské zástavbě v zemi</t>
  </si>
  <si>
    <t>-372178806</t>
  </si>
  <si>
    <t>11,20+11,20+6,80+39,70+17,40+50,40+10,00</t>
  </si>
  <si>
    <t>170</t>
  </si>
  <si>
    <t>354420620</t>
  </si>
  <si>
    <t>pás zemnící 30 x 4 mm FeZn</t>
  </si>
  <si>
    <t>2108648947</t>
  </si>
  <si>
    <t>171</t>
  </si>
  <si>
    <t>741420001</t>
  </si>
  <si>
    <t>Montáž drát nebo lano hromosvodné svodové D do 10 mm s podpěrou</t>
  </si>
  <si>
    <t>-388542767</t>
  </si>
  <si>
    <t>9*3,50</t>
  </si>
  <si>
    <t>9*7,00</t>
  </si>
  <si>
    <t>172</t>
  </si>
  <si>
    <t>354410730</t>
  </si>
  <si>
    <t>drát průměr 10 mm FeZn</t>
  </si>
  <si>
    <t>-867890243</t>
  </si>
  <si>
    <t>Poznámka k položce:
Hmotnost: 0,62 kg/m</t>
  </si>
  <si>
    <t>(9*3,50)/1,61</t>
  </si>
  <si>
    <t>19,565*1,05 'Přepočtené koeficientem množství</t>
  </si>
  <si>
    <t>173</t>
  </si>
  <si>
    <t>354410770</t>
  </si>
  <si>
    <t>drát průměr 8 mm AlMgSi</t>
  </si>
  <si>
    <t>25523717</t>
  </si>
  <si>
    <t>Poznámka k položce:
Hmotnost: 0,135 kg/m</t>
  </si>
  <si>
    <t>(9*7,00)/1,61</t>
  </si>
  <si>
    <t>174</t>
  </si>
  <si>
    <t>35441415</t>
  </si>
  <si>
    <t>podpěra vedení PV 1b 15 FeZn do zdiva 350 mm - prodloužené</t>
  </si>
  <si>
    <t>-42896599</t>
  </si>
  <si>
    <t>9*6</t>
  </si>
  <si>
    <t>175</t>
  </si>
  <si>
    <t>741420022</t>
  </si>
  <si>
    <t>Montáž svorka hromosvodná se 3 šrouby</t>
  </si>
  <si>
    <t>-348506024</t>
  </si>
  <si>
    <t>14+14+14+24+28+14</t>
  </si>
  <si>
    <t>176</t>
  </si>
  <si>
    <t>354418850</t>
  </si>
  <si>
    <t>svorka spojovací SS pro lano D8-10 mm</t>
  </si>
  <si>
    <t>430146600</t>
  </si>
  <si>
    <t>177</t>
  </si>
  <si>
    <t>354419050</t>
  </si>
  <si>
    <t>svorka připojovací SOc k připojení okapových žlabů</t>
  </si>
  <si>
    <t>-429763528</t>
  </si>
  <si>
    <t>178</t>
  </si>
  <si>
    <t>354418950</t>
  </si>
  <si>
    <t>svorka připojovací SP1 k připojení kovových částí</t>
  </si>
  <si>
    <t>-2100841297</t>
  </si>
  <si>
    <t>179</t>
  </si>
  <si>
    <t>354419860</t>
  </si>
  <si>
    <t>svorka odbočovací a spojovací SR 2a pro pásek 30x4 mm    FeZn</t>
  </si>
  <si>
    <t>-453437630</t>
  </si>
  <si>
    <t>8*2</t>
  </si>
  <si>
    <t>180</t>
  </si>
  <si>
    <t>354419960</t>
  </si>
  <si>
    <t>svorka odbočovací a spojovací SR 3a pro spojování kruhových a páskových vodičů    FeZn</t>
  </si>
  <si>
    <t>-1283990242</t>
  </si>
  <si>
    <t>9*2</t>
  </si>
  <si>
    <t>181</t>
  </si>
  <si>
    <t>354419250</t>
  </si>
  <si>
    <t>svorka zkušební SZ pro lano D6-12 mm   FeZn</t>
  </si>
  <si>
    <t>1142211604</t>
  </si>
  <si>
    <t>182</t>
  </si>
  <si>
    <t>741420051</t>
  </si>
  <si>
    <t>Montáž vedení hromosvodné-úhelník nebo trubka s držáky do zdiva</t>
  </si>
  <si>
    <t>-204026068</t>
  </si>
  <si>
    <t>183</t>
  </si>
  <si>
    <t>354418300</t>
  </si>
  <si>
    <t>úhelník ochranný OU 1.7 na ochranu svodu 1,7 m</t>
  </si>
  <si>
    <t>-2025884845</t>
  </si>
  <si>
    <t>184</t>
  </si>
  <si>
    <t>354418360</t>
  </si>
  <si>
    <t>držák ochranného úhelníku do zdiva DOU FeZn</t>
  </si>
  <si>
    <t>-1109742116</t>
  </si>
  <si>
    <t>185</t>
  </si>
  <si>
    <t>741420083</t>
  </si>
  <si>
    <t>Montáž vedení hromosvodné-štítek k označení svodu</t>
  </si>
  <si>
    <t>1104375606</t>
  </si>
  <si>
    <t>186</t>
  </si>
  <si>
    <t>354421100</t>
  </si>
  <si>
    <t>štítek plastový č. 31 -  čísla svodů</t>
  </si>
  <si>
    <t>-2065976731</t>
  </si>
  <si>
    <t>187</t>
  </si>
  <si>
    <t>7436129</t>
  </si>
  <si>
    <t>Demontáž stávající svislého vedení bleskosvodu včetně úhelníků</t>
  </si>
  <si>
    <t>-701545877</t>
  </si>
  <si>
    <t>188</t>
  </si>
  <si>
    <t>998741102</t>
  </si>
  <si>
    <t>Přesun hmot tonážní pro silnoproud v objektech v do 12 m</t>
  </si>
  <si>
    <t>-722323552</t>
  </si>
  <si>
    <t>748</t>
  </si>
  <si>
    <t>Elektromontáže - osvětlovací zařízení a svítidla</t>
  </si>
  <si>
    <t>189</t>
  </si>
  <si>
    <t>7481111</t>
  </si>
  <si>
    <t xml:space="preserve">Demontáž a opětovná montáž vnějších nástěnných svítidel, včetně nastavení kabelů o tloušťku zatelení </t>
  </si>
  <si>
    <t>-1813382794</t>
  </si>
  <si>
    <t>190</t>
  </si>
  <si>
    <t>7481112</t>
  </si>
  <si>
    <t xml:space="preserve">Demontáž a opětovná montáž vnitřních stropních svítidel, včetně nastavení kabelů o tloušťku zatelení </t>
  </si>
  <si>
    <t>-980189212</t>
  </si>
  <si>
    <t>"sklep" 21</t>
  </si>
  <si>
    <t>191</t>
  </si>
  <si>
    <t>7481113</t>
  </si>
  <si>
    <t>Demontáž a opětovná montáž vnitřních stropních svítidel, včetně nastavení kabelů o tloušťku zavěšení sdk podhledu</t>
  </si>
  <si>
    <t>-860192368</t>
  </si>
  <si>
    <t>"byty"</t>
  </si>
  <si>
    <t>"viz výkres D.1.1.02" 7*2</t>
  </si>
  <si>
    <t>"viz výkres D.1.1.03" 7*2</t>
  </si>
  <si>
    <t>762</t>
  </si>
  <si>
    <t>Konstrukce tesařské</t>
  </si>
  <si>
    <t>192</t>
  </si>
  <si>
    <t>762085112</t>
  </si>
  <si>
    <t>Montáž svorníků nebo šroubů délky do 300 mm</t>
  </si>
  <si>
    <t>2144338799</t>
  </si>
  <si>
    <t>193</t>
  </si>
  <si>
    <t>311971030</t>
  </si>
  <si>
    <t>tyč závitová pozinkovaná 4.6 M12x 1000 mm</t>
  </si>
  <si>
    <t>-1612971993</t>
  </si>
  <si>
    <t>"dodatečné přikotvení pozednice" (((9,40+9,40+49,70+16,00+6,80+40,50)/1,50)+0,133)/3+0,667</t>
  </si>
  <si>
    <t>194</t>
  </si>
  <si>
    <t>311111300</t>
  </si>
  <si>
    <t>matice přesná šestihranná ČSN 021401 DIN 934 - 8, M 12</t>
  </si>
  <si>
    <t>tis kus</t>
  </si>
  <si>
    <t>1076203537</t>
  </si>
  <si>
    <t>88*0,001 'Přepočtené koeficientem množství</t>
  </si>
  <si>
    <t>195</t>
  </si>
  <si>
    <t>311205180</t>
  </si>
  <si>
    <t>podložka DIN 125-A ZB D 12 mm,otvor 13 mm</t>
  </si>
  <si>
    <t>-1900149529</t>
  </si>
  <si>
    <t>196</t>
  </si>
  <si>
    <t>762331812</t>
  </si>
  <si>
    <t>Demontáž vázaných kcí krovů z hranolů průřezové plochy do 224 cm2</t>
  </si>
  <si>
    <t>-1655529335</t>
  </si>
  <si>
    <t>"stávající vykíře" 12,00</t>
  </si>
  <si>
    <t>197</t>
  </si>
  <si>
    <t>762332921</t>
  </si>
  <si>
    <t>Doplnění části střešní vazby z hranolů průřezové plochy do 120 cm2 včetně materiálu</t>
  </si>
  <si>
    <t>585455634</t>
  </si>
  <si>
    <t>"doplnění střešního námětu z hranolů 100x120 mm" (10,50+10,50+50,90+17,00+6,90+40,50)*2,50</t>
  </si>
  <si>
    <t>198</t>
  </si>
  <si>
    <t>762332922</t>
  </si>
  <si>
    <t>Doplnění části střešní vazby z hranolů průřezové plochy do 224 cm2 včetně materiálu</t>
  </si>
  <si>
    <t>-1724447738</t>
  </si>
  <si>
    <t>"doplnění vazby v místě bouraného vykíře" 12</t>
  </si>
  <si>
    <t>199</t>
  </si>
  <si>
    <t>762341013</t>
  </si>
  <si>
    <t>Bednění střech rovných z desek OSB tl 15 mm na sraz šroubovaných na krokve</t>
  </si>
  <si>
    <t>1311572695</t>
  </si>
  <si>
    <t>"viz výkres D.1.1.41 - markýza" 2,40*0,80*3</t>
  </si>
  <si>
    <t>200</t>
  </si>
  <si>
    <t>762342214</t>
  </si>
  <si>
    <t>Montáž laťování na střechách jednoduchých sklonu do 60° osové vzdálenosti do 360 mm</t>
  </si>
  <si>
    <t>-766148780</t>
  </si>
  <si>
    <t>"viz výkres D.1.1.33 - římsa" (10,50+10,50+50,90+17,00+6,90+40,50)*2,00</t>
  </si>
  <si>
    <t>"viz výkres D.1.1.11" ((8,10*5,00)/2)*2</t>
  </si>
  <si>
    <t>201</t>
  </si>
  <si>
    <t>605141140</t>
  </si>
  <si>
    <t>řezivo jehličnaté,střešní latě impregnované dl 4 - 5 m</t>
  </si>
  <si>
    <t>-2065796958</t>
  </si>
  <si>
    <t>"skladba V07" (3,50*4,50)*6*0,04*0,06</t>
  </si>
  <si>
    <t>"viz výkres D.1.1.33 - římsa" ((10,50+10,50+50,90+17,00+6,90+40,50)*2,00)*6*0,04*0,06</t>
  </si>
  <si>
    <t>"viz výkres D.1.1.11" (((8,10*5,00)/2)*2)*6*0,04*0,06</t>
  </si>
  <si>
    <t>4,735*1,1 'Přepočtené koeficientem množství</t>
  </si>
  <si>
    <t>202</t>
  </si>
  <si>
    <t>762342812</t>
  </si>
  <si>
    <t>Demontáž laťování střech z latí osové vzdálenosti do 0,50 m</t>
  </si>
  <si>
    <t>1229604698</t>
  </si>
  <si>
    <t>203</t>
  </si>
  <si>
    <t>762395000</t>
  </si>
  <si>
    <t>Spojovací prostředky pro montáž krovu, bednění, laťování, světlíky, klíny</t>
  </si>
  <si>
    <t>-53409725</t>
  </si>
  <si>
    <t>"množství přezato z položky č. 605141140" 5,209</t>
  </si>
  <si>
    <t>"viz výkres D.1.1.42 - markýza" 2,40*0,80*0,015*3</t>
  </si>
  <si>
    <t>204</t>
  </si>
  <si>
    <t>7624210</t>
  </si>
  <si>
    <t>Příplatek k obložení stropu z desek OSB tl 15 mm za prolepení spojů PU lepidle a přelepení vzduchotěsnou páskou</t>
  </si>
  <si>
    <t>-1399148288</t>
  </si>
  <si>
    <t>"viz výkres D.1.1.34" 2,36*2,65</t>
  </si>
  <si>
    <t>205</t>
  </si>
  <si>
    <t>762421023</t>
  </si>
  <si>
    <t>Obložení stropu z desek OSB tl 15 mm nebroušených na pero a drážku šroubovaných</t>
  </si>
  <si>
    <t>34713323</t>
  </si>
  <si>
    <t>206</t>
  </si>
  <si>
    <t>7624211</t>
  </si>
  <si>
    <t>Obložení stropu z desek sádrovláknitých tl 15 mm šroubovaných</t>
  </si>
  <si>
    <t>1212311264</t>
  </si>
  <si>
    <t>"viz výkres D.1.1.41 - boky markýzy" 0,25*0,80*6</t>
  </si>
  <si>
    <t>207</t>
  </si>
  <si>
    <t>7624213</t>
  </si>
  <si>
    <t>Příplatek k obložení stropu z desek sádrovláknitých za vyříznutí otvoru 150x150 mm</t>
  </si>
  <si>
    <t>817294395</t>
  </si>
  <si>
    <t>"viz výkres D.1.1.41 - markýza" 3</t>
  </si>
  <si>
    <t>208</t>
  </si>
  <si>
    <t>762429001</t>
  </si>
  <si>
    <t>Montáž obložení stropu podkladový rošt</t>
  </si>
  <si>
    <t>431135372</t>
  </si>
  <si>
    <t>"viz výkres D.1.1.33, D.1.1.34 - střešní římsa" (10,50+10,50+50,90+17,00+6,90+40,50)</t>
  </si>
  <si>
    <t>"viz výkres D.1.1.34" (3,80*6)+(3,10*5)</t>
  </si>
  <si>
    <t>"viz výkres D.1.1.41 - markýza" 2,40*3*3</t>
  </si>
  <si>
    <t>209</t>
  </si>
  <si>
    <t>612211000</t>
  </si>
  <si>
    <t>hranol konstrukční masivní KVH Nsi 40 x 60 x 5000 mm, smrkové nepohledové</t>
  </si>
  <si>
    <t>-1957836107</t>
  </si>
  <si>
    <t>21,6*1,1 'Přepočtené koeficientem množství</t>
  </si>
  <si>
    <t>210</t>
  </si>
  <si>
    <t>612211060</t>
  </si>
  <si>
    <t>hranol konstrukční masivní KVH Nsi 60 x 80 x 5000 mm, smrkové nepohledové</t>
  </si>
  <si>
    <t>-529022011</t>
  </si>
  <si>
    <t>136,3*1,1 'Přepočtené koeficientem množství</t>
  </si>
  <si>
    <t>211</t>
  </si>
  <si>
    <t>726461028</t>
  </si>
  <si>
    <t>"viz výkres D.1.1.34" ((3,80*6)+(3,10*5))*0,04*0,06</t>
  </si>
  <si>
    <t>0,092*1,1 'Přepočtené koeficientem množství</t>
  </si>
  <si>
    <t>212</t>
  </si>
  <si>
    <t>762495000</t>
  </si>
  <si>
    <t>Spojovací prostředky pro montáž olištování, obložení stropů, střešních podhledů a stěn</t>
  </si>
  <si>
    <t>1512742836</t>
  </si>
  <si>
    <t>"nožství převzato z položky č. 762421023" 6,254</t>
  </si>
  <si>
    <t>"nožství převzato z položky č. 7624211" 6,96</t>
  </si>
  <si>
    <t>213</t>
  </si>
  <si>
    <t>7625112</t>
  </si>
  <si>
    <t>Dodávka a montáž schodu délky 800 mm, výšky 190 mm a šířky 250 mm z desek OSB tl 22 mm, šroubovaných do podkladních latí, včetně hliníkové schodové lišty</t>
  </si>
  <si>
    <t>-789236046</t>
  </si>
  <si>
    <t>"viz detail - výlez na půdu" 1</t>
  </si>
  <si>
    <t>214</t>
  </si>
  <si>
    <t>762511216</t>
  </si>
  <si>
    <t>Podlahové kce podkladové z desek OSB tl 22 mm na sraz lepených</t>
  </si>
  <si>
    <t>1782013037</t>
  </si>
  <si>
    <t>"viz detail - výlez na půdu" (0,80*(0,95+0,45))+((0,95+0,95)*0,45)</t>
  </si>
  <si>
    <t>215</t>
  </si>
  <si>
    <t>762512245</t>
  </si>
  <si>
    <t>Montáž podlahové kce podkladové z desek dřevotřískových nebo cementotřískových šroubovaných na dřevo</t>
  </si>
  <si>
    <t>-910180910</t>
  </si>
  <si>
    <t>"strojovna 3.02" (2,248*2,159)+((2,248+2,248+2,159+2,159)*0,20)</t>
  </si>
  <si>
    <t>"strojovna 3.03" (1,56*1,731)+(1,719*2,611)+((1,731+3,28+2,611+1,719+0,801)*0,20)</t>
  </si>
  <si>
    <t>"strojovna 3.05" (2,324*2,232)+((2,232+2,324+2,324+1,009)*0,20)</t>
  </si>
  <si>
    <t>"strojovna 3.06" (3,017*1,902)+((3,017+3,017+1,902+1,902)*0,20)</t>
  </si>
  <si>
    <t>216</t>
  </si>
  <si>
    <t>3010505930</t>
  </si>
  <si>
    <t>dřevovláknitá deska difuzně otevřená deska DHF tl.15 mm 2500x675 mm</t>
  </si>
  <si>
    <t>-1758256479</t>
  </si>
  <si>
    <t>Poznámka k položce:
tloušťka: 15 mm , délka: 2500 mm , Šířka: 675 mm , počet ks na paletě: 63 ks , objemová hmotnost: 600-625 kg/m3 , faktor difuzního odporu: 11 , reakce na oheň: třída D</t>
  </si>
  <si>
    <t>30,304*1,1 'Přepočtené koeficientem množství</t>
  </si>
  <si>
    <t>217</t>
  </si>
  <si>
    <t>762595001</t>
  </si>
  <si>
    <t>Spojovací prostředky pro položení dřevěných podlah a zakrytí kanálů</t>
  </si>
  <si>
    <t>1370592729</t>
  </si>
  <si>
    <t>1,975+30,304</t>
  </si>
  <si>
    <t>218</t>
  </si>
  <si>
    <t>762822110</t>
  </si>
  <si>
    <t>Montáž stropního trámu z hraněného řeziva průřezové plochy do 144 cm2 s výměnami</t>
  </si>
  <si>
    <t>-945960966</t>
  </si>
  <si>
    <t>"strojovna 3.02" (2,159*6)</t>
  </si>
  <si>
    <t>"strojovna 3.03" (1,731*5)+(2,611*5)</t>
  </si>
  <si>
    <t>"strojovna 3.05" (2,30*6)</t>
  </si>
  <si>
    <t>"strojovna 3.06" (1,90*7)</t>
  </si>
  <si>
    <t>219</t>
  </si>
  <si>
    <t>60511125</t>
  </si>
  <si>
    <t>řezivo stavební fošny prismované středové š do 160mm dl 2-5m</t>
  </si>
  <si>
    <t>1746217184</t>
  </si>
  <si>
    <t>"strojovna 3.02" (2,159*6)*0,04*0,16</t>
  </si>
  <si>
    <t>"strojovna 3.03" ((1,731*5)+(2,611*5))*0,04*0,16</t>
  </si>
  <si>
    <t>"strojovna 3.05" (2,30*6)*0,04*0,16</t>
  </si>
  <si>
    <t>"strojovna 3.06" (1,90*7)*0,04*0,16</t>
  </si>
  <si>
    <t>0,395*1,1 'Přepočtené koeficientem množství</t>
  </si>
  <si>
    <t>220</t>
  </si>
  <si>
    <t>762841811</t>
  </si>
  <si>
    <t>Demontáž podbíjení obkladů stropů a střech sklonu do 60° z hrubých prken tl do 35 mm</t>
  </si>
  <si>
    <t>-803788543</t>
  </si>
  <si>
    <t>221</t>
  </si>
  <si>
    <t>762895000</t>
  </si>
  <si>
    <t>Spojovací prostředky pro montáž záklopu, stropnice a podbíjení</t>
  </si>
  <si>
    <t>-652089681</t>
  </si>
  <si>
    <t>222</t>
  </si>
  <si>
    <t>998762102</t>
  </si>
  <si>
    <t>Přesun hmot tonážní pro kce tesařské v objektech v do 12 m</t>
  </si>
  <si>
    <t>1770985649</t>
  </si>
  <si>
    <t>763</t>
  </si>
  <si>
    <t>Konstrukce suché výstavby</t>
  </si>
  <si>
    <t>223</t>
  </si>
  <si>
    <t>763131432</t>
  </si>
  <si>
    <t>SDK podhled deska 1xDF 15 bez TI dvouvrstvá spodní kce profil CD+UD</t>
  </si>
  <si>
    <t>1477392690</t>
  </si>
  <si>
    <t>"strojovna 3.02" 3,30</t>
  </si>
  <si>
    <t>"strojovna 3.03" 5,20</t>
  </si>
  <si>
    <t>"strojovna 3.05" 3,40</t>
  </si>
  <si>
    <t>"strojovna 3.06" 3,90</t>
  </si>
  <si>
    <t>224</t>
  </si>
  <si>
    <t>763131751</t>
  </si>
  <si>
    <t>Montáž parotěsné zábrany do SDK podhledu</t>
  </si>
  <si>
    <t>1396304455</t>
  </si>
  <si>
    <t>225</t>
  </si>
  <si>
    <t>28329282</t>
  </si>
  <si>
    <t>fólie PE vyztužená Al vrstvou pro parotěsnou vrstvu 170g/m2</t>
  </si>
  <si>
    <t>1948797136</t>
  </si>
  <si>
    <t>15,8*1,1 'Přepočtené koeficientem množství</t>
  </si>
  <si>
    <t>226</t>
  </si>
  <si>
    <t>998763101</t>
  </si>
  <si>
    <t>Přesun hmot tonážní pro dřevostavby v objektech v do 12 m</t>
  </si>
  <si>
    <t>-326755756</t>
  </si>
  <si>
    <t>764</t>
  </si>
  <si>
    <t>Konstrukce klempířské</t>
  </si>
  <si>
    <t>227</t>
  </si>
  <si>
    <t>764001821</t>
  </si>
  <si>
    <t>Demontáž krytiny ze svitků nebo tabulí do suti</t>
  </si>
  <si>
    <t>378432581</t>
  </si>
  <si>
    <t>"stříšky před vstupy" 3,60*0,40*3</t>
  </si>
  <si>
    <t>228</t>
  </si>
  <si>
    <t>764002413</t>
  </si>
  <si>
    <t>Montáž strukturované oddělovací rohože</t>
  </si>
  <si>
    <t>-464388089</t>
  </si>
  <si>
    <t>"viz výkres D.1.1.41 - markýza" (2,40*(0,80+0,30))*3</t>
  </si>
  <si>
    <t>"viz výkres D.1.1.41 - boky markýzy" (0,30*0,80)*6</t>
  </si>
  <si>
    <t>229</t>
  </si>
  <si>
    <t>283292230</t>
  </si>
  <si>
    <t>fólie strukturovaná pod plechovou krytinu 1,5 x 30 m</t>
  </si>
  <si>
    <t>-1412762303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</si>
  <si>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</si>
  <si>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9,36*1,15 'Přepočtené koeficientem množství</t>
  </si>
  <si>
    <t>230</t>
  </si>
  <si>
    <t>764002851</t>
  </si>
  <si>
    <t>Demontáž oplechování parapetů do suti</t>
  </si>
  <si>
    <t>106554339</t>
  </si>
  <si>
    <t>231</t>
  </si>
  <si>
    <t>764002861</t>
  </si>
  <si>
    <t>Demontáž oplechování říms a ozdobných prvků do suti</t>
  </si>
  <si>
    <t>176742687</t>
  </si>
  <si>
    <t>232</t>
  </si>
  <si>
    <t>764004801</t>
  </si>
  <si>
    <t>Demontáž podokapního žlabu do suti</t>
  </si>
  <si>
    <t>-2051144570</t>
  </si>
  <si>
    <t>"viz výkres D.1.1.04" 10,90+10,90+40,70+51,20+17,60+7,10</t>
  </si>
  <si>
    <t>233</t>
  </si>
  <si>
    <t>764004861</t>
  </si>
  <si>
    <t>Demontáž svodu do suti</t>
  </si>
  <si>
    <t>-958234242</t>
  </si>
  <si>
    <t>9*9,70</t>
  </si>
  <si>
    <t>234</t>
  </si>
  <si>
    <t>764141431</t>
  </si>
  <si>
    <t>Krytina střechy rovné drážkováním z tabulí z TiZn předzvětralého plechu sklonu do 30°</t>
  </si>
  <si>
    <t>2141783286</t>
  </si>
  <si>
    <t>"viz výkres D.1.1.42 - markýza" (2,40*(0,80+0,30))*3</t>
  </si>
  <si>
    <t>235</t>
  </si>
  <si>
    <t>764246443</t>
  </si>
  <si>
    <t>Oplechování parapetů rovných celoplošně lepené z taženého hliníku rš 280 mm, včetně ALU krytek, odstín bude vybrán v průběhu realizace</t>
  </si>
  <si>
    <t>2076584768</t>
  </si>
  <si>
    <t>236</t>
  </si>
  <si>
    <t>76432140</t>
  </si>
  <si>
    <t>Lemování čel námětové latě z Al plechu rš 220 mm</t>
  </si>
  <si>
    <t>1751936607</t>
  </si>
  <si>
    <t>"viz výkres D.1.1.33 - střešní římsa" (10,50+10,50+50,90+17,00+6,90+40,50)</t>
  </si>
  <si>
    <t>237</t>
  </si>
  <si>
    <t>764341419</t>
  </si>
  <si>
    <t>Lemování rovných zdí střech s krytinou skládanou z TiZn předzvětralého plechu rš 800 mm</t>
  </si>
  <si>
    <t>1222549262</t>
  </si>
  <si>
    <t>"viz výkres D.1.1.11"</t>
  </si>
  <si>
    <t>"požární zeď na střeše" 7,50+7,50</t>
  </si>
  <si>
    <t>238</t>
  </si>
  <si>
    <t>764345425</t>
  </si>
  <si>
    <t>Lemování trub, konzol, držáků z TiZn předzvětralého plechu střech s krytinou skládanou D do 300 mm</t>
  </si>
  <si>
    <t>-1007061115</t>
  </si>
  <si>
    <t>"prostupy VZT" 4*2</t>
  </si>
  <si>
    <t>239</t>
  </si>
  <si>
    <t>764541405</t>
  </si>
  <si>
    <t>Žlab podokapní půlkruhový z TiZn předzvětralého plechu rš 330 mm</t>
  </si>
  <si>
    <t>1002975767</t>
  </si>
  <si>
    <t>240</t>
  </si>
  <si>
    <t>764541425</t>
  </si>
  <si>
    <t>Roh nebo kout půlkruhového podokapního žlabu z TiZn předzvětralého plechu rš 330 mm</t>
  </si>
  <si>
    <t>1863898543</t>
  </si>
  <si>
    <t>"viz výkres D.1.1.04" 6</t>
  </si>
  <si>
    <t>241</t>
  </si>
  <si>
    <t>764541446</t>
  </si>
  <si>
    <t>Kotlík oválný (trychtýřový) pro podokapní žlaby z TiZn předzvětralého plechu 330/100 mm</t>
  </si>
  <si>
    <t>-2112957125</t>
  </si>
  <si>
    <t>"viz výkres D.1.1.04" 9</t>
  </si>
  <si>
    <t>242</t>
  </si>
  <si>
    <t>764548423</t>
  </si>
  <si>
    <t>Svody kruhové včetně objímek, kolen, odskoků z TiZn předzvětralého plechu průměru 100 mm</t>
  </si>
  <si>
    <t>-422660278</t>
  </si>
  <si>
    <t>243</t>
  </si>
  <si>
    <t>998764102</t>
  </si>
  <si>
    <t>Přesun hmot tonážní pro konstrukce klempířské v objektech v do 12 m</t>
  </si>
  <si>
    <t>10081058</t>
  </si>
  <si>
    <t>765</t>
  </si>
  <si>
    <t>Krytina skládaná</t>
  </si>
  <si>
    <t>244</t>
  </si>
  <si>
    <t>76511123</t>
  </si>
  <si>
    <t>Montáž krytiny betonové nároží do malty</t>
  </si>
  <si>
    <t>-1891514163</t>
  </si>
  <si>
    <t>"viz výkres D.1.1.04" 2,40</t>
  </si>
  <si>
    <t>245</t>
  </si>
  <si>
    <t>59244384</t>
  </si>
  <si>
    <t>taška betonová rovný profil hladká hřebenáč s jednou příchytkou</t>
  </si>
  <si>
    <t>1118777235</t>
  </si>
  <si>
    <t>Poznámka k položce:
Spotřeba: 2,5 kus/m</t>
  </si>
  <si>
    <t>2,4*3,1111 'Přepočtené koeficientem množství</t>
  </si>
  <si>
    <t>250</t>
  </si>
  <si>
    <t>765121014</t>
  </si>
  <si>
    <t>Montáž krytiny betonové sklonu do 30° na sucho přes 8 do 10 ks/m2</t>
  </si>
  <si>
    <t>964402032</t>
  </si>
  <si>
    <t>"viz výkres D.1.1.33 - římsa" (50,90+17,00+6,90+40,50)*2,00</t>
  </si>
  <si>
    <t>251</t>
  </si>
  <si>
    <t>765121503</t>
  </si>
  <si>
    <t>Příplatek k montáži krytiny betonové za připevňovací prostředky za sklon přes 30° do 40°</t>
  </si>
  <si>
    <t>1993678076</t>
  </si>
  <si>
    <t>252</t>
  </si>
  <si>
    <t>7651218</t>
  </si>
  <si>
    <t>Příplatek k zařezání betonových tašek u nároží</t>
  </si>
  <si>
    <t>705397152</t>
  </si>
  <si>
    <t>"nároží" ((10,50*4)+2,40)*2</t>
  </si>
  <si>
    <t>"úžlabí" 2,40*2</t>
  </si>
  <si>
    <t>344</t>
  </si>
  <si>
    <t>765121802</t>
  </si>
  <si>
    <t>Demontáž krytiny betonové sklonu do 30° na sucho k dalšímu použití</t>
  </si>
  <si>
    <t>44197886</t>
  </si>
  <si>
    <t>345</t>
  </si>
  <si>
    <t>765121822</t>
  </si>
  <si>
    <t>Příplatek k demontáži krytiny betonové k dalšímu použití za sklon přes 30°</t>
  </si>
  <si>
    <t>-335774081</t>
  </si>
  <si>
    <t>346</t>
  </si>
  <si>
    <t>765121881</t>
  </si>
  <si>
    <t>Demontáž hřebenů a nároží krytiny betonové sklonu do 30° na sucho do suti</t>
  </si>
  <si>
    <t>-1553913802</t>
  </si>
  <si>
    <t>"nároží" (10,50*4)+2,40</t>
  </si>
  <si>
    <t>347</t>
  </si>
  <si>
    <t>765121891</t>
  </si>
  <si>
    <t>Příplatek k demontáži hřebenů a nároží krytiny betonové do suti za sklon přes 30°</t>
  </si>
  <si>
    <t>2101761246</t>
  </si>
  <si>
    <t>253</t>
  </si>
  <si>
    <t>765122901</t>
  </si>
  <si>
    <t>Čištění krytiny betonové kladené na sucho</t>
  </si>
  <si>
    <t>83099705</t>
  </si>
  <si>
    <t>254</t>
  </si>
  <si>
    <t>765123012</t>
  </si>
  <si>
    <t>Krytina betonová drážková s povrchovou úpravou skládaná na sucho sklonu do 30°</t>
  </si>
  <si>
    <t>-401080891</t>
  </si>
  <si>
    <t>"komplet nové štíty" ((11,00*7,20)/2)*2</t>
  </si>
  <si>
    <t>255</t>
  </si>
  <si>
    <t>765123111</t>
  </si>
  <si>
    <t>Krytina betonová - ochranný a větrávací pás okapové hrany</t>
  </si>
  <si>
    <t>1839463020</t>
  </si>
  <si>
    <t>"viz výkres D.1.1.11" (10,50+10,50+50,90+17,00+6,90+40,50)</t>
  </si>
  <si>
    <t>256</t>
  </si>
  <si>
    <t>765123121</t>
  </si>
  <si>
    <t>Krytina betonová - ochranná a větrávací mřížka okapové hrany</t>
  </si>
  <si>
    <t>-1407631422</t>
  </si>
  <si>
    <t>257</t>
  </si>
  <si>
    <t>765123212</t>
  </si>
  <si>
    <t>Krytina betonová drážková - nárožní hrana provětrávaná z hřebenáčů s povrchovou úpravou</t>
  </si>
  <si>
    <t>400299460</t>
  </si>
  <si>
    <t>"nároží" 10,50*4</t>
  </si>
  <si>
    <t>258</t>
  </si>
  <si>
    <t>765123411</t>
  </si>
  <si>
    <t>Krytina betonová drážková - úžlabí ze systémového hliníkového pásu s barevnou povrchovou úpravou</t>
  </si>
  <si>
    <t>-1184224320</t>
  </si>
  <si>
    <t>"úžlabí" 2,40</t>
  </si>
  <si>
    <t>259</t>
  </si>
  <si>
    <t>765123911</t>
  </si>
  <si>
    <t>Příplatek ke krytině betonové za sklon přes 30° do 40°</t>
  </si>
  <si>
    <t>-2144537788</t>
  </si>
  <si>
    <t>348</t>
  </si>
  <si>
    <t>765125201</t>
  </si>
  <si>
    <t>Montáž nástavce pro anténu pro betonovou krytinu</t>
  </si>
  <si>
    <t>873308488</t>
  </si>
  <si>
    <t>349</t>
  </si>
  <si>
    <t>59244022</t>
  </si>
  <si>
    <t>komplet pro anténu (průchozí taška,nástavec 22-110mm plastový)</t>
  </si>
  <si>
    <t>-196446889</t>
  </si>
  <si>
    <t>350</t>
  </si>
  <si>
    <t>765125202</t>
  </si>
  <si>
    <t>Montáž nástavce pro odvětrání kanalizace pro betonovou krytinu</t>
  </si>
  <si>
    <t>934472669</t>
  </si>
  <si>
    <t>"prostupová ZTI" 6</t>
  </si>
  <si>
    <t>351</t>
  </si>
  <si>
    <t>59244019</t>
  </si>
  <si>
    <t>komplet odvětrání kanalizace (průchozí taška,napojovací trubka 100/125mm,nástavec,kryt)</t>
  </si>
  <si>
    <t>-1670728522</t>
  </si>
  <si>
    <t>262</t>
  </si>
  <si>
    <t>765125401</t>
  </si>
  <si>
    <t>Montáž protisněhového háku pro betonovou krytinu</t>
  </si>
  <si>
    <t>-1083604221</t>
  </si>
  <si>
    <t>263</t>
  </si>
  <si>
    <t>55351090</t>
  </si>
  <si>
    <t>hák sněhový Al s barevným povrchem pro skládané krytiny</t>
  </si>
  <si>
    <t>1445650373</t>
  </si>
  <si>
    <t>264</t>
  </si>
  <si>
    <t>765191021</t>
  </si>
  <si>
    <t>Montáž pojistné hydroizolační fólie kladené ve sklonu přes 20° s lepenými spoji na krokve</t>
  </si>
  <si>
    <t>1345415849</t>
  </si>
  <si>
    <t>265</t>
  </si>
  <si>
    <t>596602130</t>
  </si>
  <si>
    <t>fólie hydroizolační difúzní pojistná otevřená-bez bednění  /50 x 1,5=75m2/</t>
  </si>
  <si>
    <t>844128221</t>
  </si>
  <si>
    <t>288,35*1,1 'Přepočtené koeficientem množství</t>
  </si>
  <si>
    <t>266</t>
  </si>
  <si>
    <t>765191091</t>
  </si>
  <si>
    <t>Příplatek k cenám montáže pojistné hydroizolační fólie za sklon přes 30°</t>
  </si>
  <si>
    <t>2086660160</t>
  </si>
  <si>
    <t>267</t>
  </si>
  <si>
    <t>765192001</t>
  </si>
  <si>
    <t>Nouzové (provizorní) zakrytí střechy plachtou</t>
  </si>
  <si>
    <t>1784878470</t>
  </si>
  <si>
    <t>"rozkrytých částí střech" 246,35+79,20</t>
  </si>
  <si>
    <t>268</t>
  </si>
  <si>
    <t>998765102</t>
  </si>
  <si>
    <t>Přesun hmot tonážní pro krytiny skládané v objektech v do 12 m</t>
  </si>
  <si>
    <t>-1498153409</t>
  </si>
  <si>
    <t>766</t>
  </si>
  <si>
    <t>Konstrukce truhlářské</t>
  </si>
  <si>
    <t>269</t>
  </si>
  <si>
    <t>766622131</t>
  </si>
  <si>
    <t>Montáž plastových oken plochy přes 1 m2 otevíravých výšky do 1,5 m s rámem do zdiva</t>
  </si>
  <si>
    <t>919647241</t>
  </si>
  <si>
    <t>270</t>
  </si>
  <si>
    <t>766622132</t>
  </si>
  <si>
    <t>Montáž plastových oken plochy přes 1 m2 otevíravých výšky do 2,5 m s rámem do zdiva</t>
  </si>
  <si>
    <t>1066566177</t>
  </si>
  <si>
    <t>271</t>
  </si>
  <si>
    <t>766622216</t>
  </si>
  <si>
    <t>Montáž plastových oken plochy do 1 m2 otevíravých s rámem do zdiva</t>
  </si>
  <si>
    <t>772724622</t>
  </si>
  <si>
    <t>"viz výkres D.1.1.01" 12+2+3</t>
  </si>
  <si>
    <t>272</t>
  </si>
  <si>
    <t>61140018</t>
  </si>
  <si>
    <t>okno plastové dvoukřídlové 1xotvíravé + 1xotvíravé a sklopné, 1140 x 580 mm, zasklení izolačním dvojsklem Uw=1,1 W/m2K, barva bílá/bílá</t>
  </si>
  <si>
    <t>972831973</t>
  </si>
  <si>
    <t>"viz výkres D.1.1.01" 12</t>
  </si>
  <si>
    <t>273</t>
  </si>
  <si>
    <t>61140019</t>
  </si>
  <si>
    <t>okno plastové dvoukřídlové 1xotvíravé + 1xotvíravé a sklopné, 1310 x 550 mm, zasklení izolačním dvojsklem Uw=1,1 W/m2K, barva bílá/bílá</t>
  </si>
  <si>
    <t>-977192877</t>
  </si>
  <si>
    <t>"viz výkres D.1.1.01" 2</t>
  </si>
  <si>
    <t>274</t>
  </si>
  <si>
    <t>61140029</t>
  </si>
  <si>
    <t>okno plastové jednokřídlé otvíravé a sklopné, 470 x 540 mm, zasklení izolačním dvojsklem Uw=1,1 W/m2K, barva bílá/bílá</t>
  </si>
  <si>
    <t>1432441442</t>
  </si>
  <si>
    <t>275</t>
  </si>
  <si>
    <t>61140020</t>
  </si>
  <si>
    <t>okno plastové dvoukřídlové 1320x1170 mm, 1xotvíravé + 1xotvíravé a sklopné, zasklení izolačním dvojsklem Uw=1,1 W/m2K, barva bílá/bílá</t>
  </si>
  <si>
    <t>1643914209</t>
  </si>
  <si>
    <t xml:space="preserve">"náhrada stávajících oken nesplňující uvedený parametr - bližší specifikaci viz výkres D.1.1" </t>
  </si>
  <si>
    <t>"č.p. 229" 1</t>
  </si>
  <si>
    <t>276</t>
  </si>
  <si>
    <t>61140021</t>
  </si>
  <si>
    <t>okno plastové dvoukřídlové 1325x1465 mm, 1xotvíravé + 1xotvíravé a sklopné, zasklení izolačním dvojsklem Uw=1,1 W/m2K, barva bílá/bílá</t>
  </si>
  <si>
    <t>-1256859569</t>
  </si>
  <si>
    <t>277</t>
  </si>
  <si>
    <t>61140022</t>
  </si>
  <si>
    <t>okno plastové dvoukřídlové se středovým distančním sloupkem, 1400x1480 mm, 2xotvíravé a sklopné, zasklení izolačním dvojsklem Uw=1,1 W/m2K, barva bílá/bílá</t>
  </si>
  <si>
    <t>-2031482200</t>
  </si>
  <si>
    <t>278</t>
  </si>
  <si>
    <t>61140023</t>
  </si>
  <si>
    <t>okno plastové trojkřídlové 2060x1480 mm, 2x otvíravé a sklopné + 1xotvíravé, zasklení izolačním dvojsklem Uw=1,1 W/m2K, barva bílá/bílá</t>
  </si>
  <si>
    <t>-1357510984</t>
  </si>
  <si>
    <t>279</t>
  </si>
  <si>
    <t>766622832</t>
  </si>
  <si>
    <t>Demontáž rámu zdvojených oken dřevěných nebo plastových do 2m2 k opětovnému použití</t>
  </si>
  <si>
    <t>-145577790</t>
  </si>
  <si>
    <t>280</t>
  </si>
  <si>
    <t>766622833</t>
  </si>
  <si>
    <t>Demontáž rámu zdvojených oken dřevěných nebo plastových do 4m2 k opětovnému použití</t>
  </si>
  <si>
    <t>518974314</t>
  </si>
  <si>
    <t>281</t>
  </si>
  <si>
    <t>766622861</t>
  </si>
  <si>
    <t>Vyvěšení nebo zavěšení křídel dřevěných nebo plastových okenních do 1,5 m2</t>
  </si>
  <si>
    <t>1298774846</t>
  </si>
  <si>
    <t>"viz výkres D.1.1.06" (2*10)+(3*10)</t>
  </si>
  <si>
    <t>"viz výkres D.1.1.07" (2*4)+(3*4)</t>
  </si>
  <si>
    <t>"viz výkres D.1.1.08" (1*20)+(2*12)</t>
  </si>
  <si>
    <t>"viz výkres D.1.1.09" (1*4)+(2*4)</t>
  </si>
  <si>
    <t>282</t>
  </si>
  <si>
    <t>7666294</t>
  </si>
  <si>
    <t>Dodávka a montáž tepelně izolačních hranolů - systémové provedení předsazené montáže oken</t>
  </si>
  <si>
    <t>-2029243371</t>
  </si>
  <si>
    <t>(2,18+2,18+1,50+1,50)*7</t>
  </si>
  <si>
    <t>(0,80+0,80+1,35+1,35)*12</t>
  </si>
  <si>
    <t>(1,45+1,45+1,47+1,47)*6</t>
  </si>
  <si>
    <t>(1,45+1,45+1,17+1,17)*7</t>
  </si>
  <si>
    <t>"balkón. dveře na lodžii" (1,59+1,59+2,08+2,08)</t>
  </si>
  <si>
    <t>(1,45+1,45+1,20+1,20)*8</t>
  </si>
  <si>
    <t>(0,80+0,80+1,33+1,33)*12</t>
  </si>
  <si>
    <t>(1,45+1,45+1,75+1,75)*2</t>
  </si>
  <si>
    <t>"balkón. dveře na lodžii" (1,60+1,60+2,07+2,07)</t>
  </si>
  <si>
    <t>"balkón. dveře na balkón" (1,45+1,45+2,25+2,25)*6</t>
  </si>
  <si>
    <t>283</t>
  </si>
  <si>
    <t>766629415</t>
  </si>
  <si>
    <t>Příplatek k montáži oken rovné ostění fólie připojovací spára do 65 mm</t>
  </si>
  <si>
    <t>-1150404717</t>
  </si>
  <si>
    <t>"dveře vchodové" (1,45+1,45+2,20+2,20)*3</t>
  </si>
  <si>
    <t>284</t>
  </si>
  <si>
    <t>7666600</t>
  </si>
  <si>
    <t>Příplatek za úpravu zlepšující tepelný parametr vnitřních dveří s požární odolností (bližší specifikace viz výkres D.1.1)</t>
  </si>
  <si>
    <t>1728927078</t>
  </si>
  <si>
    <t>285</t>
  </si>
  <si>
    <t>766660021</t>
  </si>
  <si>
    <t>Montáž dveřních křídel otvíravých 1křídlových š do 0,8 m požárních do ocelové zárubně</t>
  </si>
  <si>
    <t>228515599</t>
  </si>
  <si>
    <t>286</t>
  </si>
  <si>
    <t>611656100</t>
  </si>
  <si>
    <t>dveře vnitřní požárně odolné, odolnost EI (EW) 30 D3, 1křídlové 70, 80 x 197 cm, provedení KLIMA 3</t>
  </si>
  <si>
    <t>904952164</t>
  </si>
  <si>
    <t>287</t>
  </si>
  <si>
    <t>766660022</t>
  </si>
  <si>
    <t>Montáž dveřních křídel otvíravých 1křídlových š přes 0,8 m požárních do ocelové zárubně</t>
  </si>
  <si>
    <t>-349059280</t>
  </si>
  <si>
    <t>"viz výkres D.1.1.04" 4</t>
  </si>
  <si>
    <t>288</t>
  </si>
  <si>
    <t>611656110</t>
  </si>
  <si>
    <t>dveře vnitřní požárně odolné, odolnost EI (EW) 30 D3, 1křídlové 90 x 197 cm, provedení KLIMA 3</t>
  </si>
  <si>
    <t>1418872280</t>
  </si>
  <si>
    <t>289</t>
  </si>
  <si>
    <t>766660451</t>
  </si>
  <si>
    <t>Montáž vchodových dveří 2křídlových bez nadsvětlíku do zdiva</t>
  </si>
  <si>
    <t>860210410</t>
  </si>
  <si>
    <t>"viz výkres D.1.1.02" 3</t>
  </si>
  <si>
    <t>290</t>
  </si>
  <si>
    <t>766660717</t>
  </si>
  <si>
    <t>Montáž dveřních křídel samozavírače na ocelovou zárubeň</t>
  </si>
  <si>
    <t>-700455985</t>
  </si>
  <si>
    <t>"viz výkres D.1.1.04" 4+1</t>
  </si>
  <si>
    <t>291</t>
  </si>
  <si>
    <t>54917260X</t>
  </si>
  <si>
    <t xml:space="preserve">samozavírač protipožárních dveří </t>
  </si>
  <si>
    <t>-1156510248</t>
  </si>
  <si>
    <t>292</t>
  </si>
  <si>
    <t>76666072</t>
  </si>
  <si>
    <t>Montáž dveřního kování - klika/klika</t>
  </si>
  <si>
    <t>2072608003</t>
  </si>
  <si>
    <t>293</t>
  </si>
  <si>
    <t>549146200</t>
  </si>
  <si>
    <t>klika včetně rozet a montážního materiálu nerez</t>
  </si>
  <si>
    <t>-702334265</t>
  </si>
  <si>
    <t>Poznámka k položce:
č.zboží ACE00086 cena zahrnuje kování včetně rozet a montážního materiálu.</t>
  </si>
  <si>
    <t>294</t>
  </si>
  <si>
    <t>766660722</t>
  </si>
  <si>
    <t>Montáž dveřního kování - zámku</t>
  </si>
  <si>
    <t>-759855935</t>
  </si>
  <si>
    <t>295</t>
  </si>
  <si>
    <t>549641100</t>
  </si>
  <si>
    <t>vložka zámková cylindrická oboustranná v provedení centrálního klíče</t>
  </si>
  <si>
    <t>170073552</t>
  </si>
  <si>
    <t>296</t>
  </si>
  <si>
    <t>76668182</t>
  </si>
  <si>
    <t>Demontáž plastových vstupních 2křídl. dveří včetně zárubní k opětovnému použití</t>
  </si>
  <si>
    <t>2097685025</t>
  </si>
  <si>
    <t>"viz výkres D.1.1.02" 1,50*2,20*3</t>
  </si>
  <si>
    <t>297</t>
  </si>
  <si>
    <t>766691510</t>
  </si>
  <si>
    <t>Montáž těsnění oken a balkónových dveří polyuretanovou páskou</t>
  </si>
  <si>
    <t>-642549937</t>
  </si>
  <si>
    <t>"viz výkres D.1.1"</t>
  </si>
  <si>
    <t>"těsnění do vstupních dveří do bytů" 14*5</t>
  </si>
  <si>
    <t>298</t>
  </si>
  <si>
    <t>2861815</t>
  </si>
  <si>
    <t>páska těsnící do vchodových dveří</t>
  </si>
  <si>
    <t>-150445973</t>
  </si>
  <si>
    <t>70*1,02 'Přepočtené koeficientem množství</t>
  </si>
  <si>
    <t>299</t>
  </si>
  <si>
    <t>766691914</t>
  </si>
  <si>
    <t>Vyvěšení nebo zavěšení dřevěných křídel dveří pl do 2 m2</t>
  </si>
  <si>
    <t>-763300864</t>
  </si>
  <si>
    <t>300</t>
  </si>
  <si>
    <t>998766102</t>
  </si>
  <si>
    <t>Přesun hmot tonážní pro konstrukce truhlářské v objektech v do 12 m</t>
  </si>
  <si>
    <t>1964506103</t>
  </si>
  <si>
    <t>767</t>
  </si>
  <si>
    <t>Konstrukce zámečnické</t>
  </si>
  <si>
    <t>301</t>
  </si>
  <si>
    <t>76716181</t>
  </si>
  <si>
    <t>Demontáž nevyužívaných rozvodů na fasádě</t>
  </si>
  <si>
    <t>kompl</t>
  </si>
  <si>
    <t>-443743393</t>
  </si>
  <si>
    <t>302</t>
  </si>
  <si>
    <t>767161813</t>
  </si>
  <si>
    <t>Demontáž zábradlí rovného nerozebíratelného hmotnosti 1m zábradlí do 20 kg</t>
  </si>
  <si>
    <t>260037851</t>
  </si>
  <si>
    <t>"lodžie" 1,80+1,80</t>
  </si>
  <si>
    <t>"balkón" 1,50*6</t>
  </si>
  <si>
    <t>303</t>
  </si>
  <si>
    <t>76716182</t>
  </si>
  <si>
    <t>Demontáž a opětovná montáž fasádních štítků s označenám ulic a čísel popisných</t>
  </si>
  <si>
    <t>-898796124</t>
  </si>
  <si>
    <t>304</t>
  </si>
  <si>
    <t>76716183</t>
  </si>
  <si>
    <t>Demontáž fasádních větracích mřížek a konzol pro vlajky</t>
  </si>
  <si>
    <t>-1158898371</t>
  </si>
  <si>
    <t>305</t>
  </si>
  <si>
    <t>76716184</t>
  </si>
  <si>
    <t>Demontáž a opětovná montáž (na úroveň nového zateplení) zvonků a krabiček s telefonním vedením</t>
  </si>
  <si>
    <t>527972715</t>
  </si>
  <si>
    <t>306</t>
  </si>
  <si>
    <t>76716185</t>
  </si>
  <si>
    <t>Demontáž a přemístění lapače střešních splavenin včetně potřebné úpravy vedení ležaté dešťové kanalizace</t>
  </si>
  <si>
    <t>-1665202022</t>
  </si>
  <si>
    <t>307</t>
  </si>
  <si>
    <t>76716186</t>
  </si>
  <si>
    <t>Přemístěných stávajících satelitů z fasády na společné nástřešní tyče včetně přívodních kabelů</t>
  </si>
  <si>
    <t>1216055324</t>
  </si>
  <si>
    <t>Poznámka k položce:
Objem prací na 1 kus: demontáž stávajícího satelitu, vysekání 10 m rýhy po fasádě, montáž koaxiálního kabelu zataženého do plastové chráničky prům. 15 mm o celkové délce 40 m, proražení otvoru ve stavájící podstřešní římse.</t>
  </si>
  <si>
    <t>311</t>
  </si>
  <si>
    <t>76781261</t>
  </si>
  <si>
    <t>Dodávka a montáž ocelové markýzy nad vstupem, k-ce nýtovaná pásovina, včetně kotvení a povrchové úpravy žárovým zinkováním - bližší specifikace viz výkres D.1.1.41</t>
  </si>
  <si>
    <t>-2111496411</t>
  </si>
  <si>
    <t>312</t>
  </si>
  <si>
    <t>76781262</t>
  </si>
  <si>
    <t>Dodávka a montáž ocelového schodiště se zábradlím, schodnice U 200, stupně pórorošt 350x800 mm, uchycení zábradlí U 120 + napojení na stávající zábradlí, vč. kotvení a povrchové úpravy žárovým zinkováním - bližší specifikace viz výkres D.1.1.42, D1.1.1.43</t>
  </si>
  <si>
    <t>1249770498</t>
  </si>
  <si>
    <t>313</t>
  </si>
  <si>
    <t>76781263</t>
  </si>
  <si>
    <t>Dodávka a montáž ocelového balkónu se zábradlím (částečně se použije původní) včetně kotvení a povrchové úpravy žárovým zinkováním, podlaha z modřínových prken - bližší specifikace viz výkres D.1.1.40, D1.1.1.41</t>
  </si>
  <si>
    <t>-107018238</t>
  </si>
  <si>
    <t>314</t>
  </si>
  <si>
    <t>76781264</t>
  </si>
  <si>
    <t>Dodávka a montáž ocelového zábradlí lodžie (úprava stávajícího zábradlí) včetně kotvení přes kotevní desku z termoplastické pěny a povrchové úpravy žárovým zinkováním - bližší specifikace viz výkres D.1.1.38, D1.1.1.39</t>
  </si>
  <si>
    <t>-1583429389</t>
  </si>
  <si>
    <t>"viz výkres č. D.1.1.09" 1,40+0,50</t>
  </si>
  <si>
    <t>315</t>
  </si>
  <si>
    <t>76781265</t>
  </si>
  <si>
    <t>Příplatek k montáži ocelových k-cí za kotvení s omezenín tepelných mostů - viz výkres D.1.1 (držáky bleskosvodu, dešťových svodů, apod. v kontaktním zateplovacím systému)</t>
  </si>
  <si>
    <t>1040339491</t>
  </si>
  <si>
    <t>Poznámka k položce:
Prvky s nižší zátěží (hromosvody, okapní svody atd.) budou kotveny do fasády skrz nalepené desky z termoplastické pěny o hustotě 100-400 kg/m3 na bázi polymeru polystyrenu (PS) nebo pomocí montážních vlálečků vyrobených z tvrzeného EPS nebo ve variantě PE z vysoce kvalitního plastu.</t>
  </si>
  <si>
    <t>316</t>
  </si>
  <si>
    <t>76781266</t>
  </si>
  <si>
    <t>Dodávka a montáž Netopýří budka do zateplení 420/500/100 mm</t>
  </si>
  <si>
    <t>1190114751</t>
  </si>
  <si>
    <t>317</t>
  </si>
  <si>
    <t>76781267</t>
  </si>
  <si>
    <t xml:space="preserve">Dodávka a montáž budky pro rorýse do zateplení </t>
  </si>
  <si>
    <t>1353392550</t>
  </si>
  <si>
    <t>336</t>
  </si>
  <si>
    <t>76781268</t>
  </si>
  <si>
    <t>Dodávka a montáž ocelového schodišťového zábradlí u vyrovnávacího schidiště u vstupu č.p. 228 včetně dubového madla, kotveno do ŽB monolitické k-ce schodiště - bližší specifikace viz výkres D.1.1.44</t>
  </si>
  <si>
    <t>1344063870</t>
  </si>
  <si>
    <t>318</t>
  </si>
  <si>
    <t>998767102</t>
  </si>
  <si>
    <t>Přesun hmot tonážní pro zámečnické konstrukce v objektech v do 12 m</t>
  </si>
  <si>
    <t>-1361499356</t>
  </si>
  <si>
    <t>771</t>
  </si>
  <si>
    <t>Podlahy z dlaždic</t>
  </si>
  <si>
    <t>319</t>
  </si>
  <si>
    <t>771474113</t>
  </si>
  <si>
    <t>Montáž soklíků z dlaždic keramických rovných flexibilní lepidlo v do 120 mm</t>
  </si>
  <si>
    <t>230149666</t>
  </si>
  <si>
    <t>"viz výkres D.1.1.37" 1,50+1,50+2,36-0,85</t>
  </si>
  <si>
    <t>320</t>
  </si>
  <si>
    <t>771574113</t>
  </si>
  <si>
    <t>Montáž podlah keramických režných hladkých lepených flexibilním lepidlem do 12 ks/m2</t>
  </si>
  <si>
    <t>379321392</t>
  </si>
  <si>
    <t>"viz výkres D.1.1.37" (2,36*1,15)+(1,00*0,30)+(0,90*0,90)+((0,90+0,90+0,90)*0,30)</t>
  </si>
  <si>
    <t>321</t>
  </si>
  <si>
    <t>597614080</t>
  </si>
  <si>
    <t>dlaždice keramické slinuté neglazované mrazuvzdorné 29,8 x 29,8 x 0,9 cm</t>
  </si>
  <si>
    <t>1264164518</t>
  </si>
  <si>
    <t>"množství převzato z položky č. 771474113" 4,51*0,10*1,20</t>
  </si>
  <si>
    <t>"množství převzato z položky č. 771574113" 4,634</t>
  </si>
  <si>
    <t>5,175*1,15 'Přepočtené koeficientem množství</t>
  </si>
  <si>
    <t>322</t>
  </si>
  <si>
    <t>771591111</t>
  </si>
  <si>
    <t>Podlahy penetrace podkladu</t>
  </si>
  <si>
    <t>-963236118</t>
  </si>
  <si>
    <t>"množství převzato z položky č. 771474113" 4,51*0,10</t>
  </si>
  <si>
    <t>323</t>
  </si>
  <si>
    <t>771591115</t>
  </si>
  <si>
    <t>Podlahy spárování silikonem</t>
  </si>
  <si>
    <t>632620752</t>
  </si>
  <si>
    <t>"viz výkres D.1.1.37" (1,50+1,50+2,36-0,85)+(0,90+0,90+0,90)</t>
  </si>
  <si>
    <t>324</t>
  </si>
  <si>
    <t>998771102</t>
  </si>
  <si>
    <t>Přesun hmot tonážní pro podlahy z dlaždic v objektech v do 12 m</t>
  </si>
  <si>
    <t>-35536551</t>
  </si>
  <si>
    <t>783</t>
  </si>
  <si>
    <t>Dokončovací práce - nátěry</t>
  </si>
  <si>
    <t>325</t>
  </si>
  <si>
    <t>783201403</t>
  </si>
  <si>
    <t>Oprášení tesařských konstrukcí před provedením nátěru</t>
  </si>
  <si>
    <t>1832895755</t>
  </si>
  <si>
    <t>385,00</t>
  </si>
  <si>
    <t>326</t>
  </si>
  <si>
    <t>783213121</t>
  </si>
  <si>
    <t>Napouštěcí dvojnásobný syntetický biocidní nátěr tesařských konstrukcí zabudovaných do konstrukce</t>
  </si>
  <si>
    <t>2094322493</t>
  </si>
  <si>
    <t>327</t>
  </si>
  <si>
    <t>783301311</t>
  </si>
  <si>
    <t>Odmaštění zámečnických konstrukcí vodou ředitelným odmašťovačem</t>
  </si>
  <si>
    <t>-1986037695</t>
  </si>
  <si>
    <t xml:space="preserve">"ocelové zárubně" </t>
  </si>
  <si>
    <t>"viz výkres D.1.1.01" 3*5,00*0,25</t>
  </si>
  <si>
    <t>"viz výkres D.1.1.04" 5*5,00*0,25</t>
  </si>
  <si>
    <t>"stávající ocelová dířka na fasádě" (0,60*0,60*8)+(1,35*0,50)</t>
  </si>
  <si>
    <t>338</t>
  </si>
  <si>
    <t>783306809</t>
  </si>
  <si>
    <t>Odstranění nátěru ze zámečnických konstrukcí okartáčováním</t>
  </si>
  <si>
    <t>2097296151</t>
  </si>
  <si>
    <t>328</t>
  </si>
  <si>
    <t>783314203</t>
  </si>
  <si>
    <t>Základní antikorozní jednonásobný syntetický samozákladující nátěr zámečnických konstrukcí</t>
  </si>
  <si>
    <t>93346171</t>
  </si>
  <si>
    <t>329</t>
  </si>
  <si>
    <t>783317105</t>
  </si>
  <si>
    <t>Krycí jednonásobný syntetický samozákladující nátěr zámečnických konstrukcí</t>
  </si>
  <si>
    <t>88757742</t>
  </si>
  <si>
    <t>330</t>
  </si>
  <si>
    <t>783813111</t>
  </si>
  <si>
    <t>Penetrační syntetický nátěr hladkých povrchů z desek na bázi dřeva</t>
  </si>
  <si>
    <t>-1929675367</t>
  </si>
  <si>
    <t>331</t>
  </si>
  <si>
    <t>783817401</t>
  </si>
  <si>
    <t>Krycí dvojnásobný syntetický nátěr hladkých betonových povrchů</t>
  </si>
  <si>
    <t>1739728125</t>
  </si>
  <si>
    <t>784</t>
  </si>
  <si>
    <t>Dokončovací práce - malby a tapety</t>
  </si>
  <si>
    <t>332</t>
  </si>
  <si>
    <t>784181101</t>
  </si>
  <si>
    <t>Základní akrylátová jednonásobná penetrace podkladu v místnostech výšky do 3,80m</t>
  </si>
  <si>
    <t>67300875</t>
  </si>
  <si>
    <t>1200</t>
  </si>
  <si>
    <t>333</t>
  </si>
  <si>
    <t>784221101</t>
  </si>
  <si>
    <t>Dvojnásobné bílé malby  ze směsí za sucha dobře otěruvzdorných v místnostech do 3,80 m</t>
  </si>
  <si>
    <t>-13071644</t>
  </si>
  <si>
    <t>T..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</si>
  <si>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</si>
  <si>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</si>
  <si>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</si>
  <si>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</si>
  <si>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</si>
  <si>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</si>
  <si>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</si>
  <si>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</si>
  <si>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</si>
  <si>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</si>
  <si>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873805817</t>
  </si>
  <si>
    <t>"revize hromosvodu" 10</t>
  </si>
  <si>
    <t>VRN</t>
  </si>
  <si>
    <t>Vedlejší rozpočtové náklady</t>
  </si>
  <si>
    <t>VRN1</t>
  </si>
  <si>
    <t>Průzkumné, geodetické a projektové práce</t>
  </si>
  <si>
    <t>011503000</t>
  </si>
  <si>
    <t>Výtahová zkouška pro kotvení KZS</t>
  </si>
  <si>
    <t>Kč</t>
  </si>
  <si>
    <t>1024</t>
  </si>
  <si>
    <t>14658450</t>
  </si>
  <si>
    <t>013254000</t>
  </si>
  <si>
    <t>Dokumentace skutečného provedení stavby</t>
  </si>
  <si>
    <t>563655786</t>
  </si>
  <si>
    <t>VRN4</t>
  </si>
  <si>
    <t>Inženýrská činnost</t>
  </si>
  <si>
    <t>042503000</t>
  </si>
  <si>
    <t>Plán BOZP na staveništi</t>
  </si>
  <si>
    <t>-1703191908</t>
  </si>
  <si>
    <t>045203000</t>
  </si>
  <si>
    <t>Kompletační činnost</t>
  </si>
  <si>
    <t>90005025</t>
  </si>
  <si>
    <t>T... - Nezpůsobilé výdaje</t>
  </si>
  <si>
    <t xml:space="preserve">    5 - Komunikace pozemní</t>
  </si>
  <si>
    <t xml:space="preserve">    VRN3 - Zařízení staveniště</t>
  </si>
  <si>
    <t xml:space="preserve">    VRN6 - Územní vlivy</t>
  </si>
  <si>
    <t xml:space="preserve">    VRN7 - Provozní vlivy</t>
  </si>
  <si>
    <t>Komunikace pozemní</t>
  </si>
  <si>
    <t>564732111</t>
  </si>
  <si>
    <t>Podklad z vibrovaného štěrku VŠ tl 100 mm</t>
  </si>
  <si>
    <t>-1426134213</t>
  </si>
  <si>
    <t>"viz vákres D.1.1.02"</t>
  </si>
  <si>
    <t>"odkopání soklu" (17,90+10,00+7,30+40,40+10,00+51,00-(1,80*2))*0,45</t>
  </si>
  <si>
    <t>572360112</t>
  </si>
  <si>
    <t>Vyspravení krytu komunikací po překopech plochy do 15 m2 studenou asfaltovou směsí tl 60 mm</t>
  </si>
  <si>
    <t>-667480467</t>
  </si>
  <si>
    <t>"před vyrovnávacím schodištěm u vstupu č.p. 228" 1,50*1,00</t>
  </si>
  <si>
    <t>596811220</t>
  </si>
  <si>
    <t>Kladení betonové dlažby komunikací pro pěší do lože z kameniva vel do 0,25 m2 plochy do 50 m2</t>
  </si>
  <si>
    <t>-410882269</t>
  </si>
  <si>
    <t>592457020</t>
  </si>
  <si>
    <t>dlažba betonová plošná hladká Standard 40x40x5 cm šedá</t>
  </si>
  <si>
    <t>1711038288</t>
  </si>
  <si>
    <t>Poznámka k položce:
Spotřeba: 6,25 kus/m2</t>
  </si>
  <si>
    <t>59,85*1,05 'Přepočtené koeficientem množství</t>
  </si>
  <si>
    <t>952901111</t>
  </si>
  <si>
    <t>Vyčištění budov bytové a občanské výstavby při výšce podlaží do 4 m</t>
  </si>
  <si>
    <t>-1421661980</t>
  </si>
  <si>
    <t>-1164380649</t>
  </si>
  <si>
    <t>766694121</t>
  </si>
  <si>
    <t>Montáž parapetních desek dřevěných nebo plastových šířky přes 30 cm délky do 1,0 m</t>
  </si>
  <si>
    <t>47298188</t>
  </si>
  <si>
    <t>"viz výkres D.1.1.02" 12</t>
  </si>
  <si>
    <t>"viz výkres D.1.1.03" 12</t>
  </si>
  <si>
    <t>766694122</t>
  </si>
  <si>
    <t>Montáž parapetních dřevěných nebo plastových šířky přes 30 cm délky do 1,6 m</t>
  </si>
  <si>
    <t>611849005</t>
  </si>
  <si>
    <t>"viz výkres D.1.1.02" 6+7</t>
  </si>
  <si>
    <t>"viz výkres D.1.1.03" 8+2</t>
  </si>
  <si>
    <t>766694123</t>
  </si>
  <si>
    <t>Montáž parapetních dřevěných nebo plastových šířky přes 30 cm délky do 2,6 m</t>
  </si>
  <si>
    <t>1809756311</t>
  </si>
  <si>
    <t>"viz výkres D.1.1.02" 7</t>
  </si>
  <si>
    <t>"viz výkres D.1.1.03" 7</t>
  </si>
  <si>
    <t>607941070</t>
  </si>
  <si>
    <t>deska parapetní dřevotřísková vnitřní 0,5 x 1 m</t>
  </si>
  <si>
    <t>-2031712459</t>
  </si>
  <si>
    <t>76,97*1,05 'Přepočtené koeficientem množství</t>
  </si>
  <si>
    <t>-902391934</t>
  </si>
  <si>
    <t>HZS1291</t>
  </si>
  <si>
    <t>Hodinová zúčtovací sazba pomocný stavební dělník</t>
  </si>
  <si>
    <t>-1940193114</t>
  </si>
  <si>
    <t>"vyklizení půdy" 40,00</t>
  </si>
  <si>
    <t>VRN3</t>
  </si>
  <si>
    <t>Zařízení staveniště</t>
  </si>
  <si>
    <t>030001000</t>
  </si>
  <si>
    <t>481348272</t>
  </si>
  <si>
    <t>VRN6</t>
  </si>
  <si>
    <t>Územní vlivy</t>
  </si>
  <si>
    <t>06310300</t>
  </si>
  <si>
    <t>Biologický dohled stavby - opatření na ochranu hnízdišť rorýsů a úkrytů netopýrů</t>
  </si>
  <si>
    <t>-1300551472</t>
  </si>
  <si>
    <t>VRN7</t>
  </si>
  <si>
    <t>Provozní vlivy</t>
  </si>
  <si>
    <t>071103000</t>
  </si>
  <si>
    <t>Provoz investora</t>
  </si>
  <si>
    <t>815864175</t>
  </si>
  <si>
    <t>X - Blok X, Mírová č.p. 252 - 255 - architektonicko-stavební část</t>
  </si>
  <si>
    <t>X. - Způsobilé výdaje - hlavní aktivity</t>
  </si>
  <si>
    <t>113107022</t>
  </si>
  <si>
    <t>Odstranění podkladu plochy do 15 m2 z kameniva drceného tl 200 mm při překopech inž sítí</t>
  </si>
  <si>
    <t>-117489694</t>
  </si>
  <si>
    <t>"odkopání soklu - v místě asflatu" (20,00+33,80)*0,70</t>
  </si>
  <si>
    <t>321403846</t>
  </si>
  <si>
    <t>"odkopání soklu" (11,00+22,70+8,00+2,40+33,50+10,20+32,50+2,40)*0,60</t>
  </si>
  <si>
    <t>113107043</t>
  </si>
  <si>
    <t>Odstranění podkladu plochy do 15 m2 živičných tl 150 mm při překopech inž sítí</t>
  </si>
  <si>
    <t>-951172652</t>
  </si>
  <si>
    <t>1551313651</t>
  </si>
  <si>
    <t>"odkopání soklu" (11,00+22,70+8,00+2,40+33,50+10,20+32,50+2,40+20,00+33,80)*0,60*0,50</t>
  </si>
  <si>
    <t>"výkop pro zemnící pásek bleskosvodu" ( 11,00+22,70+8,00+2,40+33,50+10,20+32,50+2,40+20,00+33,80+5,00)*0,30*0,70</t>
  </si>
  <si>
    <t>"základové pasy pro vnější ocel.schodiště" ((0,85*0,45*0,80)+(0,85*0,30*0,8))+((1,45*0,45*0,80)+(1,45*0,30*0,80))+((1,60*0,30*0,80*2)+(1,45*0,45*0,8))</t>
  </si>
  <si>
    <t>"základové pasy pro vnější monolitické schodiště" 1,60*0,50*0,80</t>
  </si>
  <si>
    <t>-1417866113</t>
  </si>
  <si>
    <t>379119403</t>
  </si>
  <si>
    <t>-936104985</t>
  </si>
  <si>
    <t>-1179256771</t>
  </si>
  <si>
    <t>"množství převzato z položky č. 132201101" 89,375</t>
  </si>
  <si>
    <t>"množství převzato z položky č. 175101201" -44,125</t>
  </si>
  <si>
    <t>2132908216</t>
  </si>
  <si>
    <t>"množství převzato z položky č. 162701105" 50,25</t>
  </si>
  <si>
    <t>50,25*2 'Přepočtené koeficientem množství</t>
  </si>
  <si>
    <t>-1502210511</t>
  </si>
  <si>
    <t>-870367937</t>
  </si>
  <si>
    <t>-1018350107</t>
  </si>
  <si>
    <t>50,25*1,75 'Přepočtené koeficientem množství</t>
  </si>
  <si>
    <t>849734264</t>
  </si>
  <si>
    <t>"výkop pro zemnící pásek bleskosvodu" (11,00+22,70+8,00+2,40+33,50+10,20+32,50+2,40+20,00+33,80+5,00)*0,30*0,70</t>
  </si>
  <si>
    <t>-1963281936</t>
  </si>
  <si>
    <t>"odkopání soklu" (11,00+22,70+8,00+2,40+33,50+10,20+32,50+2,40+20,00+33,80)*0,50*0,50</t>
  </si>
  <si>
    <t>-2114093149</t>
  </si>
  <si>
    <t>"viz výkres D.1.1.02" (11,00+22,70+8,00+2,40+33,50+10,20+32,50+2,40)*0,40</t>
  </si>
  <si>
    <t>00572420</t>
  </si>
  <si>
    <t>osivo směs travní parková okrasná</t>
  </si>
  <si>
    <t>-479759005</t>
  </si>
  <si>
    <t>49,08*0,025 'Přepočtené koeficientem množství</t>
  </si>
  <si>
    <t>1768568232</t>
  </si>
  <si>
    <t>8563552</t>
  </si>
  <si>
    <t>49,08*0,058 'Přepočtené koeficientem množství</t>
  </si>
  <si>
    <t>1936334602</t>
  </si>
  <si>
    <t>-1401337192</t>
  </si>
  <si>
    <t>624361825</t>
  </si>
  <si>
    <t>"základové pasy pro vnější ocel.schodiště" ((0,85*0,45*1,00)+(0,85*0,30*1,0))+((1,45*0,45*1,0)+(1,45*0,30*1,0))+((1,60*0,30*1,00*2)+(1,45*0,45*1,00))</t>
  </si>
  <si>
    <t>-623128348</t>
  </si>
  <si>
    <t>"základové pasy pro vnější ocel.schodiště" ((0,85+0,85+0,5+0,5)*0,2)+((0,85+0,85+0,35+0,35)*0,2)+((1,45+1,45+0,5+0,5)*0,2)+((1,45+1,45+0,3+0,3)*0,20)</t>
  </si>
  <si>
    <t>"základové pasy pro vnější ocel.schodiště" ((1,60+1,60+0,35+0,35)*0,20*2)+((1,45+1,45+0,50+0,50)*0,20)</t>
  </si>
  <si>
    <t>-783668612</t>
  </si>
  <si>
    <t>"základové pasy pro vnější ocel. schodiště" ((0,85+0,85+0,5+0,5)*0,2)+((0,85+0,85+0,35+0,35)*0,2)+((1,45+1,45+0,5+0,5)*0,2)+((1,45+1,45+0,3+0,3)*0,20)</t>
  </si>
  <si>
    <t>"základové pasy pro vnější ocel. schodiště" ((1,60+1,60+0,35+0,35)*0,20*2)+((1,45+1,45+0,50+0,50)*0,20)</t>
  </si>
  <si>
    <t>49850357</t>
  </si>
  <si>
    <t>"strojovna 3.02" ((1,33+2,42+2,45+1,30+0,35)*2,75)-(0,90*2,00)</t>
  </si>
  <si>
    <t>"strojovna 3.03" ((2,40+2,40+2,00+2,00)*2,75)-(0,90*2,00)</t>
  </si>
  <si>
    <t>"strojovna 3.04" ((0,80+2,68+1,86+2,48)*2,75)-(0,90*2,00)</t>
  </si>
  <si>
    <t>"strojovna 3.06" ((1,32+2,60+3,56+2,65+1,42)*2,75)-(0,90*2,00)</t>
  </si>
  <si>
    <t>"strojovna 3.07" ((0,60+1,95+2,22+1,95+0,85)*2,75)-(0,90*2,00)</t>
  </si>
  <si>
    <t>"opláštění stoupaček na půdě" ((1,10+1,10+0,40+0,40)*2,75*5)+((1,10+0,40)*2,75)</t>
  </si>
  <si>
    <t>263240068</t>
  </si>
  <si>
    <t>"viz výkres D.1.1.04" 5</t>
  </si>
  <si>
    <t>317944323</t>
  </si>
  <si>
    <t>Válcované nosníky č.14 až 22 dodatečně osazované do připravených otvorů</t>
  </si>
  <si>
    <t>467401157</t>
  </si>
  <si>
    <t>"viz výkres D.1.1.12 - IPE, UPE" (44,24+97,44)*1,10</t>
  </si>
  <si>
    <t>155,848*0,001 'Přepočtené koeficientem množství</t>
  </si>
  <si>
    <t>-358514003</t>
  </si>
  <si>
    <t>"viz výkres D.1.1.01" 9</t>
  </si>
  <si>
    <t>2086201937</t>
  </si>
  <si>
    <t>"viz výkres D.1.1.12" ((1,80*2,40)-(1,30*0,70))*0,15</t>
  </si>
  <si>
    <t>"strop nad opláštěním VZT potrubí ve 3.NP" (1,10*0,75)*0,10*6</t>
  </si>
  <si>
    <t>411351011</t>
  </si>
  <si>
    <t>Zřízení bednění stropů deskových tl do 25 cm bez podpěrné kce</t>
  </si>
  <si>
    <t>162572626</t>
  </si>
  <si>
    <t>"viz výkres D.1.1.12" 2,40*2,40</t>
  </si>
  <si>
    <t>411351012</t>
  </si>
  <si>
    <t>Odstranění bednění stropů deskových tl do 25 cm bez podpěrné kce</t>
  </si>
  <si>
    <t>-1916545900</t>
  </si>
  <si>
    <t>-1947146463</t>
  </si>
  <si>
    <t>"viz výkres D.1.1.12" 4,00</t>
  </si>
  <si>
    <t>"strop nad opláštěním VZT potrubí ve 3.NP" (1,10*0,75)*6</t>
  </si>
  <si>
    <t>411354311</t>
  </si>
  <si>
    <t>Zřízení podpěrné konstrukce stropů výšky do 4 m tl do 15 cm</t>
  </si>
  <si>
    <t>1040821848</t>
  </si>
  <si>
    <t>411354312</t>
  </si>
  <si>
    <t>Odstranění podpěrné konstrukce stropů výšky do 4 m tl do 15 cm</t>
  </si>
  <si>
    <t>-1976752756</t>
  </si>
  <si>
    <t>411361821</t>
  </si>
  <si>
    <t>Výztuž stropů betonářskou ocelí 10 505</t>
  </si>
  <si>
    <t>366172316</t>
  </si>
  <si>
    <t>"viz výkres D.1.1.12" 23,40*0,62*1,10*0,001</t>
  </si>
  <si>
    <t>413232221</t>
  </si>
  <si>
    <t>Zazdívka zhlaví válcovaných nosníků v do 300 mm</t>
  </si>
  <si>
    <t>-1813244014</t>
  </si>
  <si>
    <t>"viz výkres D.1.1.12" 6</t>
  </si>
  <si>
    <t>-802709157</t>
  </si>
  <si>
    <t>nosná schodišťová konstrukce, 2 stupně šířky 500 a 2x 310 mm, výšky 160 mm, délka 1500 mm, protiskluzový povrch - bližší specifikace viz výkres D.1.1.49</t>
  </si>
  <si>
    <t>998600894</t>
  </si>
  <si>
    <t>435121111</t>
  </si>
  <si>
    <t>Montáž schodišťových ramen bez podest hmotnosti do 3 t</t>
  </si>
  <si>
    <t>-414279049</t>
  </si>
  <si>
    <t>593738</t>
  </si>
  <si>
    <t>nosná schodišťová konstrukce, 3 stupně šířky 500 a 310 mm, výšky 160 mm, délka 1500 mm, protiskluzový povrch - bližší specifikace viz výkres D.1.1.48</t>
  </si>
  <si>
    <t>-1096590491</t>
  </si>
  <si>
    <t>-188678656</t>
  </si>
  <si>
    <t>"skladba V06 a V07" (2,38*(2,70+2,40))*2</t>
  </si>
  <si>
    <t>1391846639</t>
  </si>
  <si>
    <t>"skladba V06 a V07" 2,38*(2,70+2,40)</t>
  </si>
  <si>
    <t>572338518</t>
  </si>
  <si>
    <t>1800470942</t>
  </si>
  <si>
    <t>"množství převzato z položky č. 621211041" 375,991</t>
  </si>
  <si>
    <t>-1895862949</t>
  </si>
  <si>
    <t>"strop nad schodištěm - skladba V06" (3,40*3,00)+((3,40+3,00+3,00)*0,22)</t>
  </si>
  <si>
    <t>"strojovna 3.02" ((2,02+2,02+2,25+2,25-1,00)*2,75)+((1,55+2,42+2,65+1,70+0,35)*3,00)-(0,90*2,00*2)</t>
  </si>
  <si>
    <t>"strojovna 3.03" ((2,00+2,00+2,00+2,00)*2,75)+((2,40+2,40+2,40+2,40)*3,00)-(0,90*2,00*2)</t>
  </si>
  <si>
    <t>"strojovna 3.04" ((2,28+2,28+1,86+1,86-1,00)*2,75)+((1,00+2,68+2,26+2,48)*3,00)-(0,90*2,00*2)</t>
  </si>
  <si>
    <t>"strojovna 3.06" ((3,16+3,16+2,60+2,60-2,00)*2,75)+((1,32+3,00+3,56+2,65+1,76)*3,00)-(0,90*2,00*2)</t>
  </si>
  <si>
    <t>"strojovna 3.07" ((1,82+1,82+1,96+1,96-1,50)*2,75)+((0,85+0,61+2,36+2,22+2,36)*3,00)-(0,90*2,00*2)</t>
  </si>
  <si>
    <t>"opláštění stoupaček na půdě" ((1,10+1,10+0,80+0,80)*2,75*5)+((1,10+0,60)*2,75)</t>
  </si>
  <si>
    <t>1663430966</t>
  </si>
  <si>
    <t>"stěny strojoven ve 3.NP"</t>
  </si>
  <si>
    <t>-1444109544</t>
  </si>
  <si>
    <t>"viz výkres D.1.1.02" 44</t>
  </si>
  <si>
    <t>"viz výkres D.1.1.03" 47</t>
  </si>
  <si>
    <t>"viz výkres D.1.1.12 - zapravení po zazdívce zhlaví nosníků" 6</t>
  </si>
  <si>
    <t>-1033574145</t>
  </si>
  <si>
    <t>"po zazdívce nových dveřních zárubní" 9</t>
  </si>
  <si>
    <t>442341132</t>
  </si>
  <si>
    <t>"viz výkres D.1.1.01 - okna"</t>
  </si>
  <si>
    <t>(1,21+1,21+0,61+0,61)*0,48*5</t>
  </si>
  <si>
    <t>(0,90+0,90+0,60+0,60)*0,48*11</t>
  </si>
  <si>
    <t>(0,60+0,60+0,60+0,60)*0,48*13</t>
  </si>
  <si>
    <t>(1,34+1,34+0,60+0,60)*0,48*2</t>
  </si>
  <si>
    <t>(2,10+2,10+1,50+1,50)*0,48*2</t>
  </si>
  <si>
    <t>(1,33+1,33+1,50+1,50)*0,48*2</t>
  </si>
  <si>
    <t xml:space="preserve">"viz výkres D.1.1.02 - okna" </t>
  </si>
  <si>
    <t>(1,33+1,20+1,20)*0,48*11</t>
  </si>
  <si>
    <t>(0,70+1,47+1,47)*0,48*14</t>
  </si>
  <si>
    <t>(2,10+1,50+1,50)*0,48*10</t>
  </si>
  <si>
    <t>(1,33+1,50+1,50)*0,48*6</t>
  </si>
  <si>
    <t>"francouské dveře na balkón" (1,30+2,20+2,20)*0,48*2</t>
  </si>
  <si>
    <t>"francouské dveře na balkón" (0,75+2,20+2,20)*0,48</t>
  </si>
  <si>
    <t>(1,35+1,20+1,20)*0,48*11</t>
  </si>
  <si>
    <t>(1,33+1,80+1,80)*0,48*3</t>
  </si>
  <si>
    <t>(0,70+1,50+1,50)*0,48*14</t>
  </si>
  <si>
    <t>(0,75+1,50+1,50)*0,48</t>
  </si>
  <si>
    <t>"francouské dveře na balkón" (1,30+2,20+2,20)*0,48*8</t>
  </si>
  <si>
    <t>"dveře vchodové" (1,50+2,50+2,50)*0,48*5</t>
  </si>
  <si>
    <t>-440940215</t>
  </si>
  <si>
    <t>-699509334</t>
  </si>
  <si>
    <t>(13,25*4,15)</t>
  </si>
  <si>
    <t>(6,70*4,15)</t>
  </si>
  <si>
    <t>(12,80*4,15)</t>
  </si>
  <si>
    <t>(4,15*6,30)</t>
  </si>
  <si>
    <t>(8,30*4,15)</t>
  </si>
  <si>
    <t>(6,35*4,15)</t>
  </si>
  <si>
    <t>(15,80*4,15)</t>
  </si>
  <si>
    <t>846813744</t>
  </si>
  <si>
    <t>375,991*1,07 'Přepočtené koeficientem množství</t>
  </si>
  <si>
    <t>-1638110128</t>
  </si>
  <si>
    <t>"množství převzato z položky č. 622211011" 204,54</t>
  </si>
  <si>
    <t>"množství převzato z položky č. 622211021" 322,371</t>
  </si>
  <si>
    <t>"množství převzato z položky č. 622211031" 144,594</t>
  </si>
  <si>
    <t>"množství převzato z položky č. 622211041" 1071,447</t>
  </si>
  <si>
    <t>"množství převzato z položky č. 622221031" 99,42</t>
  </si>
  <si>
    <t>"viz výkres D.1.1.33 - římsa" (10,50+33,40+19,20+1,80+32,80+10,50+33,20+1,80+8,40+22,60)*(0,10+0,15+0,05+0,25)</t>
  </si>
  <si>
    <t>-1185834920</t>
  </si>
  <si>
    <t>1478002121</t>
  </si>
  <si>
    <t>"viz výkres D.1.1.06, D.1.1.08" 9,00+9,00</t>
  </si>
  <si>
    <t>1474250545</t>
  </si>
  <si>
    <t>18*1,05 'Přepočtené koeficientem množství</t>
  </si>
  <si>
    <t>724615465</t>
  </si>
  <si>
    <t>"zateplení soklu" (2,00*7)+50,00</t>
  </si>
  <si>
    <t>(13,25+13,25+4,15+4,15)</t>
  </si>
  <si>
    <t>(6,70+6,70+4,15+4,15)</t>
  </si>
  <si>
    <t>(12,80+12,80+4,15+4,15)</t>
  </si>
  <si>
    <t>(4,15+4,15+6,30+6,30)</t>
  </si>
  <si>
    <t>(8,30+8,30+4,15+4,15)</t>
  </si>
  <si>
    <t>(6,35+6,35+4,15+4,15)</t>
  </si>
  <si>
    <t>(15,80+15,80+4,15+4,15)+150</t>
  </si>
  <si>
    <t>(1,21+1,21+0,61+0,61)*5</t>
  </si>
  <si>
    <t>(0,90+0,90+0,60+0,60)*11</t>
  </si>
  <si>
    <t>(0,60+0,60+0,60+0,60)*13</t>
  </si>
  <si>
    <t>(1,34+1,34+0,60+0,60)*2</t>
  </si>
  <si>
    <t>(2,10+2,10+1,50+1,50)*2</t>
  </si>
  <si>
    <t>(1,33+1,33+1,50+1,50)*2</t>
  </si>
  <si>
    <t>(1,33+1,33+1,20+1,20)*11</t>
  </si>
  <si>
    <t>(0,70+0,70+1,47+1,47)*14</t>
  </si>
  <si>
    <t>(2,10+2,10+1,50+1,50)*10</t>
  </si>
  <si>
    <t>(1,33+1,33+1,50+1,50)*6</t>
  </si>
  <si>
    <t>"francouské dveře na balkón" (1,30+2,20+2,20)*2</t>
  </si>
  <si>
    <t>"francouské dveře na balkón" (0,75+2,20+2,20)</t>
  </si>
  <si>
    <t>(1,35+1,35+1,20+1,20)*11</t>
  </si>
  <si>
    <t>(1,33+1,33+1,80+1,80)*3</t>
  </si>
  <si>
    <t>(0,70+0,70+1,50+1,50)*14</t>
  </si>
  <si>
    <t>(0,75+0,75+1,50+1,50)</t>
  </si>
  <si>
    <t>"francouské dveře na balkón" (1,30+2,20+2,20)*8</t>
  </si>
  <si>
    <t>"dveře vchodové" (1,50+2,50+2,50)*5</t>
  </si>
  <si>
    <t>"viz výkres D.1.1.33 - římsa" 10,50+33,40+19,20+1,80+32,80+10,50+33,20+1,80+8,40+22,60</t>
  </si>
  <si>
    <t>"hlavní fasáda" (6,60*7)+150,00</t>
  </si>
  <si>
    <t>1,21*5</t>
  </si>
  <si>
    <t>0,90*11</t>
  </si>
  <si>
    <t>0,60*13</t>
  </si>
  <si>
    <t>1,34*2</t>
  </si>
  <si>
    <t>2,10*2</t>
  </si>
  <si>
    <t>1,33*2</t>
  </si>
  <si>
    <t>1,33*11</t>
  </si>
  <si>
    <t>0,70*14</t>
  </si>
  <si>
    <t>2,10*10</t>
  </si>
  <si>
    <t>1,33*6</t>
  </si>
  <si>
    <t>"francouské dveře na balkón" 1,30*2</t>
  </si>
  <si>
    <t>"francouské dveře na balkón" 0,75</t>
  </si>
  <si>
    <t>1,35*11</t>
  </si>
  <si>
    <t>1,33*3</t>
  </si>
  <si>
    <t>0,75</t>
  </si>
  <si>
    <t>"francouské dveře na balkón" 1,30*8</t>
  </si>
  <si>
    <t>-1010013979</t>
  </si>
  <si>
    <t>1486,19*1,05 'Přepočtené koeficientem množství</t>
  </si>
  <si>
    <t>-1185244071</t>
  </si>
  <si>
    <t>150,84*1,05 'Přepočtené koeficientem množství</t>
  </si>
  <si>
    <t>1615280641</t>
  </si>
  <si>
    <t>(1,21+0,61+0,61)*5</t>
  </si>
  <si>
    <t>(0,90+0,60+0,60)*11</t>
  </si>
  <si>
    <t>(0,60+0,60+0,60)*13</t>
  </si>
  <si>
    <t>(1,34+0,60+0,60)*2</t>
  </si>
  <si>
    <t>"vnitřní a vnější" (2,10+1,50+1,50)*2*2</t>
  </si>
  <si>
    <t>"vnitřní a vnější" (1,33+1,50+1,50)*2*2</t>
  </si>
  <si>
    <t xml:space="preserve">"viz výkres D.1.1.02 - okna vnitřní a vnější" </t>
  </si>
  <si>
    <t>(1,33+1,20+1,20)*11*2</t>
  </si>
  <si>
    <t>(0,70+1,47+1,47)*14*2</t>
  </si>
  <si>
    <t>(2,10+1,50+1,50)*10*2</t>
  </si>
  <si>
    <t>(1,33+1,50+1,50)*6*2</t>
  </si>
  <si>
    <t>"francouské dveře na balkón" (1,30+2,20+2,20)*2*2</t>
  </si>
  <si>
    <t>"francouské dveře na balkón" (0,75+2,20+2,20)*2</t>
  </si>
  <si>
    <t xml:space="preserve">"viz výkres D.1.1.03 - okna vnitřní a vnější" </t>
  </si>
  <si>
    <t>(1,35+1,20+1,20)*11*2</t>
  </si>
  <si>
    <t>(1,33+1,80+1,80)*3*2</t>
  </si>
  <si>
    <t>(0,70+1,50+1,50)*14*2</t>
  </si>
  <si>
    <t>(0,75+1,50+1,50)*2</t>
  </si>
  <si>
    <t>"francouské dveře na balkón" (1,30+2,20+2,20)*8*2</t>
  </si>
  <si>
    <t>"dveře vchodové" (1,50+2,50+2,50)*5*2</t>
  </si>
  <si>
    <t>1914058617</t>
  </si>
  <si>
    <t>953,87*1,05 'Přepočtené koeficientem množství</t>
  </si>
  <si>
    <t>-285602167</t>
  </si>
  <si>
    <t>(10,50+33,40+19,20+1,80+32,80+10,50+33,20+1,80+8,40+22,60)*(0,60+0,40)</t>
  </si>
  <si>
    <t>1127435332</t>
  </si>
  <si>
    <t>174,2*1,15 'Přepočtené koeficientem množství</t>
  </si>
  <si>
    <t>-456214520</t>
  </si>
  <si>
    <t>(13,25+13,25+4,15+4,15)*0,60</t>
  </si>
  <si>
    <t>(6,70+6,70+4,15+4,15)*0,60</t>
  </si>
  <si>
    <t>(12,80+12,80+4,15+4,15)*0,60</t>
  </si>
  <si>
    <t>(4,15+4,15+6,30+6,30)*0,60</t>
  </si>
  <si>
    <t>(8,30+8,30+4,15+4,15)*0,60</t>
  </si>
  <si>
    <t>(6,35+6,35+4,15+4,15)*0,60</t>
  </si>
  <si>
    <t>(15,80+15,80+4,15+4,15+85)*0,60</t>
  </si>
  <si>
    <t>1104595865</t>
  </si>
  <si>
    <t>204,54*1,07 'Přepočtené koeficientem množství</t>
  </si>
  <si>
    <t>992693247</t>
  </si>
  <si>
    <t>"viz výkres D.1.1.06" (10,00*2,00)+(8,60*1,30)+(16,60*1,00)+(16,10*2,30)</t>
  </si>
  <si>
    <t>"viz výkres D.1.1.07" (22,70*1,60)+(10,20*1,80)+(2,95*2,20)-(1,40*2,10)</t>
  </si>
  <si>
    <t>"viz výkres D.1.1.08" (32,40*2,60)+(18,90*1,50)+(2,95*2,20*2)-(1,40*2,10*2)</t>
  </si>
  <si>
    <t>"viz výkres D.1.1.09" (32,60*2,10)+(2,95*2,20*2)-(1,40*2,10*2)</t>
  </si>
  <si>
    <t xml:space="preserve">"odpočet sklepních oken" </t>
  </si>
  <si>
    <t>(-(1,21*0,61)*5)</t>
  </si>
  <si>
    <t>(-(0,90*0,60)*11)</t>
  </si>
  <si>
    <t>(-(0,60*0,60)*13)</t>
  </si>
  <si>
    <t>(-(1,34*0,60)*2)</t>
  </si>
  <si>
    <t>-485466724</t>
  </si>
  <si>
    <t>322,371*1,07 'Přepočtené koeficientem množství</t>
  </si>
  <si>
    <t>1205208790</t>
  </si>
  <si>
    <t>"půlštoky" (31,20+31,20+8,80+8,80-3,00+9,40+13,30+6,20+8,80+31,40+17,50+2,60)*0,87</t>
  </si>
  <si>
    <t>418291933</t>
  </si>
  <si>
    <t>144,594*1,07 'Přepočtené koeficientem množství</t>
  </si>
  <si>
    <t>-215039414</t>
  </si>
  <si>
    <t>"skladba S01b" ((3,00+3,30+3,00)*2,40)-(0,70*2,07)+((1,80*0,80)*2)+(((1,80*1,80)/2)*2)</t>
  </si>
  <si>
    <t>"výškový rozdíl mezo půdami 3.01 a 3.05" 8,00*2,80</t>
  </si>
  <si>
    <t>"viz výkres D.1.1.01" 2,60*4,15</t>
  </si>
  <si>
    <t>"hlavní fasáda" ((10,20+22,80+16,30+8,40+10,20+19,00++1,80+1,80+32,50+32,90)*6,65)+(16,70*8,40)</t>
  </si>
  <si>
    <t>"odpočet zateplení soklu v místě vstupních dveří" -(2,95*2,20*5)</t>
  </si>
  <si>
    <t>(-(2,10*1,50)*2)</t>
  </si>
  <si>
    <t>(-(1,33*1,50)*2)</t>
  </si>
  <si>
    <t>(-(1,33*1,20)*11)</t>
  </si>
  <si>
    <t>(-(0,70*1,47)*14)</t>
  </si>
  <si>
    <t>(-(2,10*1,50)*10)</t>
  </si>
  <si>
    <t>(-(1,33*1,50)*6)</t>
  </si>
  <si>
    <t>"francouské dveře na balkón" (-(1,30*2,20)*2)</t>
  </si>
  <si>
    <t>"francouské dveře na balkón" (-(0,75*2,20))</t>
  </si>
  <si>
    <t>(-(1,35*1,20)*11)</t>
  </si>
  <si>
    <t>(-(1,33*1,80)*3)</t>
  </si>
  <si>
    <t>(-(0,70*1,50)*14)</t>
  </si>
  <si>
    <t>(-(0,75*1,50))</t>
  </si>
  <si>
    <t>"francouské dveře na balkón" (-(1,30*2,20)*8)</t>
  </si>
  <si>
    <t>55,00</t>
  </si>
  <si>
    <t>1220322662</t>
  </si>
  <si>
    <t>1071,447*1,07 'Přepočtené koeficientem množství</t>
  </si>
  <si>
    <t>1924042332</t>
  </si>
  <si>
    <t>(2,10+1,50+1,50)*2</t>
  </si>
  <si>
    <t>(1,33+1,50+1,50)*2</t>
  </si>
  <si>
    <t>-549185499</t>
  </si>
  <si>
    <t>(1,21+0,61+0,61)*5*0,40</t>
  </si>
  <si>
    <t>(0,90+0,60+0,60)*11*0,40</t>
  </si>
  <si>
    <t>(0,60+0,60+0,60)*13*0,40</t>
  </si>
  <si>
    <t>(1,34+0,60+0,60)*2*0,40</t>
  </si>
  <si>
    <t>(2,10+1,50+1,50)*2*0,40</t>
  </si>
  <si>
    <t>(1,33+1,50+1,50)*2*0,40</t>
  </si>
  <si>
    <t>33,036*1,1 'Přepočtené koeficientem množství</t>
  </si>
  <si>
    <t>1054685217</t>
  </si>
  <si>
    <t>"zateplení komínů" ((0,75+0,75+1,10+1,10)*1,00*11)+((0,75+0,75+1,35+1,35)*1,00*4)+((0,75+0,75+1,65+1,65)*1,00)+((0,80+0,80+0,80+0,80)*1,00*2)</t>
  </si>
  <si>
    <t>"zateplení komínů v místě technické místnosti" ((1,10+0,80)*2,80)+(1,30*2,80)+((1,10+0,75+0,75)*2,80)+((0,80+0,80+0,75)*2,80)</t>
  </si>
  <si>
    <t>"zateplení komínů mimo technické místnosti" ((0,90+0,80)*1,00)+((0,75+0,60+1,35)*1,00)+((0,50+0,75+0,90)*1,00)+((0,30+0,30+0,75)*1,00)</t>
  </si>
  <si>
    <t>336646278</t>
  </si>
  <si>
    <t>99,42*1,07 'Přepočtené koeficientem množství</t>
  </si>
  <si>
    <t>-1232478208</t>
  </si>
  <si>
    <t>622252001</t>
  </si>
  <si>
    <t>Montáž zakládacích soklových lišt kontaktního zateplení</t>
  </si>
  <si>
    <t>-1746736456</t>
  </si>
  <si>
    <t>"hlavní fasáda" ((10,00+8,60+16,60+16,10+22,70+10,20+1,60+1,60+32,40+18,90+32,60)-(1,45*5))</t>
  </si>
  <si>
    <t>"sokl" (10,00+8,60+16,60+16,10+22,70+10,20+1,60+1,60+32,40+18,90+32,60)</t>
  </si>
  <si>
    <t>590516510</t>
  </si>
  <si>
    <t>lišta soklová Al s okapničkou, zakládací U 14 cm, 0,95/200 cm</t>
  </si>
  <si>
    <t>453088392</t>
  </si>
  <si>
    <t>171,3*1,05 'Přepočtené koeficientem množství</t>
  </si>
  <si>
    <t>590516570</t>
  </si>
  <si>
    <t>lišta soklová Al s okapničkou, zakládací U 20 cm, 0,95/200 cm</t>
  </si>
  <si>
    <t>-1107849968</t>
  </si>
  <si>
    <t>164,05*1,05 'Přepočtené koeficientem množství</t>
  </si>
  <si>
    <t>741437634</t>
  </si>
  <si>
    <t>"viz výkres D.1.1.33 - římsa" (10,50+33,40+19,20+1,80+32,80+10,50+33,20+1,80+8,40+22,60)*1,00</t>
  </si>
  <si>
    <t>"parotěsná vrtsva, horní hrana římsy až po pozednici " (10,50+33,40+19,20+1,80+32,80+10,50+33,20+1,80+8,40+22,60)*1,00</t>
  </si>
  <si>
    <t>-577597305</t>
  </si>
  <si>
    <t>1427063358</t>
  </si>
  <si>
    <t>32742387</t>
  </si>
  <si>
    <t>(-(1,21*0,61)*5)+((1,21+0,61+0,61)*0,22*5)</t>
  </si>
  <si>
    <t>(-(0,90*0,60)*11)+((0,90+0,60+0,60)*0,22*11)</t>
  </si>
  <si>
    <t>(-(0,60*0,60)*13)+((0,60+0,60+0,60)*0,22*13)</t>
  </si>
  <si>
    <t>(-(1,34*0,60)*2)+((1,34+0,60+0,60)*0,22*2)</t>
  </si>
  <si>
    <t>2136462755</t>
  </si>
  <si>
    <t>(-(2,10*1,50)*2)+((2,10+1,50+1,50)*0,22*2)</t>
  </si>
  <si>
    <t>(-(1,33*1,50)*2)+((1,33+1,50+1,50)*0,22*2)</t>
  </si>
  <si>
    <t>(-(1,33*1,20)*11)+((1,33+1,20+1,20)*0,22*11)</t>
  </si>
  <si>
    <t>(-(0,70*1,47)*14)+((0,70+1,47+1,47)*0,22*14)</t>
  </si>
  <si>
    <t>(-(2,10*1,50)*10)+((2,10+1,50+1,50)*0,22*10)</t>
  </si>
  <si>
    <t>(-(1,33*1,50)*6)+((1,33+1,50+1,50)*0,22*6)</t>
  </si>
  <si>
    <t>"francouské dveře na balkón" (-(1,30*2,20)*2)+((1,30+2,20+2,20)*0,22*2)</t>
  </si>
  <si>
    <t>"francouské dveře na balkón" (-(0,75*2,20))+((0,75+2,20+2,20)*0,22)</t>
  </si>
  <si>
    <t>(-(1,35*1,20)*11)+((1,35+1,20+1,20)*0,22*11)</t>
  </si>
  <si>
    <t>(-(1,33*1,80)*3)+((1,33+1,80+1,80)*0,22*3)</t>
  </si>
  <si>
    <t>(-(0,70*1,50)*14)+((0,70+1,50+1,50)*0,22*14)</t>
  </si>
  <si>
    <t>(-(0,75*1,50))+((0,75+1,50+1,50)*0,22)</t>
  </si>
  <si>
    <t>"francouské dveře na balkón" (-(1,30*2,20)*8)+((1,30+2,20+2,20)*0,22*8)</t>
  </si>
  <si>
    <t>-760925237</t>
  </si>
  <si>
    <t>"viz výkres D.1.1.06" (10,00*0,60)+(8,60*0,60)+(16,60*0,60)+(16,10*0,60)</t>
  </si>
  <si>
    <t>"viz výkres D.1.1.07" (22,70*0,60)+(10,20*0,60)</t>
  </si>
  <si>
    <t>"viz výkres D.1.1.08" (32,40*0,60)+(18,90*0,60)</t>
  </si>
  <si>
    <t>"viz výkres D.1.1.09" (32,60*0,60)</t>
  </si>
  <si>
    <t>833677347</t>
  </si>
  <si>
    <t>(1,21*0,61)*5</t>
  </si>
  <si>
    <t>(0,90*0,60)*11</t>
  </si>
  <si>
    <t>(0,60*0,60)*13</t>
  </si>
  <si>
    <t>(1,34*0,60)*2</t>
  </si>
  <si>
    <t>(2,10*1,50)*2</t>
  </si>
  <si>
    <t>(1,33*1,50)*2</t>
  </si>
  <si>
    <t>(1,33*1,20)*11</t>
  </si>
  <si>
    <t>(0,70*1,47)*14</t>
  </si>
  <si>
    <t>(2,10*1,50)*10</t>
  </si>
  <si>
    <t>(1,33*1,50)*6</t>
  </si>
  <si>
    <t>"francouské dveře na balkón" (1,30*2,20)*2</t>
  </si>
  <si>
    <t>"francouské dveře na balkón" (0,75*2,20)</t>
  </si>
  <si>
    <t>(1,35*1,20)*11</t>
  </si>
  <si>
    <t>(1,33*1,80)*3</t>
  </si>
  <si>
    <t>(0,70*1,50)*14</t>
  </si>
  <si>
    <t>(0,75*1,50)</t>
  </si>
  <si>
    <t>"francouské dveře na balkón" (1,30*2,20)*8</t>
  </si>
  <si>
    <t>"dveře vchodové" (1,50*2,50)*5</t>
  </si>
  <si>
    <t>222,968*2 'Přepočtené koeficientem množství</t>
  </si>
  <si>
    <t>-814583407</t>
  </si>
  <si>
    <t>-238918773</t>
  </si>
  <si>
    <t>"viz výkres D.1.1.33 - římsa" 10,50+10,50+32,00+33,20+3,60+3,60+17,40+16,15</t>
  </si>
  <si>
    <t>"viz výkres D.1.1.06 - okna" ((1,30+1,30+1,90+1,90)*3)+((1,30+1,30+1,60+1,60)*2)+((2,10+2,10+1,60+1,60)*14)</t>
  </si>
  <si>
    <t>"viz výkres D.1.1.07 - okna" (1,30+1,30+2,40+2,40)+(1,35+1,35+1,65+1,65)</t>
  </si>
  <si>
    <t>"viz výkres D.1.1.08 - okna" ((1,35+1,35+1,30+1,30)*12)+((1,35+1,35+1,60+1,60)*12)+((1,30+1,30+1,90+1,90)*3)</t>
  </si>
  <si>
    <t>585977694</t>
  </si>
  <si>
    <t>"viz výkres D.1.1.04" (297,80+3,90+4,00+4,20+242,30+7,00+3,10)*0,06</t>
  </si>
  <si>
    <t>-1524325142</t>
  </si>
  <si>
    <t>"viz výkres D.1.1.04" (297,80+3,90+4,00+4,20+242,30+7,00+3,10)*0,25*0,03</t>
  </si>
  <si>
    <t>"zabetonování komínů v úrovni podlahy 3.NP" 0,50</t>
  </si>
  <si>
    <t>1423447155</t>
  </si>
  <si>
    <t>-896914214</t>
  </si>
  <si>
    <t>1518305783</t>
  </si>
  <si>
    <t>"viz výkres D.1.1.04" ((297,80+3,90+4,00+4,20+242,30+7,00+3,10)*0,985*1,20)*0,001</t>
  </si>
  <si>
    <t>-809555227</t>
  </si>
  <si>
    <t>2,10*0,48*2</t>
  </si>
  <si>
    <t>1,33*0,48*2</t>
  </si>
  <si>
    <t>1,33*0,48*11</t>
  </si>
  <si>
    <t>0,70*0,48*14</t>
  </si>
  <si>
    <t>2,10*0,48*10</t>
  </si>
  <si>
    <t>1,33*0,48*6</t>
  </si>
  <si>
    <t>"francouské dveře na balkón" 1,30*0,48*2</t>
  </si>
  <si>
    <t>"francouské dveře na balkón" 0,75*0,48</t>
  </si>
  <si>
    <t>1,35*0,48*11</t>
  </si>
  <si>
    <t>1,33*0,48*3</t>
  </si>
  <si>
    <t>0,75*0,48</t>
  </si>
  <si>
    <t>"francouské dveře na balkón" 1,30*0,48*8</t>
  </si>
  <si>
    <t>1788374081</t>
  </si>
  <si>
    <t>"půlštoky" (31,20+31,20+8,80+8,80-3,00+9,40+13,30+6,20+8,80+31,40+17,50+2,60)</t>
  </si>
  <si>
    <t>"komíny" ((0,75+0,75+1,10+1,10)*13)+((0,75+0,75+1,35+1,35)*5)+((0,80+0,80+1,70+1,70)*2)</t>
  </si>
  <si>
    <t>(4,70+4,70+3,00)</t>
  </si>
  <si>
    <t>25,00</t>
  </si>
  <si>
    <t>-1668287155</t>
  </si>
  <si>
    <t>"viz výkres D.1.1.04" 8,70*10</t>
  </si>
  <si>
    <t>-1319524414</t>
  </si>
  <si>
    <t>"viz výkres D.1.1.04" 1+5</t>
  </si>
  <si>
    <t>55331199</t>
  </si>
  <si>
    <t>-1419230386</t>
  </si>
  <si>
    <t>"viz výkres D.1.1.01" 1</t>
  </si>
  <si>
    <t>55331201</t>
  </si>
  <si>
    <t>-20242273</t>
  </si>
  <si>
    <t>"viz výkres D.1.1.01" 8</t>
  </si>
  <si>
    <t>55331203</t>
  </si>
  <si>
    <t>-979818479</t>
  </si>
  <si>
    <t>55331210</t>
  </si>
  <si>
    <t xml:space="preserve">zárubeň ocelová s požární odolností atypický rozměr 730x2000 mm H 110 </t>
  </si>
  <si>
    <t>1754219002</t>
  </si>
  <si>
    <t>2102163643</t>
  </si>
  <si>
    <t>"dodatečné přikotvení pozednice" ((9,50+32,00+18,00+1,80+32,20+9,50+32,00+1,80+9,40+22,70)/1,50)+0,40</t>
  </si>
  <si>
    <t>2132729935</t>
  </si>
  <si>
    <t>(9,50+32,00+18,00+1,80+32,20+9,50+32,00+1,80+9,40+22,70)*2</t>
  </si>
  <si>
    <t>1860342448</t>
  </si>
  <si>
    <t>"viz výkres D.1.1.06" (12,20*7,20)+(8,00*7,20)+(1,60*7,20)+(33,50*7,20)</t>
  </si>
  <si>
    <t>"viz výkres D.1.1.07" (23,00*7,20)+(12,20*7,20)</t>
  </si>
  <si>
    <t>"viz výkres D.1.1.08" (20,00*7,20)+(1,60*7,20)+(32,50*9,20)</t>
  </si>
  <si>
    <t>"viz výkres D.1.1.09" (34,80*7,20)</t>
  </si>
  <si>
    <t>-1942193705</t>
  </si>
  <si>
    <t>"množství převzato z položky č. 941211111" 1356,68*150</t>
  </si>
  <si>
    <t>-172286215</t>
  </si>
  <si>
    <t>"množství převzato z položky č. 941211111" 1356,68</t>
  </si>
  <si>
    <t>-1440050171</t>
  </si>
  <si>
    <t>"viz výkres D.1.1.06" (12,20+8,00+33,50)*0,75</t>
  </si>
  <si>
    <t>"viz výkres D.1.1.07" (23,00+12,20)*0,75</t>
  </si>
  <si>
    <t>"viz výkres D.1.1.08" (20,00+32,50)*0,75</t>
  </si>
  <si>
    <t>"viz výkres D.1.1.09" 34,80*0,75</t>
  </si>
  <si>
    <t>-852421994</t>
  </si>
  <si>
    <t>132,15*60 'Přepočtené koeficientem množství</t>
  </si>
  <si>
    <t>-915204922</t>
  </si>
  <si>
    <t>-1785058593</t>
  </si>
  <si>
    <t>2099114328</t>
  </si>
  <si>
    <t>271706805</t>
  </si>
  <si>
    <t>2126627050</t>
  </si>
  <si>
    <t>"množství převzato z položky č. 763131411" 213,70</t>
  </si>
  <si>
    <t>928513897</t>
  </si>
  <si>
    <t>868331557</t>
  </si>
  <si>
    <t>"zdivo balkónů" ((2,10+0,70+0,70-1,20)*1,10*0,20)*10</t>
  </si>
  <si>
    <t>"stěny vnějšího schodiště" 3,20+2,50</t>
  </si>
  <si>
    <t>-1823795572</t>
  </si>
  <si>
    <t>(0,80*0,50*6,00)*6</t>
  </si>
  <si>
    <t>1502593770</t>
  </si>
  <si>
    <t>(1,50*3)+(1,50*4)</t>
  </si>
  <si>
    <t>-66108619</t>
  </si>
  <si>
    <t>"balkón" (2,10*0,70*0,15)*(10+2)</t>
  </si>
  <si>
    <t>963053935</t>
  </si>
  <si>
    <t>Bourání ŽB schodišťových ramen monolitických zazděných oboustranně</t>
  </si>
  <si>
    <t>1371694930</t>
  </si>
  <si>
    <t>"vnější schodiště" (2,90+3,80)*1,55</t>
  </si>
  <si>
    <t>171604434</t>
  </si>
  <si>
    <t>"viz výkres D.1.1.37" ((2,38*1,35)+(1,00*0,35)+(0,90+0,90))*0,10</t>
  </si>
  <si>
    <t>-1280422469</t>
  </si>
  <si>
    <t>"viz výkres D.1.1.04" (297,80+3,90+4,00+4,20+242,30+7,00+3,10)*0,05</t>
  </si>
  <si>
    <t>403657779</t>
  </si>
  <si>
    <t>-1621370624</t>
  </si>
  <si>
    <t>((10,00+8,60+16,60+16,10+22,70+10,20+1,60+1,60+32,40+18,90+32,60)-(1,45*5))</t>
  </si>
  <si>
    <t>966055121</t>
  </si>
  <si>
    <t>Vybourání částí ŽB říms vyložených přes 500 mm</t>
  </si>
  <si>
    <t>1495598886</t>
  </si>
  <si>
    <t>"stříška nad vstupy" 4,20</t>
  </si>
  <si>
    <t>-288401884</t>
  </si>
  <si>
    <t xml:space="preserve">"sklepní okna" </t>
  </si>
  <si>
    <t>-1431453092</t>
  </si>
  <si>
    <t>"viz výkres D.1.1.01" 9*0,80*2,00</t>
  </si>
  <si>
    <t>"viz výkres D.1.1.04" 1*0,90*2,00</t>
  </si>
  <si>
    <t>-1138840147</t>
  </si>
  <si>
    <t>1135102959</t>
  </si>
  <si>
    <t>"viz výkres D.1.1.34" 2,38*2,70</t>
  </si>
  <si>
    <t>1956271699</t>
  </si>
  <si>
    <t>Otlučení (osekání) vnější vápenné nebo vápenocementové omítky stupně členitosti 1 a 2 rozsahu do 65%</t>
  </si>
  <si>
    <t>1281385011</t>
  </si>
  <si>
    <t>-2029999536</t>
  </si>
  <si>
    <t>2130579096</t>
  </si>
  <si>
    <t>-1008785923</t>
  </si>
  <si>
    <t>590650063</t>
  </si>
  <si>
    <t>-150569926</t>
  </si>
  <si>
    <t>-1233347526</t>
  </si>
  <si>
    <t>272,196*11 'Přepočtené koeficientem množství</t>
  </si>
  <si>
    <t>1424360533</t>
  </si>
  <si>
    <t>"oddíl HSV" 258,593-11,424</t>
  </si>
  <si>
    <t>-675347726</t>
  </si>
  <si>
    <t>"oddíl PSV" 11,424</t>
  </si>
  <si>
    <t>1825682405</t>
  </si>
  <si>
    <t>99801801</t>
  </si>
  <si>
    <t>Příplatek k ručnímu přesunu hmot pro budovy zděné za zvětšený přesun v místě výlezu na půdu</t>
  </si>
  <si>
    <t>-90577497</t>
  </si>
  <si>
    <t>-2143125375</t>
  </si>
  <si>
    <t>"strop nad schodištěm - skladba V06" 3,40*2,90</t>
  </si>
  <si>
    <t>"viz výkres D.1.1.04" 297,80+3,90+4,00+4,20+242,30+7,00+3,10</t>
  </si>
  <si>
    <t>"viz výkres D.1.1.37" (2,38*1,35)+(1,00*0,35)+(0,90+0,90)</t>
  </si>
  <si>
    <t>-1841597657</t>
  </si>
  <si>
    <t>"viz výkres D.1.1.01" (10,00+8,60+16,60+16,10+22,70+10,20+1,60+1,60+32,40+18,90+32,60)*0,80</t>
  </si>
  <si>
    <t>"půlštoky" (31,20+31,20+8,80+8,80-3,00+9,40+13,30+6,20+8,80+31,40+17,50+2,60)*0,50</t>
  </si>
  <si>
    <t>"komíny" (((0,75+0,75+1,10+1,10)*13)+((0,75+0,75+1,35+1,35)*5)+((0,80+0,80+1,70+1,70)*2)+((0,80+0,80+0,80+0,80)*2))*0,50</t>
  </si>
  <si>
    <t>(4,70+4,70+3,00)*0,50</t>
  </si>
  <si>
    <t>1531855292</t>
  </si>
  <si>
    <t>"množství převzato z položky č. 711111001" 577,523</t>
  </si>
  <si>
    <t>"množství převzato z položky č. 711112001" 269,09</t>
  </si>
  <si>
    <t>846,613*0,0003 'Přepočtené koeficientem množství</t>
  </si>
  <si>
    <t>-1711301448</t>
  </si>
  <si>
    <t>1216646464</t>
  </si>
  <si>
    <t>562,3*1,15 'Přepočtené koeficientem množství</t>
  </si>
  <si>
    <t>2146891487</t>
  </si>
  <si>
    <t>1091972363</t>
  </si>
  <si>
    <t>-1112104768</t>
  </si>
  <si>
    <t>846,613*1,2 'Přepočtené koeficientem množství</t>
  </si>
  <si>
    <t>-1363048891</t>
  </si>
  <si>
    <t>"viz výkres D.1.1.01" (10,00+8,60+16,60+16,10+22,70+10,20+1,60+1,60+32,40+18,90+32,60)*1,00</t>
  </si>
  <si>
    <t>-1089048278</t>
  </si>
  <si>
    <t>"zateplení soklu" ((10,00+8,60+16,60+16,10+22,70+10,20+1,60+1,60+32,40+18,90+32,60)-(1,45*5))</t>
  </si>
  <si>
    <t>-1576947850</t>
  </si>
  <si>
    <t>287029367</t>
  </si>
  <si>
    <t>"strojovna 3.02" (1,53*2,42)+(0,96*1,70)</t>
  </si>
  <si>
    <t>"strojovna 3.03" (2,40*2,40)</t>
  </si>
  <si>
    <t>"strojovna 3.04" (2,26*2,68)</t>
  </si>
  <si>
    <t>"strojovna 3.06" (1,62*1,76)+(0,76*1,88)+(3,00*1,30)</t>
  </si>
  <si>
    <t>"strojovna 3.07" (2,36*2,22)-(0,76*0,60)</t>
  </si>
  <si>
    <t>-1079149808</t>
  </si>
  <si>
    <t>30,115*1,05 'Přepočtené koeficientem množství</t>
  </si>
  <si>
    <t>729218284</t>
  </si>
  <si>
    <t>-1634700951</t>
  </si>
  <si>
    <t>5,363*1,02 'Přepočtené koeficientem množství</t>
  </si>
  <si>
    <t>-1279698341</t>
  </si>
  <si>
    <t>"viz výkres D.1.1.04" (297,80+3,90+4,00+4,20+242,30+7,00+3,10)</t>
  </si>
  <si>
    <t>2007045079</t>
  </si>
  <si>
    <t>562,3*2,04 'Přepočtené koeficientem množství</t>
  </si>
  <si>
    <t>824079586</t>
  </si>
  <si>
    <t>-304753658</t>
  </si>
  <si>
    <t>9,86*1,07 'Přepočtené koeficientem množství</t>
  </si>
  <si>
    <t>-1871188785</t>
  </si>
  <si>
    <t>"skladba V07" (3,30*3,50)*3</t>
  </si>
  <si>
    <t>"viz výkres D.1.1.33 - římsa" ((10,50+33,40+19,20+1,80+32,80+10,50+33,20+1,80+8,40+22,60)*0,90)*2</t>
  </si>
  <si>
    <t>340</t>
  </si>
  <si>
    <t>-645979153</t>
  </si>
  <si>
    <t>-1055080245</t>
  </si>
  <si>
    <t>"skladba V07" (3,30*3,50)</t>
  </si>
  <si>
    <t>"viz výkres D.1.1.33 - střešní římsa" ((10,50+33,40+19,20+1,80+32,80+10,50+33,20+1,80+8,40+22,60)*0,90)</t>
  </si>
  <si>
    <t>168,33*1,02 'Přepočtené koeficientem množství</t>
  </si>
  <si>
    <t>1135953439</t>
  </si>
  <si>
    <t>"skladba V07" (3,30*3,50)*2</t>
  </si>
  <si>
    <t>179,88*1,02 'Přepočtené koeficientem množství</t>
  </si>
  <si>
    <t>-507176430</t>
  </si>
  <si>
    <t>315487229</t>
  </si>
  <si>
    <t>2051985528</t>
  </si>
  <si>
    <t>48909655</t>
  </si>
  <si>
    <t>-408137786</t>
  </si>
  <si>
    <t>"prostup VZT potrubí mezi stropem 2.NP a 3.NP" 8*6</t>
  </si>
  <si>
    <t>1224611336</t>
  </si>
  <si>
    <t xml:space="preserve"> 11,00+22,70+8,00+2,40+33,50+10,20+32,50+2,40+20,00+33,80+5,00</t>
  </si>
  <si>
    <t>297198531</t>
  </si>
  <si>
    <t>537844110</t>
  </si>
  <si>
    <t>12*3,50</t>
  </si>
  <si>
    <t>12*7,00</t>
  </si>
  <si>
    <t>2096034384</t>
  </si>
  <si>
    <t>(12*3,50)/1,61</t>
  </si>
  <si>
    <t>26,087*1,05 'Přepočtené koeficientem množství</t>
  </si>
  <si>
    <t>644107416</t>
  </si>
  <si>
    <t>(12*7,00)/1,61</t>
  </si>
  <si>
    <t>-2067865151</t>
  </si>
  <si>
    <t>12*6</t>
  </si>
  <si>
    <t>-896772140</t>
  </si>
  <si>
    <t>12+12+12+20+24+12</t>
  </si>
  <si>
    <t>1061061850</t>
  </si>
  <si>
    <t>-486139819</t>
  </si>
  <si>
    <t>-608688683</t>
  </si>
  <si>
    <t>1643221130</t>
  </si>
  <si>
    <t>10*2</t>
  </si>
  <si>
    <t>814966503</t>
  </si>
  <si>
    <t>12*2</t>
  </si>
  <si>
    <t>-1365358446</t>
  </si>
  <si>
    <t>1088001598</t>
  </si>
  <si>
    <t>-1406765252</t>
  </si>
  <si>
    <t>1013492233</t>
  </si>
  <si>
    <t>-595474203</t>
  </si>
  <si>
    <t>1966415067</t>
  </si>
  <si>
    <t>-2132663780</t>
  </si>
  <si>
    <t>-50360301</t>
  </si>
  <si>
    <t>1865451601</t>
  </si>
  <si>
    <t>-1267568595</t>
  </si>
  <si>
    <t>"sklep" 30</t>
  </si>
  <si>
    <t>-1229905052</t>
  </si>
  <si>
    <t>"viz výkres D.1.1.01" 2*2</t>
  </si>
  <si>
    <t>"viz výkres D.1.1.02" 9*2</t>
  </si>
  <si>
    <t>"viz výkres D.1.1.03" 9*2</t>
  </si>
  <si>
    <t>-114971892</t>
  </si>
  <si>
    <t>-1668842271</t>
  </si>
  <si>
    <t>"dodatečné přikotvení pozednice" (((9,50+32,00+18,00+1,80+32,20+9,50+32,00+1,80+9,40+22,70)/1,50)+0,40)/3+0,333</t>
  </si>
  <si>
    <t>1025150917</t>
  </si>
  <si>
    <t>113*0,001 'Přepočtené koeficientem množství</t>
  </si>
  <si>
    <t>-2065326467</t>
  </si>
  <si>
    <t>-736128906</t>
  </si>
  <si>
    <t>2062582399</t>
  </si>
  <si>
    <t>"doplnění střešního námětu z hranolů 100x120 mm" (10,50+33,40+19,20+1,80+32,80+10,50+33,20+1,80+8,40+22,60)*2,50</t>
  </si>
  <si>
    <t>1467354145</t>
  </si>
  <si>
    <t>"doplnění vazby v místě bouraného vykíře" 12,00</t>
  </si>
  <si>
    <t>1435649471</t>
  </si>
  <si>
    <t>"viz výkres D.1.1.41 - markýza" 2,40*0,80*5</t>
  </si>
  <si>
    <t>680387477</t>
  </si>
  <si>
    <t>"viz výkres D.1.1.33 - střešní římsa" (33,40+19,20+1,80+32,80+33,20+1,80+8,40+22,60+5,00)*2,00</t>
  </si>
  <si>
    <t>"viz výkres D.1.1.11" ((11,20*7,20)/2)*2</t>
  </si>
  <si>
    <t>232535818</t>
  </si>
  <si>
    <t>"skladba V07" (3,50*4,50)*4,50*0,04*0,06</t>
  </si>
  <si>
    <t>"viz výkres D.1.1.33 - střešní římsa" ((33,40+19,20+1,80+32,80+33,20+1,80+8,40+22,60+5,00)*2,00)*4,50*0,04*0,06</t>
  </si>
  <si>
    <t>"viz výkres D.1.1.11" (((11,20*7,20)/2)*2)*4,50*0,04*0,06</t>
  </si>
  <si>
    <t>4,458*1,1 'Přepočtené koeficientem množství</t>
  </si>
  <si>
    <t>-780977737</t>
  </si>
  <si>
    <t>-718931050</t>
  </si>
  <si>
    <t>"množství přezato z položky č. 605141140" 4,904</t>
  </si>
  <si>
    <t>"viz výkres D.1.1.42 - markýza" 2,40*0,80*0,015*5</t>
  </si>
  <si>
    <t>412599978</t>
  </si>
  <si>
    <t>"viz výkres D.1.1.34" 2,38*2,75</t>
  </si>
  <si>
    <t>-1289168929</t>
  </si>
  <si>
    <t>-396471849</t>
  </si>
  <si>
    <t>"viz výkres D.1.1.41 - boky markýzy" 0,25*0,80*10</t>
  </si>
  <si>
    <t>-803719694</t>
  </si>
  <si>
    <t>"viz výkres D.1.1.41 - markýza" 5</t>
  </si>
  <si>
    <t>-1816261972</t>
  </si>
  <si>
    <t>"viz výkres D.1.1.33 - římsa" (10,50+33,40+19,20+1,80+32,80+10,50+33,20+1,80+8,40+22,60)</t>
  </si>
  <si>
    <t>"viz výkres D.1.1.41 - markýza" 2,40*3*5</t>
  </si>
  <si>
    <t>68435494</t>
  </si>
  <si>
    <t>36*1,1 'Přepočtené koeficientem množství</t>
  </si>
  <si>
    <t>-264021352</t>
  </si>
  <si>
    <t>174,2*1,1 'Přepočtené koeficientem množství</t>
  </si>
  <si>
    <t>1852592621</t>
  </si>
  <si>
    <t>791473784</t>
  </si>
  <si>
    <t>"množství převzato z položky č. 762421023" 6,545</t>
  </si>
  <si>
    <t>"množství převzato z položky č. 7624211" 11,60</t>
  </si>
  <si>
    <t>250834432</t>
  </si>
  <si>
    <t>-1176616770</t>
  </si>
  <si>
    <t>307648601</t>
  </si>
  <si>
    <t>165101070</t>
  </si>
  <si>
    <t>763131411</t>
  </si>
  <si>
    <t>SDK podhled desky 1xA 12,5 bez TI dvouvrstvá spodní kce profil CD+UD</t>
  </si>
  <si>
    <t>-598953233</t>
  </si>
  <si>
    <t>"viz výkres D.1.1.12" (1,80*2,40)-(1,30*0,70)</t>
  </si>
  <si>
    <t>-1928088195</t>
  </si>
  <si>
    <t>"strojovna 3.02" 3,90</t>
  </si>
  <si>
    <t>"strojovna 3.03" 4,00</t>
  </si>
  <si>
    <t>"strojovna 3.04" 4,20</t>
  </si>
  <si>
    <t>"strojovna 3.06" 7,00</t>
  </si>
  <si>
    <t>"strojovna 3.07" 3,10</t>
  </si>
  <si>
    <t>1557514234</t>
  </si>
  <si>
    <t>-105418846</t>
  </si>
  <si>
    <t>22,2*1,1 'Přepočtené koeficientem množství</t>
  </si>
  <si>
    <t>763182314</t>
  </si>
  <si>
    <t>Ostění oken z desek v SDK konstrukci hloubky do 0,5 m</t>
  </si>
  <si>
    <t>1346686395</t>
  </si>
  <si>
    <t>"viz výkres D.1.1.12 - stahovací schody" 1,30+1,30+0,70+0,70</t>
  </si>
  <si>
    <t>-1454708577</t>
  </si>
  <si>
    <t>30044646</t>
  </si>
  <si>
    <t>"stříšky před vstupy" 4,20*0,70</t>
  </si>
  <si>
    <t>1754160364</t>
  </si>
  <si>
    <t>"viz výkres D.1.1.41 - markýza" (2,40*(0,80+0,30))*5</t>
  </si>
  <si>
    <t>"viz výkres D.1.1.41 - boky markýzy" (0,30*0,80)*10</t>
  </si>
  <si>
    <t>-1766644138</t>
  </si>
  <si>
    <t>15,6*1,15 'Přepočtené koeficientem množství</t>
  </si>
  <si>
    <t>-1568696098</t>
  </si>
  <si>
    <t>-410258766</t>
  </si>
  <si>
    <t>140069195</t>
  </si>
  <si>
    <t>"viz výkres D.1.1.04" 10,90+33,50+19,60+1,70+32,50+10,90+33,50+1,70+7,80+22,60</t>
  </si>
  <si>
    <t>-854871484</t>
  </si>
  <si>
    <t>9*9,00</t>
  </si>
  <si>
    <t>477523754</t>
  </si>
  <si>
    <t>"viz výkres D.1.1.42 - markýza" (2,40*(0,80+0,30))*5</t>
  </si>
  <si>
    <t>Oplechování parapetů rovných celoplošně lepené z taženého hliníku rš 230 mm, včetně ALU krytek, odstín bude vybrán v průběhu realizace</t>
  </si>
  <si>
    <t>1617658264</t>
  </si>
  <si>
    <t>719014169</t>
  </si>
  <si>
    <t>"viz výkres D.1.1.33 - střešní římsa" (10,50+33,40+19,20+1,80+32,80+10,50+33,20+1,80+8,40+22,60)</t>
  </si>
  <si>
    <t>1142744532</t>
  </si>
  <si>
    <t>764345325</t>
  </si>
  <si>
    <t>Lemování trub, konzol, držáků z TiZn lesklého  plechu střech s krytinou skládanou D do 300 mm</t>
  </si>
  <si>
    <t>1826602654</t>
  </si>
  <si>
    <t>"prostupy VZT" 6*2</t>
  </si>
  <si>
    <t>285163526</t>
  </si>
  <si>
    <t>-157731230</t>
  </si>
  <si>
    <t>"viz výkres D.1.1.04" 8</t>
  </si>
  <si>
    <t>-279862485</t>
  </si>
  <si>
    <t>193970104</t>
  </si>
  <si>
    <t>376585225</t>
  </si>
  <si>
    <t>627106509</t>
  </si>
  <si>
    <t>"viz výkres D.1.1.04" 2,40*3</t>
  </si>
  <si>
    <t>621398223</t>
  </si>
  <si>
    <t>7,2*3,1111 'Přepočtené koeficientem množství</t>
  </si>
  <si>
    <t>-1810714565</t>
  </si>
  <si>
    <t>1193482922</t>
  </si>
  <si>
    <t>"komplet nové štíty" ((11,20*7,20)/2)*2</t>
  </si>
  <si>
    <t>246</t>
  </si>
  <si>
    <t>-1189241636</t>
  </si>
  <si>
    <t>"nároží" ((10,50*4)+(2,40*3))*2</t>
  </si>
  <si>
    <t>"úžlabí" (2,40*3)*2</t>
  </si>
  <si>
    <t>341</t>
  </si>
  <si>
    <t>53774045</t>
  </si>
  <si>
    <t>342</t>
  </si>
  <si>
    <t>1816879507</t>
  </si>
  <si>
    <t>343</t>
  </si>
  <si>
    <t>252048274</t>
  </si>
  <si>
    <t>"nároží" (10,50*4)+(2,40*3)</t>
  </si>
  <si>
    <t>706956538</t>
  </si>
  <si>
    <t>247</t>
  </si>
  <si>
    <t>-1042868738</t>
  </si>
  <si>
    <t>248</t>
  </si>
  <si>
    <t>1113671558</t>
  </si>
  <si>
    <t>249</t>
  </si>
  <si>
    <t>-299646933</t>
  </si>
  <si>
    <t>"viz výkres D.1.1.11" (10,50+33,40+19,20+1,80+32,80+10,50+33,20+1,80+8,40+22,60)</t>
  </si>
  <si>
    <t>-1131407665</t>
  </si>
  <si>
    <t>-1106980798</t>
  </si>
  <si>
    <t>692343973</t>
  </si>
  <si>
    <t>"úžlabí" 2,40+2,40+2,40</t>
  </si>
  <si>
    <t>-761932137</t>
  </si>
  <si>
    <t>765125011</t>
  </si>
  <si>
    <t>Montáž betonové speciální tašky (větrací, protisněhové, prostupové) drážkové na sucho</t>
  </si>
  <si>
    <t>328535249</t>
  </si>
  <si>
    <t>"prostupová ZTI" 12</t>
  </si>
  <si>
    <t>59244074</t>
  </si>
  <si>
    <t>taška betonová nepravidelně profilovaná hladká odvětrání kanalizace komplet</t>
  </si>
  <si>
    <t>-1628638386</t>
  </si>
  <si>
    <t>-1993317846</t>
  </si>
  <si>
    <t>954606885</t>
  </si>
  <si>
    <t>1360429586</t>
  </si>
  <si>
    <t>-652915539</t>
  </si>
  <si>
    <t>49937278</t>
  </si>
  <si>
    <t>1562067093</t>
  </si>
  <si>
    <t>-214492156</t>
  </si>
  <si>
    <t>"viz výkres D.1.1.33 - střešní římsa" (10,50+33,40+19,20+1,80+32,80+10,50+33,20+1,80+8,40+22,60)*2,00</t>
  </si>
  <si>
    <t>859295237</t>
  </si>
  <si>
    <t>364,15*1,1 'Přepočtené koeficientem množství</t>
  </si>
  <si>
    <t>260</t>
  </si>
  <si>
    <t>-828711232</t>
  </si>
  <si>
    <t>261</t>
  </si>
  <si>
    <t>-935704658</t>
  </si>
  <si>
    <t>"rozkrytých částí střech" 332,15+80,64</t>
  </si>
  <si>
    <t>-620069852</t>
  </si>
  <si>
    <t>766231113</t>
  </si>
  <si>
    <t>Montáž sklápěcích půdních schodů</t>
  </si>
  <si>
    <t>-1089131573</t>
  </si>
  <si>
    <t>"viz výkres D.1.1.12" 1</t>
  </si>
  <si>
    <t>55347585</t>
  </si>
  <si>
    <t>schody skládací protipožární,mech. z Al profilů, El 30TI, pro výšku max. 320 cm, 13 schodnic 130 X 70 cm</t>
  </si>
  <si>
    <t>-1762280717</t>
  </si>
  <si>
    <t>-721846427</t>
  </si>
  <si>
    <t>-609048226</t>
  </si>
  <si>
    <t>131001205</t>
  </si>
  <si>
    <t>5+11+13+2</t>
  </si>
  <si>
    <t>okno plastové dvoukřídlové 1xotvíravé + 1xotvíravé a sklopné, 1210 x 610 mm, zasklení izolačním dvojsklem Uw=1,1 W/m2K, barva bílá/bílá</t>
  </si>
  <si>
    <t>619539310</t>
  </si>
  <si>
    <t>"viz výkres D.1.1.01" 5</t>
  </si>
  <si>
    <t>okno plastové dvoukřídlové 1xotvíravé + 1xotvíravé a sklopné, 1340 x 600 mm, zasklení izolačním dvojsklem Uw=1,1 W/m2K, barva bílá/bílá</t>
  </si>
  <si>
    <t>-92589161</t>
  </si>
  <si>
    <t>okno plastové jednokřídlové otvíravé a sklopné, 900 x 600 mm, zasklení izolačním dvojsklem Uw=1,1 W/m2K, barva bílá/bílá</t>
  </si>
  <si>
    <t>-1467960498</t>
  </si>
  <si>
    <t>"viz výkres D.1.1.01" 11</t>
  </si>
  <si>
    <t>okno plastové jednokřídlové otvíravé a sklopné, 600 x 600 mm, zasklení izolačním dvojsklem Uw=1,1 W/m2K, barva bílá/bílá</t>
  </si>
  <si>
    <t>1767466754</t>
  </si>
  <si>
    <t>"viz výkres D.1.1.01" 13</t>
  </si>
  <si>
    <t>francouské dveře dvoukřídlé 1330x2230 mm, 1x otvíravé a sklopné + 1xotvíravé, zasklení izolačním dvojsklem Uw=1,1 W/m2K, barva bílá/bílá</t>
  </si>
  <si>
    <t>2099286474</t>
  </si>
  <si>
    <t>"č.p. 253" 1</t>
  </si>
  <si>
    <t>"č.p. 255" 1</t>
  </si>
  <si>
    <t>61140024</t>
  </si>
  <si>
    <t>okno plastové dvoukřídlové 1320x1180 mm, 1x otvíravé a sklopné + 1xotvíravé, zasklení izolačním dvojsklem Uw=1,1 W/m2K, barva bílá/bílá</t>
  </si>
  <si>
    <t>-1262621125</t>
  </si>
  <si>
    <t>"č.p. 254" 1</t>
  </si>
  <si>
    <t>61140025</t>
  </si>
  <si>
    <t>okno plastové dvoukřídlové 1320x1470 mm, 1x otvíravé a sklopné + 1xotvíravé, zasklení izolačním dvojsklem Uw=1,1 W/m2K, barva bílá/bílá</t>
  </si>
  <si>
    <t>-669179777</t>
  </si>
  <si>
    <t>61140026</t>
  </si>
  <si>
    <t>okno plastové dvoukřídlové 1250x1070 mm, 1x otvíravé a sklopné + 1xotvíravé, zasklení izolačním dvojsklem Uw=1,1 W/m2K, barva bílá/bílá</t>
  </si>
  <si>
    <t>-1192237930</t>
  </si>
  <si>
    <t>"č.p. 254" 3</t>
  </si>
  <si>
    <t>61140027</t>
  </si>
  <si>
    <t>okno plastové trojkřídlové 2080x1480 mm, 2x otvíravé a sklopné + 1xotvíravé, zasklení izolačním dvojsklem Uw=1,1 W/m2K, barva bílá/bílá</t>
  </si>
  <si>
    <t>744729414</t>
  </si>
  <si>
    <t>61140028</t>
  </si>
  <si>
    <t>okno plastové dvoukřídlové se středovým distančním sloupkem 1400x1480 mm, 2xotvíravé a sklopné, zasklení izolačním dvojsklem Uw=1,1 W/m2K, barva bílá/bílá</t>
  </si>
  <si>
    <t>-831478616</t>
  </si>
  <si>
    <t>"č.p. 255" 2</t>
  </si>
  <si>
    <t>430519300</t>
  </si>
  <si>
    <t>1979297804</t>
  </si>
  <si>
    <t xml:space="preserve">"viz výkres D.1.1.01 - okna" </t>
  </si>
  <si>
    <t>161073803</t>
  </si>
  <si>
    <t>"viz výkres D.1.1.06" (1*2)+(2*10)+(3*14)</t>
  </si>
  <si>
    <t>"viz výkres D.1.1.07" (1*8)+(2*7)</t>
  </si>
  <si>
    <t>"viz výkres D.1.1.08" (1*16)+(2*18)</t>
  </si>
  <si>
    <t>"viz výkres D.1.1.09" (2*8)+(3*8)</t>
  </si>
  <si>
    <t>436354523</t>
  </si>
  <si>
    <t>(2,20+2,20+1,50+1,50)*2</t>
  </si>
  <si>
    <t>(1,43+1,43+1,50+1,50)*2</t>
  </si>
  <si>
    <t>(1,43+1,43+1,20+1,20)*11</t>
  </si>
  <si>
    <t>(0,80+0,80+1,47+1,47)*14</t>
  </si>
  <si>
    <t>(2,20+2,20+1,50+1,50)*10</t>
  </si>
  <si>
    <t>(1,43+1,43+1,50+1,50)*6</t>
  </si>
  <si>
    <t>"francouské dveře na balkón" (1,40+1,40+2,20+2,20)*2</t>
  </si>
  <si>
    <t>"francouské dveře na balkón" (0,85+0,85+2,20+2,20)</t>
  </si>
  <si>
    <t>(1,45+1,45+1,20+1,20)*11</t>
  </si>
  <si>
    <t>(1,43+1,43+1,80+1,80)*3</t>
  </si>
  <si>
    <t>(0,80+0,80+1,50+1,50)*14</t>
  </si>
  <si>
    <t>(0,85+0,85+1,50+1,50)</t>
  </si>
  <si>
    <t>"francouské dveře na balkón" (1,40+1,40+2,20+2,20)*8</t>
  </si>
  <si>
    <t>-1034905285</t>
  </si>
  <si>
    <t>"francouské dveře na balkón" (1,30+1,30+2,20+2,20)*2</t>
  </si>
  <si>
    <t>"francouské dveře na balkón" (0,75+0,75+2,20+2,20)</t>
  </si>
  <si>
    <t>"francouské dveře na balkón" (1,30+1,30+2,20+2,20)*8</t>
  </si>
  <si>
    <t>"dveře vchodové" ((1,50+1,50+2,15+2,15)*3)+((1,50+1,50+2,65+2,65)*2)</t>
  </si>
  <si>
    <t>1927307835</t>
  </si>
  <si>
    <t>1327751783</t>
  </si>
  <si>
    <t>611656090</t>
  </si>
  <si>
    <t>dveře vnitřní požárně odolné, odolnost EI (EW) 30 D3, 1křídlové 70 x 197 cm, provedení KLIMA 3</t>
  </si>
  <si>
    <t>1233041722</t>
  </si>
  <si>
    <t>dveře vnitřní požárně odolné, odolnost EI (EW) 30 D3, 1křídlové 80 x 197 cm, provedení KLIMA 3</t>
  </si>
  <si>
    <t>-1712754055</t>
  </si>
  <si>
    <t>61165622</t>
  </si>
  <si>
    <t>dveře vnitřní požárně odolné, odolnost EI (EW) 30 D3, 1křídlové 73 x 200 cm - atypický rozměr, provedení KLIMA 3</t>
  </si>
  <si>
    <t>1662050230</t>
  </si>
  <si>
    <t>1635780830</t>
  </si>
  <si>
    <t>-485288198</t>
  </si>
  <si>
    <t>-1787979269</t>
  </si>
  <si>
    <t>"viz výkres D.1.1.02" 5</t>
  </si>
  <si>
    <t>501225034</t>
  </si>
  <si>
    <t>554059064</t>
  </si>
  <si>
    <t>826237901</t>
  </si>
  <si>
    <t>-1198452811</t>
  </si>
  <si>
    <t>-147020345</t>
  </si>
  <si>
    <t>-1007129583</t>
  </si>
  <si>
    <t>-857781953</t>
  </si>
  <si>
    <t>"viz výkres D.1.1.02" (1,50*2,15*3)+(1,50*2,65*2)</t>
  </si>
  <si>
    <t>-1232125579</t>
  </si>
  <si>
    <t>"těsnění do vstupních dveří do bytů" 20*5</t>
  </si>
  <si>
    <t>1701273829</t>
  </si>
  <si>
    <t>100*1,02 'Přepočtené koeficientem množství</t>
  </si>
  <si>
    <t>-1651098993</t>
  </si>
  <si>
    <t>-1538754641</t>
  </si>
  <si>
    <t>-779368362</t>
  </si>
  <si>
    <t>-20933963</t>
  </si>
  <si>
    <t>"balkón" (1,50*9)+4,50</t>
  </si>
  <si>
    <t>"schodišťová okna" 1,30*5</t>
  </si>
  <si>
    <t>-874008637</t>
  </si>
  <si>
    <t>1624149656</t>
  </si>
  <si>
    <t>1674044293</t>
  </si>
  <si>
    <t>475970810</t>
  </si>
  <si>
    <t>308</t>
  </si>
  <si>
    <t>1322321097</t>
  </si>
  <si>
    <t>-2067345063</t>
  </si>
  <si>
    <t>Dodávka a montáž ocelového schodiště se zábradlím, schodnice U 200, stupně pórorošt 305x600 mm, uchycení zábradlí U 120+ napojení na stávající zábradlí, vč. kotvení a povrchové úpravy žárovým zinkováním - bližší specifikace viz výkres D.1.1.41, D1.1.1.42</t>
  </si>
  <si>
    <t>-1129585178</t>
  </si>
  <si>
    <t>Dodávka a montáž ocelového balkónu se zábradlím (částečně se použije původní) včetně kotvení a povrchové úpravy žárovým zinkováním - bližší specifikace viz výkres D.1.1.37, D.1.1.38</t>
  </si>
  <si>
    <t>-553259718</t>
  </si>
  <si>
    <t>1290045497</t>
  </si>
  <si>
    <t>Dodávka a montáž netopýří budky do zateplení 420/500/100 mm</t>
  </si>
  <si>
    <t>1211714527</t>
  </si>
  <si>
    <t>-923269895</t>
  </si>
  <si>
    <t>3+3+6+6+6</t>
  </si>
  <si>
    <t>Dodávka a montáž ocelového schodišťového zábradlí u vyrovnávacího schidiště u vstupu č.p. 255 včetně dubového madla, kotveno do ŽB monolitické k-ce schodiště - bližší specifikace viz výkres D.1.1.48</t>
  </si>
  <si>
    <t>739135212</t>
  </si>
  <si>
    <t>76781269</t>
  </si>
  <si>
    <t>Dodávka a montáž ocelového schodiště se zábradlím č.p. 253, schodnice U 200, stupně z tahokovu 305x1200 mm, s podestou, vč. kotvení a povrchové úpravy žárovým zinkováním - bližší specifikace viz výkres D.1.1.43, D.1.1.44</t>
  </si>
  <si>
    <t>1529768789</t>
  </si>
  <si>
    <t>76781271</t>
  </si>
  <si>
    <t>Dodávka a montáž ocelového schodiště se zábradlím č.p. 252, schodnice U 200, stupně z tahokovu 305x1200 mm, vč. kotvení a povrchové úpravy žárovým zinkováním - bližší specifikace viz výkres D.1.1.45, D.1.1.46</t>
  </si>
  <si>
    <t>1940263251</t>
  </si>
  <si>
    <t>76781272</t>
  </si>
  <si>
    <t>Dodávka a montáž ocelového schodišťového zábradlí u vyrovnávacího schidiště u vstupu č.p. 254 včetně dubového madla, kotveno do ŽB monolitické k-ce schodiště - bližší specifikace viz výkres D.1.1.49</t>
  </si>
  <si>
    <t>-428427326</t>
  </si>
  <si>
    <t>767995113</t>
  </si>
  <si>
    <t>Montáž atypických zámečnických konstrukcí hmotnosti do 20 kg</t>
  </si>
  <si>
    <t>664189739</t>
  </si>
  <si>
    <t>"viz výkres D.1.1.12 - L 100x100x8 mm" 15,83+15,83</t>
  </si>
  <si>
    <t>13010440</t>
  </si>
  <si>
    <t>úhelník ocelový rovnostranný jakost 11 375 100x100x8mm</t>
  </si>
  <si>
    <t>-1223712476</t>
  </si>
  <si>
    <t>Poznámka k položce:
Hmotnost: 12,18 kg/m</t>
  </si>
  <si>
    <t>"viz výkres D.1.1.12 - L 100x100x8 mm" (15,83+15,83)*1,10</t>
  </si>
  <si>
    <t>34,826*0,001 'Přepočtené koeficientem množství</t>
  </si>
  <si>
    <t>-1953687380</t>
  </si>
  <si>
    <t>465705744</t>
  </si>
  <si>
    <t>"viz výkres D.1.1.37" 1,60+1,60+2,36</t>
  </si>
  <si>
    <t>1096764363</t>
  </si>
  <si>
    <t>"viz výkres D.1.1.37" (2,35*1,35)+(1,00*0,35)+(0,90+0,90)+((0,90+0,90+0,90)*0,30)</t>
  </si>
  <si>
    <t>1381780777</t>
  </si>
  <si>
    <t>"množství převzato z položky č. 771474113" 5,56*0,10*1,20</t>
  </si>
  <si>
    <t>"množství převzato z položky č. 771574113" 6,133</t>
  </si>
  <si>
    <t>6,8*1,15 'Přepočtené koeficientem množství</t>
  </si>
  <si>
    <t>-357812885</t>
  </si>
  <si>
    <t>"množství převzato z položky č. 771474113" 5,56*0,10</t>
  </si>
  <si>
    <t>-1795169020</t>
  </si>
  <si>
    <t>"viz výkres D.1.1.37" 1,60+1,60+2,36+0,90+0,90+0,90</t>
  </si>
  <si>
    <t>685913226</t>
  </si>
  <si>
    <t>278647679</t>
  </si>
  <si>
    <t>"konce krokví" (24,70+334,60)*(0,12+0,12+0,16+0,16)</t>
  </si>
  <si>
    <t>"námětek krokví" (24,70+334,60)*(0,10+0,10+0,12+0,12)</t>
  </si>
  <si>
    <t>"bačkora" 12,60*(0,16+0,16+0,16+0,16)</t>
  </si>
  <si>
    <t>"šikmé sloupky na bačkoře" 13,00*(0,16+0,16+0,16+0,16)</t>
  </si>
  <si>
    <t>"pozednice" 175,20*(0,14+0,14+0,14+0,14)</t>
  </si>
  <si>
    <t>"vazný trám" 24,70*(0,20+0,20+0,26+0,26)</t>
  </si>
  <si>
    <t>1313703701</t>
  </si>
  <si>
    <t>959439755</t>
  </si>
  <si>
    <t>"ocelové zárubně"</t>
  </si>
  <si>
    <t>"viz výkres D.1.1.01" 9*5,00*0,25</t>
  </si>
  <si>
    <t>"viz výkres D.1.1.04" 6*5,00*0,25</t>
  </si>
  <si>
    <t>"stávající ocelová dířka na fasádě" (0,60*0,60*8)</t>
  </si>
  <si>
    <t>-2072369249</t>
  </si>
  <si>
    <t>-586594611</t>
  </si>
  <si>
    <t>-1011792733</t>
  </si>
  <si>
    <t>-1077338223</t>
  </si>
  <si>
    <t>281264829</t>
  </si>
  <si>
    <t>839622773</t>
  </si>
  <si>
    <t>1800</t>
  </si>
  <si>
    <t>434474787</t>
  </si>
  <si>
    <t>X.. - Způsobilé výdaje - vedlejší aktivity</t>
  </si>
  <si>
    <t>-346925437</t>
  </si>
  <si>
    <t>"revize hromosvodu" 7</t>
  </si>
  <si>
    <t>-1842882267</t>
  </si>
  <si>
    <t>591843864</t>
  </si>
  <si>
    <t>1961857156</t>
  </si>
  <si>
    <t>-862457987</t>
  </si>
  <si>
    <t>X... - Nezpůsobilé výdaje</t>
  </si>
  <si>
    <t>-2105335574</t>
  </si>
  <si>
    <t>"odkopání soklu" (11,00+22,70+8,00+2,40+33,50+10,20+32,50+2,40+20,00+33,80-(1,80*3))*0,45</t>
  </si>
  <si>
    <t>564772111</t>
  </si>
  <si>
    <t>Podklad z vibrovaného štěrku VŠ tl 250 mm</t>
  </si>
  <si>
    <t>108891731</t>
  </si>
  <si>
    <t>"plochy před vnějšími schodišti" 1,60*1,60</t>
  </si>
  <si>
    <t>56481111</t>
  </si>
  <si>
    <t>Podklad ze štěrkodrtě ŠD tl 50 mm (kladecí vrstva fr. 4-8 mm)</t>
  </si>
  <si>
    <t>1899704721</t>
  </si>
  <si>
    <t>-350900881</t>
  </si>
  <si>
    <t>"mezi asflatovou plochou a novým obrubníkem" (20,00+33,80)*0,10</t>
  </si>
  <si>
    <t>"před vyrovnávacími schodišti před vstupy" (2,00*1,00)*4</t>
  </si>
  <si>
    <t>438685709</t>
  </si>
  <si>
    <t>-2002392398</t>
  </si>
  <si>
    <t>79,555*1,05 'Přepočtené koeficientem množství</t>
  </si>
  <si>
    <t>916231213</t>
  </si>
  <si>
    <t>Osazení chodníkového obrubníku betonového stojatého s boční opěrou do lože z betonu prostého</t>
  </si>
  <si>
    <t>-1300237555</t>
  </si>
  <si>
    <t>"mezi asfaltem a okap. chodníkem" 0,70+20,00+33,80+0,70+1,00</t>
  </si>
  <si>
    <t>592174100</t>
  </si>
  <si>
    <t>obrubník betonový chodníkový ABO 100/10/25 II nat 100x10x25 cm</t>
  </si>
  <si>
    <t>-594084436</t>
  </si>
  <si>
    <t>919112213</t>
  </si>
  <si>
    <t>Řezání spár pro vytvoření komůrky š 10 mm hl 25 mm pro těsnící zálivku v živičném krytu</t>
  </si>
  <si>
    <t>1629494584</t>
  </si>
  <si>
    <t>919122112</t>
  </si>
  <si>
    <t>Těsnění spár zálivkou za tepla pro komůrky š 10 mm hl 25 mm s těsnicím profilem</t>
  </si>
  <si>
    <t>-109846415</t>
  </si>
  <si>
    <t>919735113</t>
  </si>
  <si>
    <t>Řezání stávajícího živičného krytu hl do 150 mm</t>
  </si>
  <si>
    <t>-1707600027</t>
  </si>
  <si>
    <t>1481664342</t>
  </si>
  <si>
    <t>-1903967791</t>
  </si>
  <si>
    <t>-463790966</t>
  </si>
  <si>
    <t>"viz výkres D.1.1.02 " 14</t>
  </si>
  <si>
    <t>"viz výkres D.1.1.03" 14+1</t>
  </si>
  <si>
    <t>1767548588</t>
  </si>
  <si>
    <t>"viz výkres D.1.1.02 " 11+6</t>
  </si>
  <si>
    <t>"viz výkres D.1.1.03" 11+3</t>
  </si>
  <si>
    <t>1724571547</t>
  </si>
  <si>
    <t>"viz výkres D.1.1.01 " 2</t>
  </si>
  <si>
    <t>"viz výkres D.1.1.02 " 10</t>
  </si>
  <si>
    <t>"viz výkres D.1.1.03" 10</t>
  </si>
  <si>
    <t>1387376777</t>
  </si>
  <si>
    <t>110,66*1,05 'Přepočtené koeficientem množství</t>
  </si>
  <si>
    <t>1133935088</t>
  </si>
  <si>
    <t>2017938524</t>
  </si>
  <si>
    <t>"vyklizení půdy" 35,00</t>
  </si>
  <si>
    <t>342548713</t>
  </si>
  <si>
    <t>2120689644</t>
  </si>
  <si>
    <t>358765845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</si>
</sst>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(zateplení)  BD v Milíně, blok T, X -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ROUND(AG95+AG99,2)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ROUND(AS95+AS99,2)</f>
        <v>0</v>
      </c>
      <c r="AT94" s="113">
        <f>ROUND(SUM(AV94:AW94),2)</f>
        <v>0</v>
      </c>
      <c r="AU94" s="114">
        <f>ROUND(AU95+AU99,5)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ROUND(AZ95+AZ99,2)</f>
        <v>0</v>
      </c>
      <c r="BA94" s="113">
        <f>ROUND(BA95+BA99,2)</f>
        <v>0</v>
      </c>
      <c r="BB94" s="113">
        <f>ROUND(BB95+BB99,2)</f>
        <v>0</v>
      </c>
      <c r="BC94" s="113">
        <f>ROUND(BC95+BC99,2)</f>
        <v>0</v>
      </c>
      <c r="BD94" s="115">
        <f>ROUND(BD95+BD99,2)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0" s="4" customFormat="1" ht="16.5" customHeight="1">
      <c r="A96" s="131" t="s">
        <v>83</v>
      </c>
      <c r="B96" s="69"/>
      <c r="C96" s="132"/>
      <c r="D96" s="132"/>
      <c r="E96" s="133" t="s">
        <v>84</v>
      </c>
      <c r="F96" s="133"/>
      <c r="G96" s="133"/>
      <c r="H96" s="133"/>
      <c r="I96" s="133"/>
      <c r="J96" s="132"/>
      <c r="K96" s="133" t="s">
        <v>85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'T. - Způsobilé výdaje - h...'!J32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86</v>
      </c>
      <c r="AR96" s="71"/>
      <c r="AS96" s="136">
        <v>0</v>
      </c>
      <c r="AT96" s="137">
        <f>ROUND(SUM(AV96:AW96),2)</f>
        <v>0</v>
      </c>
      <c r="AU96" s="138">
        <f>'T. - Způsobilé výdaje - h...'!P150</f>
        <v>0</v>
      </c>
      <c r="AV96" s="137">
        <f>'T. - Způsobilé výdaje - h...'!J35</f>
        <v>0</v>
      </c>
      <c r="AW96" s="137">
        <f>'T. - Způsobilé výdaje - h...'!J36</f>
        <v>0</v>
      </c>
      <c r="AX96" s="137">
        <f>'T. - Způsobilé výdaje - h...'!J37</f>
        <v>0</v>
      </c>
      <c r="AY96" s="137">
        <f>'T. - Způsobilé výdaje - h...'!J38</f>
        <v>0</v>
      </c>
      <c r="AZ96" s="137">
        <f>'T. - Způsobilé výdaje - h...'!F35</f>
        <v>0</v>
      </c>
      <c r="BA96" s="137">
        <f>'T. - Způsobilé výdaje - h...'!F36</f>
        <v>0</v>
      </c>
      <c r="BB96" s="137">
        <f>'T. - Způsobilé výdaje - h...'!F37</f>
        <v>0</v>
      </c>
      <c r="BC96" s="137">
        <f>'T. - Způsobilé výdaje - h...'!F38</f>
        <v>0</v>
      </c>
      <c r="BD96" s="139">
        <f>'T. - Způsobilé výdaje - h...'!F39</f>
        <v>0</v>
      </c>
      <c r="BE96" s="4"/>
      <c r="BT96" s="140" t="s">
        <v>82</v>
      </c>
      <c r="BV96" s="140" t="s">
        <v>75</v>
      </c>
      <c r="BW96" s="140" t="s">
        <v>87</v>
      </c>
      <c r="BX96" s="140" t="s">
        <v>81</v>
      </c>
      <c r="CL96" s="140" t="s">
        <v>1</v>
      </c>
    </row>
    <row r="97" spans="1:90" s="4" customFormat="1" ht="16.5" customHeight="1">
      <c r="A97" s="131" t="s">
        <v>83</v>
      </c>
      <c r="B97" s="69"/>
      <c r="C97" s="132"/>
      <c r="D97" s="132"/>
      <c r="E97" s="133" t="s">
        <v>88</v>
      </c>
      <c r="F97" s="133"/>
      <c r="G97" s="133"/>
      <c r="H97" s="133"/>
      <c r="I97" s="133"/>
      <c r="J97" s="132"/>
      <c r="K97" s="133" t="s">
        <v>89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'T.. - Způsobilé výdaje - 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86</v>
      </c>
      <c r="AR97" s="71"/>
      <c r="AS97" s="136">
        <v>0</v>
      </c>
      <c r="AT97" s="137">
        <f>ROUND(SUM(AV97:AW97),2)</f>
        <v>0</v>
      </c>
      <c r="AU97" s="138">
        <f>'T.. - Způsobilé výdaje - ...'!P124</f>
        <v>0</v>
      </c>
      <c r="AV97" s="137">
        <f>'T.. - Způsobilé výdaje - ...'!J35</f>
        <v>0</v>
      </c>
      <c r="AW97" s="137">
        <f>'T.. - Způsobilé výdaje - ...'!J36</f>
        <v>0</v>
      </c>
      <c r="AX97" s="137">
        <f>'T.. - Způsobilé výdaje - ...'!J37</f>
        <v>0</v>
      </c>
      <c r="AY97" s="137">
        <f>'T.. - Způsobilé výdaje - ...'!J38</f>
        <v>0</v>
      </c>
      <c r="AZ97" s="137">
        <f>'T.. - Způsobilé výdaje - ...'!F35</f>
        <v>0</v>
      </c>
      <c r="BA97" s="137">
        <f>'T.. - Způsobilé výdaje - ...'!F36</f>
        <v>0</v>
      </c>
      <c r="BB97" s="137">
        <f>'T.. - Způsobilé výdaje - ...'!F37</f>
        <v>0</v>
      </c>
      <c r="BC97" s="137">
        <f>'T.. - Způsobilé výdaje - ...'!F38</f>
        <v>0</v>
      </c>
      <c r="BD97" s="139">
        <f>'T.. - Způsobilé výdaje - ...'!F39</f>
        <v>0</v>
      </c>
      <c r="BE97" s="4"/>
      <c r="BT97" s="140" t="s">
        <v>82</v>
      </c>
      <c r="BV97" s="140" t="s">
        <v>75</v>
      </c>
      <c r="BW97" s="140" t="s">
        <v>90</v>
      </c>
      <c r="BX97" s="140" t="s">
        <v>81</v>
      </c>
      <c r="CL97" s="140" t="s">
        <v>1</v>
      </c>
    </row>
    <row r="98" spans="1:90" s="4" customFormat="1" ht="16.5" customHeight="1">
      <c r="A98" s="131" t="s">
        <v>83</v>
      </c>
      <c r="B98" s="69"/>
      <c r="C98" s="132"/>
      <c r="D98" s="132"/>
      <c r="E98" s="133" t="s">
        <v>91</v>
      </c>
      <c r="F98" s="133"/>
      <c r="G98" s="133"/>
      <c r="H98" s="133"/>
      <c r="I98" s="133"/>
      <c r="J98" s="132"/>
      <c r="K98" s="133" t="s">
        <v>92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'T... - Nezpůsobilé výdaje'!J32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86</v>
      </c>
      <c r="AR98" s="71"/>
      <c r="AS98" s="136">
        <v>0</v>
      </c>
      <c r="AT98" s="137">
        <f>ROUND(SUM(AV98:AW98),2)</f>
        <v>0</v>
      </c>
      <c r="AU98" s="138">
        <f>'T... - Nezpůsobilé výdaje'!P131</f>
        <v>0</v>
      </c>
      <c r="AV98" s="137">
        <f>'T... - Nezpůsobilé výdaje'!J35</f>
        <v>0</v>
      </c>
      <c r="AW98" s="137">
        <f>'T... - Nezpůsobilé výdaje'!J36</f>
        <v>0</v>
      </c>
      <c r="AX98" s="137">
        <f>'T... - Nezpůsobilé výdaje'!J37</f>
        <v>0</v>
      </c>
      <c r="AY98" s="137">
        <f>'T... - Nezpůsobilé výdaje'!J38</f>
        <v>0</v>
      </c>
      <c r="AZ98" s="137">
        <f>'T... - Nezpůsobilé výdaje'!F35</f>
        <v>0</v>
      </c>
      <c r="BA98" s="137">
        <f>'T... - Nezpůsobilé výdaje'!F36</f>
        <v>0</v>
      </c>
      <c r="BB98" s="137">
        <f>'T... - Nezpůsobilé výdaje'!F37</f>
        <v>0</v>
      </c>
      <c r="BC98" s="137">
        <f>'T... - Nezpůsobilé výdaje'!F38</f>
        <v>0</v>
      </c>
      <c r="BD98" s="139">
        <f>'T... - Nezpůsobilé výdaje'!F39</f>
        <v>0</v>
      </c>
      <c r="BE98" s="4"/>
      <c r="BT98" s="140" t="s">
        <v>82</v>
      </c>
      <c r="BV98" s="140" t="s">
        <v>75</v>
      </c>
      <c r="BW98" s="140" t="s">
        <v>93</v>
      </c>
      <c r="BX98" s="140" t="s">
        <v>81</v>
      </c>
      <c r="CL98" s="140" t="s">
        <v>1</v>
      </c>
    </row>
    <row r="99" spans="1:91" s="7" customFormat="1" ht="24.75" customHeight="1">
      <c r="A99" s="7"/>
      <c r="B99" s="118"/>
      <c r="C99" s="119"/>
      <c r="D99" s="120" t="s">
        <v>94</v>
      </c>
      <c r="E99" s="120"/>
      <c r="F99" s="120"/>
      <c r="G99" s="120"/>
      <c r="H99" s="120"/>
      <c r="I99" s="121"/>
      <c r="J99" s="120" t="s">
        <v>95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ROUND(SUM(AG100:AG102),2)</f>
        <v>0</v>
      </c>
      <c r="AH99" s="121"/>
      <c r="AI99" s="121"/>
      <c r="AJ99" s="121"/>
      <c r="AK99" s="121"/>
      <c r="AL99" s="121"/>
      <c r="AM99" s="121"/>
      <c r="AN99" s="123">
        <f>SUM(AG99,AT99)</f>
        <v>0</v>
      </c>
      <c r="AO99" s="121"/>
      <c r="AP99" s="121"/>
      <c r="AQ99" s="124" t="s">
        <v>79</v>
      </c>
      <c r="AR99" s="125"/>
      <c r="AS99" s="126">
        <f>ROUND(SUM(AS100:AS102),2)</f>
        <v>0</v>
      </c>
      <c r="AT99" s="127">
        <f>ROUND(SUM(AV99:AW99),2)</f>
        <v>0</v>
      </c>
      <c r="AU99" s="128">
        <f>ROUND(SUM(AU100:AU102),5)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ROUND(SUM(AZ100:AZ102),2)</f>
        <v>0</v>
      </c>
      <c r="BA99" s="127">
        <f>ROUND(SUM(BA100:BA102),2)</f>
        <v>0</v>
      </c>
      <c r="BB99" s="127">
        <f>ROUND(SUM(BB100:BB102),2)</f>
        <v>0</v>
      </c>
      <c r="BC99" s="127">
        <f>ROUND(SUM(BC100:BC102),2)</f>
        <v>0</v>
      </c>
      <c r="BD99" s="129">
        <f>ROUND(SUM(BD100:BD102),2)</f>
        <v>0</v>
      </c>
      <c r="BE99" s="7"/>
      <c r="BS99" s="130" t="s">
        <v>72</v>
      </c>
      <c r="BT99" s="130" t="s">
        <v>80</v>
      </c>
      <c r="BU99" s="130" t="s">
        <v>74</v>
      </c>
      <c r="BV99" s="130" t="s">
        <v>75</v>
      </c>
      <c r="BW99" s="130" t="s">
        <v>96</v>
      </c>
      <c r="BX99" s="130" t="s">
        <v>5</v>
      </c>
      <c r="CL99" s="130" t="s">
        <v>1</v>
      </c>
      <c r="CM99" s="130" t="s">
        <v>82</v>
      </c>
    </row>
    <row r="100" spans="1:90" s="4" customFormat="1" ht="16.5" customHeight="1">
      <c r="A100" s="131" t="s">
        <v>83</v>
      </c>
      <c r="B100" s="69"/>
      <c r="C100" s="132"/>
      <c r="D100" s="132"/>
      <c r="E100" s="133" t="s">
        <v>97</v>
      </c>
      <c r="F100" s="133"/>
      <c r="G100" s="133"/>
      <c r="H100" s="133"/>
      <c r="I100" s="133"/>
      <c r="J100" s="132"/>
      <c r="K100" s="133" t="s">
        <v>85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'X. - Způsobilé výdaje - h...'!J32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86</v>
      </c>
      <c r="AR100" s="71"/>
      <c r="AS100" s="136">
        <v>0</v>
      </c>
      <c r="AT100" s="137">
        <f>ROUND(SUM(AV100:AW100),2)</f>
        <v>0</v>
      </c>
      <c r="AU100" s="138">
        <f>'X. - Způsobilé výdaje - h...'!P149</f>
        <v>0</v>
      </c>
      <c r="AV100" s="137">
        <f>'X. - Způsobilé výdaje - h...'!J35</f>
        <v>0</v>
      </c>
      <c r="AW100" s="137">
        <f>'X. - Způsobilé výdaje - h...'!J36</f>
        <v>0</v>
      </c>
      <c r="AX100" s="137">
        <f>'X. - Způsobilé výdaje - h...'!J37</f>
        <v>0</v>
      </c>
      <c r="AY100" s="137">
        <f>'X. - Způsobilé výdaje - h...'!J38</f>
        <v>0</v>
      </c>
      <c r="AZ100" s="137">
        <f>'X. - Způsobilé výdaje - h...'!F35</f>
        <v>0</v>
      </c>
      <c r="BA100" s="137">
        <f>'X. - Způsobilé výdaje - h...'!F36</f>
        <v>0</v>
      </c>
      <c r="BB100" s="137">
        <f>'X. - Způsobilé výdaje - h...'!F37</f>
        <v>0</v>
      </c>
      <c r="BC100" s="137">
        <f>'X. - Způsobilé výdaje - h...'!F38</f>
        <v>0</v>
      </c>
      <c r="BD100" s="139">
        <f>'X. - Způsobilé výdaje - h...'!F39</f>
        <v>0</v>
      </c>
      <c r="BE100" s="4"/>
      <c r="BT100" s="140" t="s">
        <v>82</v>
      </c>
      <c r="BV100" s="140" t="s">
        <v>75</v>
      </c>
      <c r="BW100" s="140" t="s">
        <v>98</v>
      </c>
      <c r="BX100" s="140" t="s">
        <v>96</v>
      </c>
      <c r="CL100" s="140" t="s">
        <v>1</v>
      </c>
    </row>
    <row r="101" spans="1:90" s="4" customFormat="1" ht="16.5" customHeight="1">
      <c r="A101" s="131" t="s">
        <v>83</v>
      </c>
      <c r="B101" s="69"/>
      <c r="C101" s="132"/>
      <c r="D101" s="132"/>
      <c r="E101" s="133" t="s">
        <v>99</v>
      </c>
      <c r="F101" s="133"/>
      <c r="G101" s="133"/>
      <c r="H101" s="133"/>
      <c r="I101" s="133"/>
      <c r="J101" s="132"/>
      <c r="K101" s="133" t="s">
        <v>89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'X.. - Způsobilé výdaje - ...'!J32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86</v>
      </c>
      <c r="AR101" s="71"/>
      <c r="AS101" s="136">
        <v>0</v>
      </c>
      <c r="AT101" s="137">
        <f>ROUND(SUM(AV101:AW101),2)</f>
        <v>0</v>
      </c>
      <c r="AU101" s="138">
        <f>'X.. - Způsobilé výdaje - ...'!P124</f>
        <v>0</v>
      </c>
      <c r="AV101" s="137">
        <f>'X.. - Způsobilé výdaje - ...'!J35</f>
        <v>0</v>
      </c>
      <c r="AW101" s="137">
        <f>'X.. - Způsobilé výdaje - ...'!J36</f>
        <v>0</v>
      </c>
      <c r="AX101" s="137">
        <f>'X.. - Způsobilé výdaje - ...'!J37</f>
        <v>0</v>
      </c>
      <c r="AY101" s="137">
        <f>'X.. - Způsobilé výdaje - ...'!J38</f>
        <v>0</v>
      </c>
      <c r="AZ101" s="137">
        <f>'X.. - Způsobilé výdaje - ...'!F35</f>
        <v>0</v>
      </c>
      <c r="BA101" s="137">
        <f>'X.. - Způsobilé výdaje - ...'!F36</f>
        <v>0</v>
      </c>
      <c r="BB101" s="137">
        <f>'X.. - Způsobilé výdaje - ...'!F37</f>
        <v>0</v>
      </c>
      <c r="BC101" s="137">
        <f>'X.. - Způsobilé výdaje - ...'!F38</f>
        <v>0</v>
      </c>
      <c r="BD101" s="139">
        <f>'X.. - Způsobilé výdaje - ...'!F39</f>
        <v>0</v>
      </c>
      <c r="BE101" s="4"/>
      <c r="BT101" s="140" t="s">
        <v>82</v>
      </c>
      <c r="BV101" s="140" t="s">
        <v>75</v>
      </c>
      <c r="BW101" s="140" t="s">
        <v>100</v>
      </c>
      <c r="BX101" s="140" t="s">
        <v>96</v>
      </c>
      <c r="CL101" s="140" t="s">
        <v>1</v>
      </c>
    </row>
    <row r="102" spans="1:90" s="4" customFormat="1" ht="16.5" customHeight="1">
      <c r="A102" s="131" t="s">
        <v>83</v>
      </c>
      <c r="B102" s="69"/>
      <c r="C102" s="132"/>
      <c r="D102" s="132"/>
      <c r="E102" s="133" t="s">
        <v>101</v>
      </c>
      <c r="F102" s="133"/>
      <c r="G102" s="133"/>
      <c r="H102" s="133"/>
      <c r="I102" s="133"/>
      <c r="J102" s="132"/>
      <c r="K102" s="133" t="s">
        <v>92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'X... - Nezpůsobilé výdaje'!J32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86</v>
      </c>
      <c r="AR102" s="71"/>
      <c r="AS102" s="141">
        <v>0</v>
      </c>
      <c r="AT102" s="142">
        <f>ROUND(SUM(AV102:AW102),2)</f>
        <v>0</v>
      </c>
      <c r="AU102" s="143">
        <f>'X... - Nezpůsobilé výdaje'!P131</f>
        <v>0</v>
      </c>
      <c r="AV102" s="142">
        <f>'X... - Nezpůsobilé výdaje'!J35</f>
        <v>0</v>
      </c>
      <c r="AW102" s="142">
        <f>'X... - Nezpůsobilé výdaje'!J36</f>
        <v>0</v>
      </c>
      <c r="AX102" s="142">
        <f>'X... - Nezpůsobilé výdaje'!J37</f>
        <v>0</v>
      </c>
      <c r="AY102" s="142">
        <f>'X... - Nezpůsobilé výdaje'!J38</f>
        <v>0</v>
      </c>
      <c r="AZ102" s="142">
        <f>'X... - Nezpůsobilé výdaje'!F35</f>
        <v>0</v>
      </c>
      <c r="BA102" s="142">
        <f>'X... - Nezpůsobilé výdaje'!F36</f>
        <v>0</v>
      </c>
      <c r="BB102" s="142">
        <f>'X... - Nezpůsobilé výdaje'!F37</f>
        <v>0</v>
      </c>
      <c r="BC102" s="142">
        <f>'X... - Nezpůsobilé výdaje'!F38</f>
        <v>0</v>
      </c>
      <c r="BD102" s="144">
        <f>'X... - Nezpůsobilé výdaje'!F39</f>
        <v>0</v>
      </c>
      <c r="BE102" s="4"/>
      <c r="BT102" s="140" t="s">
        <v>82</v>
      </c>
      <c r="BV102" s="140" t="s">
        <v>75</v>
      </c>
      <c r="BW102" s="140" t="s">
        <v>102</v>
      </c>
      <c r="BX102" s="140" t="s">
        <v>96</v>
      </c>
      <c r="CL102" s="140" t="s">
        <v>1</v>
      </c>
    </row>
    <row r="103" spans="1:57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70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T. - Způsobilé výdaje - h...'!C2" display="/"/>
    <hyperlink ref="A97" location="'T.. - Způsobilé výdaje - ...'!C2" display="/"/>
    <hyperlink ref="A98" location="'T... - Nezpůsobilé výdaje'!C2" display="/"/>
    <hyperlink ref="A100" location="'X. - Způsobilé výdaje - h...'!C2" display="/"/>
    <hyperlink ref="A101" location="'X.. - Způsobilé výdaje - ...'!C2" display="/"/>
    <hyperlink ref="A102" location="'X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107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ROUND(J150,2)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ROUND((SUM(BE150:BE1438)),2)</f>
        <v>0</v>
      </c>
      <c r="G35" s="37"/>
      <c r="H35" s="37"/>
      <c r="I35" s="170">
        <v>0.21</v>
      </c>
      <c r="J35" s="169">
        <f>ROUND(((SUM(BE150:BE1438))*I35),2)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ROUND((SUM(BF150:BF1438)),2)</f>
        <v>0</v>
      </c>
      <c r="G36" s="37"/>
      <c r="H36" s="37"/>
      <c r="I36" s="170">
        <v>0.15</v>
      </c>
      <c r="J36" s="169">
        <f>ROUND(((SUM(BF150:BF1438))*I36),2)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ROUND((SUM(BG150:BG1438)),2)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ROUND((SUM(BH150:BH1438)),2)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ROUND((SUM(BI150:BI1438)),2)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T.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J150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J151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114</v>
      </c>
      <c r="E100" s="210"/>
      <c r="F100" s="210"/>
      <c r="G100" s="210"/>
      <c r="H100" s="210"/>
      <c r="I100" s="211"/>
      <c r="J100" s="212">
        <f>J152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115</v>
      </c>
      <c r="E101" s="210"/>
      <c r="F101" s="210"/>
      <c r="G101" s="210"/>
      <c r="H101" s="210"/>
      <c r="I101" s="211"/>
      <c r="J101" s="212">
        <f>J209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116</v>
      </c>
      <c r="E102" s="210"/>
      <c r="F102" s="210"/>
      <c r="G102" s="210"/>
      <c r="H102" s="210"/>
      <c r="I102" s="211"/>
      <c r="J102" s="212">
        <f>J220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117</v>
      </c>
      <c r="E103" s="210"/>
      <c r="F103" s="210"/>
      <c r="G103" s="210"/>
      <c r="H103" s="210"/>
      <c r="I103" s="211"/>
      <c r="J103" s="212">
        <f>J234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118</v>
      </c>
      <c r="E104" s="210"/>
      <c r="F104" s="210"/>
      <c r="G104" s="210"/>
      <c r="H104" s="210"/>
      <c r="I104" s="211"/>
      <c r="J104" s="212">
        <f>J246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119</v>
      </c>
      <c r="E105" s="210"/>
      <c r="F105" s="210"/>
      <c r="G105" s="210"/>
      <c r="H105" s="210"/>
      <c r="I105" s="211"/>
      <c r="J105" s="212">
        <f>J303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120</v>
      </c>
      <c r="E106" s="210"/>
      <c r="F106" s="210"/>
      <c r="G106" s="210"/>
      <c r="H106" s="210"/>
      <c r="I106" s="211"/>
      <c r="J106" s="212">
        <f>J661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121</v>
      </c>
      <c r="E107" s="210"/>
      <c r="F107" s="210"/>
      <c r="G107" s="210"/>
      <c r="H107" s="210"/>
      <c r="I107" s="211"/>
      <c r="J107" s="212">
        <f>J703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122</v>
      </c>
      <c r="E108" s="210"/>
      <c r="F108" s="210"/>
      <c r="G108" s="210"/>
      <c r="H108" s="210"/>
      <c r="I108" s="211"/>
      <c r="J108" s="212">
        <f>J713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123</v>
      </c>
      <c r="E109" s="210"/>
      <c r="F109" s="210"/>
      <c r="G109" s="210"/>
      <c r="H109" s="210"/>
      <c r="I109" s="211"/>
      <c r="J109" s="212">
        <f>J718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124</v>
      </c>
      <c r="E110" s="210"/>
      <c r="F110" s="210"/>
      <c r="G110" s="210"/>
      <c r="H110" s="210"/>
      <c r="I110" s="211"/>
      <c r="J110" s="212">
        <f>J747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125</v>
      </c>
      <c r="E111" s="210"/>
      <c r="F111" s="210"/>
      <c r="G111" s="210"/>
      <c r="H111" s="210"/>
      <c r="I111" s="211"/>
      <c r="J111" s="212">
        <f>J792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126</v>
      </c>
      <c r="E112" s="210"/>
      <c r="F112" s="210"/>
      <c r="G112" s="210"/>
      <c r="H112" s="210"/>
      <c r="I112" s="211"/>
      <c r="J112" s="212">
        <f>J806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1"/>
      <c r="C113" s="202"/>
      <c r="D113" s="203" t="s">
        <v>127</v>
      </c>
      <c r="E113" s="204"/>
      <c r="F113" s="204"/>
      <c r="G113" s="204"/>
      <c r="H113" s="204"/>
      <c r="I113" s="205"/>
      <c r="J113" s="206">
        <f>J808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08"/>
      <c r="C114" s="132"/>
      <c r="D114" s="209" t="s">
        <v>128</v>
      </c>
      <c r="E114" s="210"/>
      <c r="F114" s="210"/>
      <c r="G114" s="210"/>
      <c r="H114" s="210"/>
      <c r="I114" s="211"/>
      <c r="J114" s="212">
        <f>J809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129</v>
      </c>
      <c r="E115" s="210"/>
      <c r="F115" s="210"/>
      <c r="G115" s="210"/>
      <c r="H115" s="210"/>
      <c r="I115" s="211"/>
      <c r="J115" s="212">
        <f>J851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130</v>
      </c>
      <c r="E116" s="210"/>
      <c r="F116" s="210"/>
      <c r="G116" s="210"/>
      <c r="H116" s="210"/>
      <c r="I116" s="211"/>
      <c r="J116" s="212">
        <f>J896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131</v>
      </c>
      <c r="E117" s="210"/>
      <c r="F117" s="210"/>
      <c r="G117" s="210"/>
      <c r="H117" s="210"/>
      <c r="I117" s="211"/>
      <c r="J117" s="212">
        <f>J945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132</v>
      </c>
      <c r="E118" s="210"/>
      <c r="F118" s="210"/>
      <c r="G118" s="210"/>
      <c r="H118" s="210"/>
      <c r="I118" s="211"/>
      <c r="J118" s="212">
        <f>J949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133</v>
      </c>
      <c r="E119" s="210"/>
      <c r="F119" s="210"/>
      <c r="G119" s="210"/>
      <c r="H119" s="210"/>
      <c r="I119" s="211"/>
      <c r="J119" s="212">
        <f>J984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134</v>
      </c>
      <c r="E120" s="210"/>
      <c r="F120" s="210"/>
      <c r="G120" s="210"/>
      <c r="H120" s="210"/>
      <c r="I120" s="211"/>
      <c r="J120" s="212">
        <f>J992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135</v>
      </c>
      <c r="E121" s="210"/>
      <c r="F121" s="210"/>
      <c r="G121" s="210"/>
      <c r="H121" s="210"/>
      <c r="I121" s="211"/>
      <c r="J121" s="212">
        <f>J1092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136</v>
      </c>
      <c r="E122" s="210"/>
      <c r="F122" s="210"/>
      <c r="G122" s="210"/>
      <c r="H122" s="210"/>
      <c r="I122" s="211"/>
      <c r="J122" s="212">
        <f>J1108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137</v>
      </c>
      <c r="E123" s="210"/>
      <c r="F123" s="210"/>
      <c r="G123" s="210"/>
      <c r="H123" s="210"/>
      <c r="I123" s="211"/>
      <c r="J123" s="212">
        <f>J1176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138</v>
      </c>
      <c r="E124" s="210"/>
      <c r="F124" s="210"/>
      <c r="G124" s="210"/>
      <c r="H124" s="210"/>
      <c r="I124" s="211"/>
      <c r="J124" s="212">
        <f>J1237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139</v>
      </c>
      <c r="E125" s="210"/>
      <c r="F125" s="210"/>
      <c r="G125" s="210"/>
      <c r="H125" s="210"/>
      <c r="I125" s="211"/>
      <c r="J125" s="212">
        <f>J1369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140</v>
      </c>
      <c r="E126" s="210"/>
      <c r="F126" s="210"/>
      <c r="G126" s="210"/>
      <c r="H126" s="210"/>
      <c r="I126" s="211"/>
      <c r="J126" s="212">
        <f>J1393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141</v>
      </c>
      <c r="E127" s="210"/>
      <c r="F127" s="210"/>
      <c r="G127" s="210"/>
      <c r="H127" s="210"/>
      <c r="I127" s="211"/>
      <c r="J127" s="212">
        <f>J1408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208"/>
      <c r="C128" s="132"/>
      <c r="D128" s="209" t="s">
        <v>142</v>
      </c>
      <c r="E128" s="210"/>
      <c r="F128" s="210"/>
      <c r="G128" s="210"/>
      <c r="H128" s="210"/>
      <c r="I128" s="211"/>
      <c r="J128" s="212">
        <f>J1434</f>
        <v>0</v>
      </c>
      <c r="K128" s="132"/>
      <c r="L128" s="2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2" customFormat="1" ht="21.8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65"/>
      <c r="C130" s="66"/>
      <c r="D130" s="66"/>
      <c r="E130" s="66"/>
      <c r="F130" s="66"/>
      <c r="G130" s="66"/>
      <c r="H130" s="66"/>
      <c r="I130" s="191"/>
      <c r="J130" s="66"/>
      <c r="K130" s="66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4" spans="1:31" s="2" customFormat="1" ht="6.95" customHeight="1">
      <c r="A134" s="37"/>
      <c r="B134" s="67"/>
      <c r="C134" s="68"/>
      <c r="D134" s="68"/>
      <c r="E134" s="68"/>
      <c r="F134" s="68"/>
      <c r="G134" s="68"/>
      <c r="H134" s="68"/>
      <c r="I134" s="194"/>
      <c r="J134" s="68"/>
      <c r="K134" s="68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24.95" customHeight="1">
      <c r="A135" s="37"/>
      <c r="B135" s="38"/>
      <c r="C135" s="22" t="s">
        <v>143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6.95" customHeight="1">
      <c r="A136" s="37"/>
      <c r="B136" s="38"/>
      <c r="C136" s="39"/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2" customHeight="1">
      <c r="A137" s="37"/>
      <c r="B137" s="38"/>
      <c r="C137" s="31" t="s">
        <v>16</v>
      </c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6.5" customHeight="1">
      <c r="A138" s="37"/>
      <c r="B138" s="38"/>
      <c r="C138" s="39"/>
      <c r="D138" s="39"/>
      <c r="E138" s="195" t="str">
        <f>E7</f>
        <v xml:space="preserve">Stavební úpravy (zateplení)  BD v Milíně, blok T, X - II. etapa</v>
      </c>
      <c r="F138" s="31"/>
      <c r="G138" s="31"/>
      <c r="H138" s="31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2:12" s="1" customFormat="1" ht="12" customHeight="1">
      <c r="B139" s="20"/>
      <c r="C139" s="31" t="s">
        <v>104</v>
      </c>
      <c r="D139" s="21"/>
      <c r="E139" s="21"/>
      <c r="F139" s="21"/>
      <c r="G139" s="21"/>
      <c r="H139" s="21"/>
      <c r="I139" s="145"/>
      <c r="J139" s="21"/>
      <c r="K139" s="21"/>
      <c r="L139" s="19"/>
    </row>
    <row r="140" spans="1:31" s="2" customFormat="1" ht="16.5" customHeight="1">
      <c r="A140" s="37"/>
      <c r="B140" s="38"/>
      <c r="C140" s="39"/>
      <c r="D140" s="39"/>
      <c r="E140" s="195" t="s">
        <v>105</v>
      </c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106</v>
      </c>
      <c r="D141" s="39"/>
      <c r="E141" s="39"/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6.5" customHeight="1">
      <c r="A142" s="37"/>
      <c r="B142" s="38"/>
      <c r="C142" s="39"/>
      <c r="D142" s="39"/>
      <c r="E142" s="75" t="str">
        <f>E11</f>
        <v>T. - Způsobilé výdaje - hlavní aktivity</v>
      </c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6.95" customHeight="1">
      <c r="A143" s="37"/>
      <c r="B143" s="38"/>
      <c r="C143" s="39"/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20</v>
      </c>
      <c r="D144" s="39"/>
      <c r="E144" s="39"/>
      <c r="F144" s="26" t="str">
        <f>F14</f>
        <v xml:space="preserve"> </v>
      </c>
      <c r="G144" s="39"/>
      <c r="H144" s="39"/>
      <c r="I144" s="155" t="s">
        <v>22</v>
      </c>
      <c r="J144" s="78" t="str">
        <f>IF(J14="","",J14)</f>
        <v>16. 3. 2020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6.95" customHeight="1">
      <c r="A145" s="37"/>
      <c r="B145" s="38"/>
      <c r="C145" s="39"/>
      <c r="D145" s="39"/>
      <c r="E145" s="39"/>
      <c r="F145" s="39"/>
      <c r="G145" s="39"/>
      <c r="H145" s="39"/>
      <c r="I145" s="153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24</v>
      </c>
      <c r="D146" s="39"/>
      <c r="E146" s="39"/>
      <c r="F146" s="26" t="str">
        <f>E17</f>
        <v xml:space="preserve"> </v>
      </c>
      <c r="G146" s="39"/>
      <c r="H146" s="39"/>
      <c r="I146" s="155" t="s">
        <v>29</v>
      </c>
      <c r="J146" s="35" t="str">
        <f>E23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5.15" customHeight="1">
      <c r="A147" s="37"/>
      <c r="B147" s="38"/>
      <c r="C147" s="31" t="s">
        <v>27</v>
      </c>
      <c r="D147" s="39"/>
      <c r="E147" s="39"/>
      <c r="F147" s="26" t="str">
        <f>IF(E20="","",E20)</f>
        <v>Vyplň údaj</v>
      </c>
      <c r="G147" s="39"/>
      <c r="H147" s="39"/>
      <c r="I147" s="155" t="s">
        <v>31</v>
      </c>
      <c r="J147" s="35" t="str">
        <f>E26</f>
        <v xml:space="preserve"> 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0.3" customHeight="1">
      <c r="A148" s="37"/>
      <c r="B148" s="38"/>
      <c r="C148" s="39"/>
      <c r="D148" s="39"/>
      <c r="E148" s="39"/>
      <c r="F148" s="39"/>
      <c r="G148" s="39"/>
      <c r="H148" s="39"/>
      <c r="I148" s="153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11" customFormat="1" ht="29.25" customHeight="1">
      <c r="A149" s="214"/>
      <c r="B149" s="215"/>
      <c r="C149" s="216" t="s">
        <v>144</v>
      </c>
      <c r="D149" s="217" t="s">
        <v>58</v>
      </c>
      <c r="E149" s="217" t="s">
        <v>54</v>
      </c>
      <c r="F149" s="217" t="s">
        <v>55</v>
      </c>
      <c r="G149" s="217" t="s">
        <v>145</v>
      </c>
      <c r="H149" s="217" t="s">
        <v>146</v>
      </c>
      <c r="I149" s="218" t="s">
        <v>147</v>
      </c>
      <c r="J149" s="219" t="s">
        <v>110</v>
      </c>
      <c r="K149" s="220" t="s">
        <v>148</v>
      </c>
      <c r="L149" s="221"/>
      <c r="M149" s="99" t="s">
        <v>1</v>
      </c>
      <c r="N149" s="100" t="s">
        <v>37</v>
      </c>
      <c r="O149" s="100" t="s">
        <v>149</v>
      </c>
      <c r="P149" s="100" t="s">
        <v>150</v>
      </c>
      <c r="Q149" s="100" t="s">
        <v>151</v>
      </c>
      <c r="R149" s="100" t="s">
        <v>152</v>
      </c>
      <c r="S149" s="100" t="s">
        <v>153</v>
      </c>
      <c r="T149" s="101" t="s">
        <v>154</v>
      </c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</row>
    <row r="150" spans="1:63" s="2" customFormat="1" ht="22.8" customHeight="1">
      <c r="A150" s="37"/>
      <c r="B150" s="38"/>
      <c r="C150" s="106" t="s">
        <v>155</v>
      </c>
      <c r="D150" s="39"/>
      <c r="E150" s="39"/>
      <c r="F150" s="39"/>
      <c r="G150" s="39"/>
      <c r="H150" s="39"/>
      <c r="I150" s="153"/>
      <c r="J150" s="222">
        <f>BK150</f>
        <v>0</v>
      </c>
      <c r="K150" s="39"/>
      <c r="L150" s="43"/>
      <c r="M150" s="102"/>
      <c r="N150" s="223"/>
      <c r="O150" s="103"/>
      <c r="P150" s="224">
        <f>P151+P808</f>
        <v>0</v>
      </c>
      <c r="Q150" s="103"/>
      <c r="R150" s="224">
        <f>R151+R808</f>
        <v>189.525960435</v>
      </c>
      <c r="S150" s="103"/>
      <c r="T150" s="225">
        <f>T151+T808</f>
        <v>190.84196550000001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72</v>
      </c>
      <c r="AU150" s="16" t="s">
        <v>112</v>
      </c>
      <c r="BK150" s="226">
        <f>BK151+BK808</f>
        <v>0</v>
      </c>
    </row>
    <row r="151" spans="1:63" s="12" customFormat="1" ht="25.9" customHeight="1">
      <c r="A151" s="12"/>
      <c r="B151" s="227"/>
      <c r="C151" s="228"/>
      <c r="D151" s="229" t="s">
        <v>72</v>
      </c>
      <c r="E151" s="230" t="s">
        <v>156</v>
      </c>
      <c r="F151" s="230" t="s">
        <v>157</v>
      </c>
      <c r="G151" s="228"/>
      <c r="H151" s="228"/>
      <c r="I151" s="231"/>
      <c r="J151" s="232">
        <f>BK151</f>
        <v>0</v>
      </c>
      <c r="K151" s="228"/>
      <c r="L151" s="233"/>
      <c r="M151" s="234"/>
      <c r="N151" s="235"/>
      <c r="O151" s="235"/>
      <c r="P151" s="236">
        <f>P152+P209+P220+P234+P246+P303+P661+P703+P713+P718+P747+P792+P806</f>
        <v>0</v>
      </c>
      <c r="Q151" s="235"/>
      <c r="R151" s="236">
        <f>R152+R209+R220+R234+R246+R303+R661+R703+R713+R718+R747+R792+R806</f>
        <v>160.67528492</v>
      </c>
      <c r="S151" s="235"/>
      <c r="T151" s="237">
        <f>T152+T209+T220+T234+T246+T303+T661+T703+T713+T718+T747+T792+T806</f>
        <v>170.99169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73</v>
      </c>
      <c r="AY151" s="238" t="s">
        <v>158</v>
      </c>
      <c r="BK151" s="240">
        <f>BK152+BK209+BK220+BK234+BK246+BK303+BK661+BK703+BK713+BK718+BK747+BK792+BK806</f>
        <v>0</v>
      </c>
    </row>
    <row r="152" spans="1:63" s="12" customFormat="1" ht="22.8" customHeight="1">
      <c r="A152" s="12"/>
      <c r="B152" s="227"/>
      <c r="C152" s="228"/>
      <c r="D152" s="229" t="s">
        <v>72</v>
      </c>
      <c r="E152" s="241" t="s">
        <v>80</v>
      </c>
      <c r="F152" s="241" t="s">
        <v>159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SUM(P153:P208)</f>
        <v>0</v>
      </c>
      <c r="Q152" s="235"/>
      <c r="R152" s="236">
        <f>SUM(R153:R208)</f>
        <v>0.666856</v>
      </c>
      <c r="S152" s="235"/>
      <c r="T152" s="237">
        <f>SUM(T153:T208)</f>
        <v>28.392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80</v>
      </c>
      <c r="AY152" s="238" t="s">
        <v>158</v>
      </c>
      <c r="BK152" s="240">
        <f>SUM(BK153:BK208)</f>
        <v>0</v>
      </c>
    </row>
    <row r="153" spans="1:65" s="2" customFormat="1" ht="21.75" customHeight="1">
      <c r="A153" s="37"/>
      <c r="B153" s="38"/>
      <c r="C153" s="243" t="s">
        <v>80</v>
      </c>
      <c r="D153" s="243" t="s">
        <v>160</v>
      </c>
      <c r="E153" s="244" t="s">
        <v>161</v>
      </c>
      <c r="F153" s="245" t="s">
        <v>162</v>
      </c>
      <c r="G153" s="246" t="s">
        <v>163</v>
      </c>
      <c r="H153" s="247">
        <v>87.36</v>
      </c>
      <c r="I153" s="248"/>
      <c r="J153" s="249">
        <f>ROUND(I153*H153,2)</f>
        <v>0</v>
      </c>
      <c r="K153" s="250"/>
      <c r="L153" s="43"/>
      <c r="M153" s="251" t="s">
        <v>1</v>
      </c>
      <c r="N153" s="252" t="s">
        <v>38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0.325</v>
      </c>
      <c r="T153" s="254">
        <f>S153*H153</f>
        <v>28.392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164</v>
      </c>
      <c r="AT153" s="255" t="s">
        <v>160</v>
      </c>
      <c r="AU153" s="255" t="s">
        <v>82</v>
      </c>
      <c r="AY153" s="16" t="s">
        <v>158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80</v>
      </c>
      <c r="BK153" s="256">
        <f>ROUND(I153*H153,2)</f>
        <v>0</v>
      </c>
      <c r="BL153" s="16" t="s">
        <v>164</v>
      </c>
      <c r="BM153" s="255" t="s">
        <v>165</v>
      </c>
    </row>
    <row r="154" spans="1:51" s="13" customFormat="1" ht="12">
      <c r="A154" s="13"/>
      <c r="B154" s="257"/>
      <c r="C154" s="258"/>
      <c r="D154" s="259" t="s">
        <v>166</v>
      </c>
      <c r="E154" s="260" t="s">
        <v>1</v>
      </c>
      <c r="F154" s="261" t="s">
        <v>167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166</v>
      </c>
      <c r="AU154" s="267" t="s">
        <v>82</v>
      </c>
      <c r="AV154" s="13" t="s">
        <v>80</v>
      </c>
      <c r="AW154" s="13" t="s">
        <v>30</v>
      </c>
      <c r="AX154" s="13" t="s">
        <v>73</v>
      </c>
      <c r="AY154" s="267" t="s">
        <v>158</v>
      </c>
    </row>
    <row r="155" spans="1:51" s="14" customFormat="1" ht="12">
      <c r="A155" s="14"/>
      <c r="B155" s="268"/>
      <c r="C155" s="269"/>
      <c r="D155" s="259" t="s">
        <v>166</v>
      </c>
      <c r="E155" s="270" t="s">
        <v>1</v>
      </c>
      <c r="F155" s="271" t="s">
        <v>168</v>
      </c>
      <c r="G155" s="269"/>
      <c r="H155" s="272">
        <v>87.36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166</v>
      </c>
      <c r="AU155" s="278" t="s">
        <v>82</v>
      </c>
      <c r="AV155" s="14" t="s">
        <v>82</v>
      </c>
      <c r="AW155" s="14" t="s">
        <v>30</v>
      </c>
      <c r="AX155" s="14" t="s">
        <v>73</v>
      </c>
      <c r="AY155" s="278" t="s">
        <v>158</v>
      </c>
    </row>
    <row r="156" spans="1:65" s="2" customFormat="1" ht="21.75" customHeight="1">
      <c r="A156" s="37"/>
      <c r="B156" s="38"/>
      <c r="C156" s="243" t="s">
        <v>82</v>
      </c>
      <c r="D156" s="243" t="s">
        <v>160</v>
      </c>
      <c r="E156" s="244" t="s">
        <v>169</v>
      </c>
      <c r="F156" s="245" t="s">
        <v>170</v>
      </c>
      <c r="G156" s="246" t="s">
        <v>171</v>
      </c>
      <c r="H156" s="247">
        <v>66.291</v>
      </c>
      <c r="I156" s="248"/>
      <c r="J156" s="249">
        <f>ROUND(I156*H156,2)</f>
        <v>0</v>
      </c>
      <c r="K156" s="250"/>
      <c r="L156" s="43"/>
      <c r="M156" s="251" t="s">
        <v>1</v>
      </c>
      <c r="N156" s="252" t="s">
        <v>38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164</v>
      </c>
      <c r="AT156" s="255" t="s">
        <v>160</v>
      </c>
      <c r="AU156" s="255" t="s">
        <v>82</v>
      </c>
      <c r="AY156" s="16" t="s">
        <v>158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80</v>
      </c>
      <c r="BK156" s="256">
        <f>ROUND(I156*H156,2)</f>
        <v>0</v>
      </c>
      <c r="BL156" s="16" t="s">
        <v>164</v>
      </c>
      <c r="BM156" s="255" t="s">
        <v>172</v>
      </c>
    </row>
    <row r="157" spans="1:51" s="13" customFormat="1" ht="12">
      <c r="A157" s="13"/>
      <c r="B157" s="257"/>
      <c r="C157" s="258"/>
      <c r="D157" s="259" t="s">
        <v>166</v>
      </c>
      <c r="E157" s="260" t="s">
        <v>1</v>
      </c>
      <c r="F157" s="261" t="s">
        <v>167</v>
      </c>
      <c r="G157" s="258"/>
      <c r="H157" s="260" t="s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166</v>
      </c>
      <c r="AU157" s="267" t="s">
        <v>82</v>
      </c>
      <c r="AV157" s="13" t="s">
        <v>80</v>
      </c>
      <c r="AW157" s="13" t="s">
        <v>30</v>
      </c>
      <c r="AX157" s="13" t="s">
        <v>73</v>
      </c>
      <c r="AY157" s="267" t="s">
        <v>158</v>
      </c>
    </row>
    <row r="158" spans="1:51" s="14" customFormat="1" ht="12">
      <c r="A158" s="14"/>
      <c r="B158" s="268"/>
      <c r="C158" s="269"/>
      <c r="D158" s="259" t="s">
        <v>166</v>
      </c>
      <c r="E158" s="270" t="s">
        <v>1</v>
      </c>
      <c r="F158" s="271" t="s">
        <v>173</v>
      </c>
      <c r="G158" s="269"/>
      <c r="H158" s="272">
        <v>40.98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166</v>
      </c>
      <c r="AU158" s="278" t="s">
        <v>82</v>
      </c>
      <c r="AV158" s="14" t="s">
        <v>82</v>
      </c>
      <c r="AW158" s="14" t="s">
        <v>30</v>
      </c>
      <c r="AX158" s="14" t="s">
        <v>73</v>
      </c>
      <c r="AY158" s="278" t="s">
        <v>158</v>
      </c>
    </row>
    <row r="159" spans="1:51" s="14" customFormat="1" ht="12">
      <c r="A159" s="14"/>
      <c r="B159" s="268"/>
      <c r="C159" s="269"/>
      <c r="D159" s="259" t="s">
        <v>166</v>
      </c>
      <c r="E159" s="270" t="s">
        <v>1</v>
      </c>
      <c r="F159" s="271" t="s">
        <v>174</v>
      </c>
      <c r="G159" s="269"/>
      <c r="H159" s="272">
        <v>0.825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pans="1:51" s="14" customFormat="1" ht="12">
      <c r="A160" s="14"/>
      <c r="B160" s="268"/>
      <c r="C160" s="269"/>
      <c r="D160" s="259" t="s">
        <v>166</v>
      </c>
      <c r="E160" s="270" t="s">
        <v>1</v>
      </c>
      <c r="F160" s="271" t="s">
        <v>175</v>
      </c>
      <c r="G160" s="269"/>
      <c r="H160" s="272">
        <v>0.8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pans="1:51" s="14" customFormat="1" ht="12">
      <c r="A161" s="14"/>
      <c r="B161" s="268"/>
      <c r="C161" s="269"/>
      <c r="D161" s="259" t="s">
        <v>166</v>
      </c>
      <c r="E161" s="270" t="s">
        <v>1</v>
      </c>
      <c r="F161" s="271" t="s">
        <v>176</v>
      </c>
      <c r="G161" s="269"/>
      <c r="H161" s="272">
        <v>-5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166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158</v>
      </c>
    </row>
    <row r="162" spans="1:51" s="14" customFormat="1" ht="12">
      <c r="A162" s="14"/>
      <c r="B162" s="268"/>
      <c r="C162" s="269"/>
      <c r="D162" s="259" t="s">
        <v>166</v>
      </c>
      <c r="E162" s="270" t="s">
        <v>1</v>
      </c>
      <c r="F162" s="271" t="s">
        <v>177</v>
      </c>
      <c r="G162" s="269"/>
      <c r="H162" s="272">
        <v>28.686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pans="1:65" s="2" customFormat="1" ht="21.75" customHeight="1">
      <c r="A163" s="37"/>
      <c r="B163" s="38"/>
      <c r="C163" s="243" t="s">
        <v>178</v>
      </c>
      <c r="D163" s="243" t="s">
        <v>160</v>
      </c>
      <c r="E163" s="244" t="s">
        <v>179</v>
      </c>
      <c r="F163" s="245" t="s">
        <v>180</v>
      </c>
      <c r="G163" s="246" t="s">
        <v>171</v>
      </c>
      <c r="H163" s="247">
        <v>66.291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38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164</v>
      </c>
      <c r="AT163" s="255" t="s">
        <v>160</v>
      </c>
      <c r="AU163" s="255" t="s">
        <v>82</v>
      </c>
      <c r="AY163" s="16" t="s">
        <v>158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80</v>
      </c>
      <c r="BK163" s="256">
        <f>ROUND(I163*H163,2)</f>
        <v>0</v>
      </c>
      <c r="BL163" s="16" t="s">
        <v>164</v>
      </c>
      <c r="BM163" s="255" t="s">
        <v>181</v>
      </c>
    </row>
    <row r="164" spans="1:51" s="13" customFormat="1" ht="12">
      <c r="A164" s="13"/>
      <c r="B164" s="257"/>
      <c r="C164" s="258"/>
      <c r="D164" s="259" t="s">
        <v>166</v>
      </c>
      <c r="E164" s="260" t="s">
        <v>1</v>
      </c>
      <c r="F164" s="261" t="s">
        <v>167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166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158</v>
      </c>
    </row>
    <row r="165" spans="1:51" s="14" customFormat="1" ht="12">
      <c r="A165" s="14"/>
      <c r="B165" s="268"/>
      <c r="C165" s="269"/>
      <c r="D165" s="259" t="s">
        <v>166</v>
      </c>
      <c r="E165" s="270" t="s">
        <v>1</v>
      </c>
      <c r="F165" s="271" t="s">
        <v>173</v>
      </c>
      <c r="G165" s="269"/>
      <c r="H165" s="272">
        <v>40.98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pans="1:51" s="14" customFormat="1" ht="12">
      <c r="A166" s="14"/>
      <c r="B166" s="268"/>
      <c r="C166" s="269"/>
      <c r="D166" s="259" t="s">
        <v>166</v>
      </c>
      <c r="E166" s="270" t="s">
        <v>1</v>
      </c>
      <c r="F166" s="271" t="s">
        <v>174</v>
      </c>
      <c r="G166" s="269"/>
      <c r="H166" s="272">
        <v>0.825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166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158</v>
      </c>
    </row>
    <row r="167" spans="1:51" s="14" customFormat="1" ht="12">
      <c r="A167" s="14"/>
      <c r="B167" s="268"/>
      <c r="C167" s="269"/>
      <c r="D167" s="259" t="s">
        <v>166</v>
      </c>
      <c r="E167" s="270" t="s">
        <v>1</v>
      </c>
      <c r="F167" s="271" t="s">
        <v>175</v>
      </c>
      <c r="G167" s="269"/>
      <c r="H167" s="272">
        <v>0.8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pans="1:51" s="14" customFormat="1" ht="12">
      <c r="A168" s="14"/>
      <c r="B168" s="268"/>
      <c r="C168" s="269"/>
      <c r="D168" s="259" t="s">
        <v>166</v>
      </c>
      <c r="E168" s="270" t="s">
        <v>1</v>
      </c>
      <c r="F168" s="271" t="s">
        <v>176</v>
      </c>
      <c r="G168" s="269"/>
      <c r="H168" s="272">
        <v>-5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pans="1:51" s="14" customFormat="1" ht="12">
      <c r="A169" s="14"/>
      <c r="B169" s="268"/>
      <c r="C169" s="269"/>
      <c r="D169" s="259" t="s">
        <v>166</v>
      </c>
      <c r="E169" s="270" t="s">
        <v>1</v>
      </c>
      <c r="F169" s="271" t="s">
        <v>177</v>
      </c>
      <c r="G169" s="269"/>
      <c r="H169" s="272">
        <v>28.686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pans="1:65" s="2" customFormat="1" ht="21.75" customHeight="1">
      <c r="A170" s="37"/>
      <c r="B170" s="38"/>
      <c r="C170" s="243" t="s">
        <v>164</v>
      </c>
      <c r="D170" s="243" t="s">
        <v>160</v>
      </c>
      <c r="E170" s="244" t="s">
        <v>182</v>
      </c>
      <c r="F170" s="245" t="s">
        <v>183</v>
      </c>
      <c r="G170" s="246" t="s">
        <v>171</v>
      </c>
      <c r="H170" s="247">
        <v>5</v>
      </c>
      <c r="I170" s="248"/>
      <c r="J170" s="249">
        <f>ROUND(I170*H170,2)</f>
        <v>0</v>
      </c>
      <c r="K170" s="250"/>
      <c r="L170" s="43"/>
      <c r="M170" s="251" t="s">
        <v>1</v>
      </c>
      <c r="N170" s="252" t="s">
        <v>38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164</v>
      </c>
      <c r="AT170" s="255" t="s">
        <v>160</v>
      </c>
      <c r="AU170" s="255" t="s">
        <v>82</v>
      </c>
      <c r="AY170" s="16" t="s">
        <v>158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80</v>
      </c>
      <c r="BK170" s="256">
        <f>ROUND(I170*H170,2)</f>
        <v>0</v>
      </c>
      <c r="BL170" s="16" t="s">
        <v>164</v>
      </c>
      <c r="BM170" s="255" t="s">
        <v>184</v>
      </c>
    </row>
    <row r="171" spans="1:51" s="14" customFormat="1" ht="12">
      <c r="A171" s="14"/>
      <c r="B171" s="268"/>
      <c r="C171" s="269"/>
      <c r="D171" s="259" t="s">
        <v>166</v>
      </c>
      <c r="E171" s="270" t="s">
        <v>1</v>
      </c>
      <c r="F171" s="271" t="s">
        <v>185</v>
      </c>
      <c r="G171" s="269"/>
      <c r="H171" s="272">
        <v>5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pans="1:65" s="2" customFormat="1" ht="21.75" customHeight="1">
      <c r="A172" s="37"/>
      <c r="B172" s="38"/>
      <c r="C172" s="243" t="s">
        <v>186</v>
      </c>
      <c r="D172" s="243" t="s">
        <v>160</v>
      </c>
      <c r="E172" s="244" t="s">
        <v>187</v>
      </c>
      <c r="F172" s="245" t="s">
        <v>188</v>
      </c>
      <c r="G172" s="246" t="s">
        <v>171</v>
      </c>
      <c r="H172" s="247">
        <v>5</v>
      </c>
      <c r="I172" s="248"/>
      <c r="J172" s="249">
        <f>ROUND(I172*H172,2)</f>
        <v>0</v>
      </c>
      <c r="K172" s="250"/>
      <c r="L172" s="43"/>
      <c r="M172" s="251" t="s">
        <v>1</v>
      </c>
      <c r="N172" s="252" t="s">
        <v>38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164</v>
      </c>
      <c r="AT172" s="255" t="s">
        <v>160</v>
      </c>
      <c r="AU172" s="255" t="s">
        <v>82</v>
      </c>
      <c r="AY172" s="16" t="s">
        <v>158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80</v>
      </c>
      <c r="BK172" s="256">
        <f>ROUND(I172*H172,2)</f>
        <v>0</v>
      </c>
      <c r="BL172" s="16" t="s">
        <v>164</v>
      </c>
      <c r="BM172" s="255" t="s">
        <v>189</v>
      </c>
    </row>
    <row r="173" spans="1:51" s="14" customFormat="1" ht="12">
      <c r="A173" s="14"/>
      <c r="B173" s="268"/>
      <c r="C173" s="269"/>
      <c r="D173" s="259" t="s">
        <v>166</v>
      </c>
      <c r="E173" s="270" t="s">
        <v>1</v>
      </c>
      <c r="F173" s="271" t="s">
        <v>185</v>
      </c>
      <c r="G173" s="269"/>
      <c r="H173" s="272">
        <v>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pans="1:65" s="2" customFormat="1" ht="21.75" customHeight="1">
      <c r="A174" s="37"/>
      <c r="B174" s="38"/>
      <c r="C174" s="243" t="s">
        <v>190</v>
      </c>
      <c r="D174" s="243" t="s">
        <v>160</v>
      </c>
      <c r="E174" s="244" t="s">
        <v>191</v>
      </c>
      <c r="F174" s="245" t="s">
        <v>192</v>
      </c>
      <c r="G174" s="246" t="s">
        <v>171</v>
      </c>
      <c r="H174" s="247">
        <v>37.141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38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164</v>
      </c>
      <c r="AT174" s="255" t="s">
        <v>160</v>
      </c>
      <c r="AU174" s="255" t="s">
        <v>82</v>
      </c>
      <c r="AY174" s="16" t="s">
        <v>158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80</v>
      </c>
      <c r="BK174" s="256">
        <f>ROUND(I174*H174,2)</f>
        <v>0</v>
      </c>
      <c r="BL174" s="16" t="s">
        <v>164</v>
      </c>
      <c r="BM174" s="255" t="s">
        <v>193</v>
      </c>
    </row>
    <row r="175" spans="1:51" s="14" customFormat="1" ht="12">
      <c r="A175" s="14"/>
      <c r="B175" s="268"/>
      <c r="C175" s="269"/>
      <c r="D175" s="259" t="s">
        <v>166</v>
      </c>
      <c r="E175" s="270" t="s">
        <v>1</v>
      </c>
      <c r="F175" s="271" t="s">
        <v>194</v>
      </c>
      <c r="G175" s="269"/>
      <c r="H175" s="272">
        <v>66.291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pans="1:51" s="14" customFormat="1" ht="12">
      <c r="A176" s="14"/>
      <c r="B176" s="268"/>
      <c r="C176" s="269"/>
      <c r="D176" s="259" t="s">
        <v>166</v>
      </c>
      <c r="E176" s="270" t="s">
        <v>1</v>
      </c>
      <c r="F176" s="271" t="s">
        <v>195</v>
      </c>
      <c r="G176" s="269"/>
      <c r="H176" s="272">
        <v>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pans="1:51" s="14" customFormat="1" ht="12">
      <c r="A177" s="14"/>
      <c r="B177" s="268"/>
      <c r="C177" s="269"/>
      <c r="D177" s="259" t="s">
        <v>166</v>
      </c>
      <c r="E177" s="270" t="s">
        <v>1</v>
      </c>
      <c r="F177" s="271" t="s">
        <v>196</v>
      </c>
      <c r="G177" s="269"/>
      <c r="H177" s="272">
        <v>-34.15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166</v>
      </c>
      <c r="AU177" s="278" t="s">
        <v>82</v>
      </c>
      <c r="AV177" s="14" t="s">
        <v>82</v>
      </c>
      <c r="AW177" s="14" t="s">
        <v>30</v>
      </c>
      <c r="AX177" s="14" t="s">
        <v>73</v>
      </c>
      <c r="AY177" s="278" t="s">
        <v>158</v>
      </c>
    </row>
    <row r="178" spans="1:65" s="2" customFormat="1" ht="21.75" customHeight="1">
      <c r="A178" s="37"/>
      <c r="B178" s="38"/>
      <c r="C178" s="243" t="s">
        <v>197</v>
      </c>
      <c r="D178" s="243" t="s">
        <v>160</v>
      </c>
      <c r="E178" s="244" t="s">
        <v>198</v>
      </c>
      <c r="F178" s="245" t="s">
        <v>199</v>
      </c>
      <c r="G178" s="246" t="s">
        <v>171</v>
      </c>
      <c r="H178" s="247">
        <v>74.282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164</v>
      </c>
      <c r="AT178" s="255" t="s">
        <v>160</v>
      </c>
      <c r="AU178" s="255" t="s">
        <v>82</v>
      </c>
      <c r="AY178" s="16" t="s">
        <v>158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164</v>
      </c>
      <c r="BM178" s="255" t="s">
        <v>200</v>
      </c>
    </row>
    <row r="179" spans="1:51" s="14" customFormat="1" ht="12">
      <c r="A179" s="14"/>
      <c r="B179" s="268"/>
      <c r="C179" s="269"/>
      <c r="D179" s="259" t="s">
        <v>166</v>
      </c>
      <c r="E179" s="270" t="s">
        <v>1</v>
      </c>
      <c r="F179" s="271" t="s">
        <v>201</v>
      </c>
      <c r="G179" s="269"/>
      <c r="H179" s="272">
        <v>37.141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82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pans="1:51" s="14" customFormat="1" ht="12">
      <c r="A180" s="14"/>
      <c r="B180" s="268"/>
      <c r="C180" s="269"/>
      <c r="D180" s="259" t="s">
        <v>166</v>
      </c>
      <c r="E180" s="269"/>
      <c r="F180" s="271" t="s">
        <v>202</v>
      </c>
      <c r="G180" s="269"/>
      <c r="H180" s="272">
        <v>74.282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4</v>
      </c>
      <c r="AX180" s="14" t="s">
        <v>80</v>
      </c>
      <c r="AY180" s="278" t="s">
        <v>158</v>
      </c>
    </row>
    <row r="181" spans="1:65" s="2" customFormat="1" ht="16.5" customHeight="1">
      <c r="A181" s="37"/>
      <c r="B181" s="38"/>
      <c r="C181" s="243" t="s">
        <v>203</v>
      </c>
      <c r="D181" s="243" t="s">
        <v>160</v>
      </c>
      <c r="E181" s="244" t="s">
        <v>204</v>
      </c>
      <c r="F181" s="245" t="s">
        <v>205</v>
      </c>
      <c r="G181" s="246" t="s">
        <v>171</v>
      </c>
      <c r="H181" s="247">
        <v>37.141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164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164</v>
      </c>
      <c r="BM181" s="255" t="s">
        <v>206</v>
      </c>
    </row>
    <row r="182" spans="1:51" s="14" customFormat="1" ht="12">
      <c r="A182" s="14"/>
      <c r="B182" s="268"/>
      <c r="C182" s="269"/>
      <c r="D182" s="259" t="s">
        <v>166</v>
      </c>
      <c r="E182" s="270" t="s">
        <v>1</v>
      </c>
      <c r="F182" s="271" t="s">
        <v>201</v>
      </c>
      <c r="G182" s="269"/>
      <c r="H182" s="272">
        <v>37.141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pans="1:65" s="2" customFormat="1" ht="16.5" customHeight="1">
      <c r="A183" s="37"/>
      <c r="B183" s="38"/>
      <c r="C183" s="243" t="s">
        <v>207</v>
      </c>
      <c r="D183" s="243" t="s">
        <v>160</v>
      </c>
      <c r="E183" s="244" t="s">
        <v>208</v>
      </c>
      <c r="F183" s="245" t="s">
        <v>209</v>
      </c>
      <c r="G183" s="246" t="s">
        <v>171</v>
      </c>
      <c r="H183" s="247">
        <v>37.141</v>
      </c>
      <c r="I183" s="248"/>
      <c r="J183" s="249">
        <f>ROUND(I183*H183,2)</f>
        <v>0</v>
      </c>
      <c r="K183" s="250"/>
      <c r="L183" s="43"/>
      <c r="M183" s="251" t="s">
        <v>1</v>
      </c>
      <c r="N183" s="252" t="s">
        <v>38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164</v>
      </c>
      <c r="AT183" s="255" t="s">
        <v>160</v>
      </c>
      <c r="AU183" s="255" t="s">
        <v>82</v>
      </c>
      <c r="AY183" s="16" t="s">
        <v>158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80</v>
      </c>
      <c r="BK183" s="256">
        <f>ROUND(I183*H183,2)</f>
        <v>0</v>
      </c>
      <c r="BL183" s="16" t="s">
        <v>164</v>
      </c>
      <c r="BM183" s="255" t="s">
        <v>210</v>
      </c>
    </row>
    <row r="184" spans="1:51" s="14" customFormat="1" ht="12">
      <c r="A184" s="14"/>
      <c r="B184" s="268"/>
      <c r="C184" s="269"/>
      <c r="D184" s="259" t="s">
        <v>166</v>
      </c>
      <c r="E184" s="270" t="s">
        <v>1</v>
      </c>
      <c r="F184" s="271" t="s">
        <v>201</v>
      </c>
      <c r="G184" s="269"/>
      <c r="H184" s="272">
        <v>37.141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pans="1:65" s="2" customFormat="1" ht="21.75" customHeight="1">
      <c r="A185" s="37"/>
      <c r="B185" s="38"/>
      <c r="C185" s="243" t="s">
        <v>211</v>
      </c>
      <c r="D185" s="243" t="s">
        <v>160</v>
      </c>
      <c r="E185" s="244" t="s">
        <v>212</v>
      </c>
      <c r="F185" s="245" t="s">
        <v>213</v>
      </c>
      <c r="G185" s="246" t="s">
        <v>214</v>
      </c>
      <c r="H185" s="247">
        <v>64.997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164</v>
      </c>
      <c r="AT185" s="255" t="s">
        <v>160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164</v>
      </c>
      <c r="BM185" s="255" t="s">
        <v>215</v>
      </c>
    </row>
    <row r="186" spans="1:51" s="14" customFormat="1" ht="12">
      <c r="A186" s="14"/>
      <c r="B186" s="268"/>
      <c r="C186" s="269"/>
      <c r="D186" s="259" t="s">
        <v>166</v>
      </c>
      <c r="E186" s="270" t="s">
        <v>1</v>
      </c>
      <c r="F186" s="271" t="s">
        <v>201</v>
      </c>
      <c r="G186" s="269"/>
      <c r="H186" s="272">
        <v>37.141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166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158</v>
      </c>
    </row>
    <row r="187" spans="1:51" s="14" customFormat="1" ht="12">
      <c r="A187" s="14"/>
      <c r="B187" s="268"/>
      <c r="C187" s="269"/>
      <c r="D187" s="259" t="s">
        <v>166</v>
      </c>
      <c r="E187" s="269"/>
      <c r="F187" s="271" t="s">
        <v>216</v>
      </c>
      <c r="G187" s="269"/>
      <c r="H187" s="272">
        <v>64.997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4</v>
      </c>
      <c r="AX187" s="14" t="s">
        <v>80</v>
      </c>
      <c r="AY187" s="278" t="s">
        <v>158</v>
      </c>
    </row>
    <row r="188" spans="1:65" s="2" customFormat="1" ht="21.75" customHeight="1">
      <c r="A188" s="37"/>
      <c r="B188" s="38"/>
      <c r="C188" s="243" t="s">
        <v>217</v>
      </c>
      <c r="D188" s="243" t="s">
        <v>160</v>
      </c>
      <c r="E188" s="244" t="s">
        <v>218</v>
      </c>
      <c r="F188" s="245" t="s">
        <v>219</v>
      </c>
      <c r="G188" s="246" t="s">
        <v>171</v>
      </c>
      <c r="H188" s="247">
        <v>28.686</v>
      </c>
      <c r="I188" s="248"/>
      <c r="J188" s="249">
        <f>ROUND(I188*H188,2)</f>
        <v>0</v>
      </c>
      <c r="K188" s="250"/>
      <c r="L188" s="43"/>
      <c r="M188" s="251" t="s">
        <v>1</v>
      </c>
      <c r="N188" s="252" t="s">
        <v>38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164</v>
      </c>
      <c r="AT188" s="255" t="s">
        <v>160</v>
      </c>
      <c r="AU188" s="255" t="s">
        <v>82</v>
      </c>
      <c r="AY188" s="16" t="s">
        <v>158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80</v>
      </c>
      <c r="BK188" s="256">
        <f>ROUND(I188*H188,2)</f>
        <v>0</v>
      </c>
      <c r="BL188" s="16" t="s">
        <v>164</v>
      </c>
      <c r="BM188" s="255" t="s">
        <v>220</v>
      </c>
    </row>
    <row r="189" spans="1:51" s="14" customFormat="1" ht="12">
      <c r="A189" s="14"/>
      <c r="B189" s="268"/>
      <c r="C189" s="269"/>
      <c r="D189" s="259" t="s">
        <v>166</v>
      </c>
      <c r="E189" s="270" t="s">
        <v>1</v>
      </c>
      <c r="F189" s="271" t="s">
        <v>177</v>
      </c>
      <c r="G189" s="269"/>
      <c r="H189" s="272">
        <v>28.686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166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158</v>
      </c>
    </row>
    <row r="190" spans="1:65" s="2" customFormat="1" ht="21.75" customHeight="1">
      <c r="A190" s="37"/>
      <c r="B190" s="38"/>
      <c r="C190" s="243" t="s">
        <v>221</v>
      </c>
      <c r="D190" s="243" t="s">
        <v>160</v>
      </c>
      <c r="E190" s="244" t="s">
        <v>222</v>
      </c>
      <c r="F190" s="245" t="s">
        <v>223</v>
      </c>
      <c r="G190" s="246" t="s">
        <v>171</v>
      </c>
      <c r="H190" s="247">
        <v>34.15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164</v>
      </c>
      <c r="AT190" s="255" t="s">
        <v>160</v>
      </c>
      <c r="AU190" s="255" t="s">
        <v>82</v>
      </c>
      <c r="AY190" s="16" t="s">
        <v>158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164</v>
      </c>
      <c r="BM190" s="255" t="s">
        <v>224</v>
      </c>
    </row>
    <row r="191" spans="1:51" s="13" customFormat="1" ht="12">
      <c r="A191" s="13"/>
      <c r="B191" s="257"/>
      <c r="C191" s="258"/>
      <c r="D191" s="259" t="s">
        <v>166</v>
      </c>
      <c r="E191" s="260" t="s">
        <v>1</v>
      </c>
      <c r="F191" s="261" t="s">
        <v>167</v>
      </c>
      <c r="G191" s="258"/>
      <c r="H191" s="260" t="s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166</v>
      </c>
      <c r="AU191" s="267" t="s">
        <v>82</v>
      </c>
      <c r="AV191" s="13" t="s">
        <v>80</v>
      </c>
      <c r="AW191" s="13" t="s">
        <v>30</v>
      </c>
      <c r="AX191" s="13" t="s">
        <v>73</v>
      </c>
      <c r="AY191" s="267" t="s">
        <v>158</v>
      </c>
    </row>
    <row r="192" spans="1:51" s="14" customFormat="1" ht="12">
      <c r="A192" s="14"/>
      <c r="B192" s="268"/>
      <c r="C192" s="269"/>
      <c r="D192" s="259" t="s">
        <v>166</v>
      </c>
      <c r="E192" s="270" t="s">
        <v>1</v>
      </c>
      <c r="F192" s="271" t="s">
        <v>225</v>
      </c>
      <c r="G192" s="269"/>
      <c r="H192" s="272">
        <v>34.15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166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158</v>
      </c>
    </row>
    <row r="193" spans="1:65" s="2" customFormat="1" ht="21.75" customHeight="1">
      <c r="A193" s="37"/>
      <c r="B193" s="38"/>
      <c r="C193" s="243" t="s">
        <v>226</v>
      </c>
      <c r="D193" s="243" t="s">
        <v>160</v>
      </c>
      <c r="E193" s="244" t="s">
        <v>227</v>
      </c>
      <c r="F193" s="245" t="s">
        <v>228</v>
      </c>
      <c r="G193" s="246" t="s">
        <v>163</v>
      </c>
      <c r="H193" s="247">
        <v>54.64</v>
      </c>
      <c r="I193" s="248"/>
      <c r="J193" s="249">
        <f>ROUND(I193*H193,2)</f>
        <v>0</v>
      </c>
      <c r="K193" s="250"/>
      <c r="L193" s="43"/>
      <c r="M193" s="251" t="s">
        <v>1</v>
      </c>
      <c r="N193" s="252" t="s">
        <v>38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164</v>
      </c>
      <c r="AT193" s="255" t="s">
        <v>160</v>
      </c>
      <c r="AU193" s="255" t="s">
        <v>82</v>
      </c>
      <c r="AY193" s="16" t="s">
        <v>158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80</v>
      </c>
      <c r="BK193" s="256">
        <f>ROUND(I193*H193,2)</f>
        <v>0</v>
      </c>
      <c r="BL193" s="16" t="s">
        <v>164</v>
      </c>
      <c r="BM193" s="255" t="s">
        <v>229</v>
      </c>
    </row>
    <row r="194" spans="1:51" s="13" customFormat="1" ht="12">
      <c r="A194" s="13"/>
      <c r="B194" s="257"/>
      <c r="C194" s="258"/>
      <c r="D194" s="259" t="s">
        <v>166</v>
      </c>
      <c r="E194" s="260" t="s">
        <v>1</v>
      </c>
      <c r="F194" s="261" t="s">
        <v>230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166</v>
      </c>
      <c r="AU194" s="267" t="s">
        <v>82</v>
      </c>
      <c r="AV194" s="13" t="s">
        <v>80</v>
      </c>
      <c r="AW194" s="13" t="s">
        <v>30</v>
      </c>
      <c r="AX194" s="13" t="s">
        <v>73</v>
      </c>
      <c r="AY194" s="267" t="s">
        <v>158</v>
      </c>
    </row>
    <row r="195" spans="1:51" s="14" customFormat="1" ht="12">
      <c r="A195" s="14"/>
      <c r="B195" s="268"/>
      <c r="C195" s="269"/>
      <c r="D195" s="259" t="s">
        <v>166</v>
      </c>
      <c r="E195" s="270" t="s">
        <v>1</v>
      </c>
      <c r="F195" s="271" t="s">
        <v>231</v>
      </c>
      <c r="G195" s="269"/>
      <c r="H195" s="272">
        <v>54.64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166</v>
      </c>
      <c r="AU195" s="278" t="s">
        <v>82</v>
      </c>
      <c r="AV195" s="14" t="s">
        <v>82</v>
      </c>
      <c r="AW195" s="14" t="s">
        <v>30</v>
      </c>
      <c r="AX195" s="14" t="s">
        <v>73</v>
      </c>
      <c r="AY195" s="278" t="s">
        <v>158</v>
      </c>
    </row>
    <row r="196" spans="1:65" s="2" customFormat="1" ht="16.5" customHeight="1">
      <c r="A196" s="37"/>
      <c r="B196" s="38"/>
      <c r="C196" s="279" t="s">
        <v>232</v>
      </c>
      <c r="D196" s="279" t="s">
        <v>233</v>
      </c>
      <c r="E196" s="280" t="s">
        <v>234</v>
      </c>
      <c r="F196" s="281" t="s">
        <v>235</v>
      </c>
      <c r="G196" s="282" t="s">
        <v>236</v>
      </c>
      <c r="H196" s="283">
        <v>1.366</v>
      </c>
      <c r="I196" s="284"/>
      <c r="J196" s="285">
        <f>ROUND(I196*H196,2)</f>
        <v>0</v>
      </c>
      <c r="K196" s="286"/>
      <c r="L196" s="287"/>
      <c r="M196" s="288" t="s">
        <v>1</v>
      </c>
      <c r="N196" s="289" t="s">
        <v>38</v>
      </c>
      <c r="O196" s="90"/>
      <c r="P196" s="253">
        <f>O196*H196</f>
        <v>0</v>
      </c>
      <c r="Q196" s="253">
        <v>0.001</v>
      </c>
      <c r="R196" s="253">
        <f>Q196*H196</f>
        <v>0.001366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203</v>
      </c>
      <c r="AT196" s="255" t="s">
        <v>233</v>
      </c>
      <c r="AU196" s="255" t="s">
        <v>82</v>
      </c>
      <c r="AY196" s="16" t="s">
        <v>158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80</v>
      </c>
      <c r="BK196" s="256">
        <f>ROUND(I196*H196,2)</f>
        <v>0</v>
      </c>
      <c r="BL196" s="16" t="s">
        <v>164</v>
      </c>
      <c r="BM196" s="255" t="s">
        <v>237</v>
      </c>
    </row>
    <row r="197" spans="1:51" s="14" customFormat="1" ht="12">
      <c r="A197" s="14"/>
      <c r="B197" s="268"/>
      <c r="C197" s="269"/>
      <c r="D197" s="259" t="s">
        <v>166</v>
      </c>
      <c r="E197" s="269"/>
      <c r="F197" s="271" t="s">
        <v>238</v>
      </c>
      <c r="G197" s="269"/>
      <c r="H197" s="272">
        <v>1.366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166</v>
      </c>
      <c r="AU197" s="278" t="s">
        <v>82</v>
      </c>
      <c r="AV197" s="14" t="s">
        <v>82</v>
      </c>
      <c r="AW197" s="14" t="s">
        <v>4</v>
      </c>
      <c r="AX197" s="14" t="s">
        <v>80</v>
      </c>
      <c r="AY197" s="278" t="s">
        <v>158</v>
      </c>
    </row>
    <row r="198" spans="1:65" s="2" customFormat="1" ht="21.75" customHeight="1">
      <c r="A198" s="37"/>
      <c r="B198" s="38"/>
      <c r="C198" s="243" t="s">
        <v>8</v>
      </c>
      <c r="D198" s="243" t="s">
        <v>160</v>
      </c>
      <c r="E198" s="244" t="s">
        <v>239</v>
      </c>
      <c r="F198" s="245" t="s">
        <v>240</v>
      </c>
      <c r="G198" s="246" t="s">
        <v>163</v>
      </c>
      <c r="H198" s="247">
        <v>54.64</v>
      </c>
      <c r="I198" s="248"/>
      <c r="J198" s="249">
        <f>ROUND(I198*H198,2)</f>
        <v>0</v>
      </c>
      <c r="K198" s="250"/>
      <c r="L198" s="43"/>
      <c r="M198" s="251" t="s">
        <v>1</v>
      </c>
      <c r="N198" s="252" t="s">
        <v>38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164</v>
      </c>
      <c r="AT198" s="255" t="s">
        <v>160</v>
      </c>
      <c r="AU198" s="255" t="s">
        <v>82</v>
      </c>
      <c r="AY198" s="16" t="s">
        <v>158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80</v>
      </c>
      <c r="BK198" s="256">
        <f>ROUND(I198*H198,2)</f>
        <v>0</v>
      </c>
      <c r="BL198" s="16" t="s">
        <v>164</v>
      </c>
      <c r="BM198" s="255" t="s">
        <v>241</v>
      </c>
    </row>
    <row r="199" spans="1:51" s="13" customFormat="1" ht="12">
      <c r="A199" s="13"/>
      <c r="B199" s="257"/>
      <c r="C199" s="258"/>
      <c r="D199" s="259" t="s">
        <v>166</v>
      </c>
      <c r="E199" s="260" t="s">
        <v>1</v>
      </c>
      <c r="F199" s="261" t="s">
        <v>230</v>
      </c>
      <c r="G199" s="258"/>
      <c r="H199" s="260" t="s">
        <v>1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7" t="s">
        <v>166</v>
      </c>
      <c r="AU199" s="267" t="s">
        <v>82</v>
      </c>
      <c r="AV199" s="13" t="s">
        <v>80</v>
      </c>
      <c r="AW199" s="13" t="s">
        <v>30</v>
      </c>
      <c r="AX199" s="13" t="s">
        <v>73</v>
      </c>
      <c r="AY199" s="267" t="s">
        <v>158</v>
      </c>
    </row>
    <row r="200" spans="1:51" s="14" customFormat="1" ht="12">
      <c r="A200" s="14"/>
      <c r="B200" s="268"/>
      <c r="C200" s="269"/>
      <c r="D200" s="259" t="s">
        <v>166</v>
      </c>
      <c r="E200" s="270" t="s">
        <v>1</v>
      </c>
      <c r="F200" s="271" t="s">
        <v>231</v>
      </c>
      <c r="G200" s="269"/>
      <c r="H200" s="272">
        <v>54.64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166</v>
      </c>
      <c r="AU200" s="278" t="s">
        <v>82</v>
      </c>
      <c r="AV200" s="14" t="s">
        <v>82</v>
      </c>
      <c r="AW200" s="14" t="s">
        <v>30</v>
      </c>
      <c r="AX200" s="14" t="s">
        <v>73</v>
      </c>
      <c r="AY200" s="278" t="s">
        <v>158</v>
      </c>
    </row>
    <row r="201" spans="1:65" s="2" customFormat="1" ht="16.5" customHeight="1">
      <c r="A201" s="37"/>
      <c r="B201" s="38"/>
      <c r="C201" s="279" t="s">
        <v>242</v>
      </c>
      <c r="D201" s="279" t="s">
        <v>233</v>
      </c>
      <c r="E201" s="280" t="s">
        <v>243</v>
      </c>
      <c r="F201" s="281" t="s">
        <v>244</v>
      </c>
      <c r="G201" s="282" t="s">
        <v>171</v>
      </c>
      <c r="H201" s="283">
        <v>3.169</v>
      </c>
      <c r="I201" s="284"/>
      <c r="J201" s="285">
        <f>ROUND(I201*H201,2)</f>
        <v>0</v>
      </c>
      <c r="K201" s="286"/>
      <c r="L201" s="287"/>
      <c r="M201" s="288" t="s">
        <v>1</v>
      </c>
      <c r="N201" s="289" t="s">
        <v>38</v>
      </c>
      <c r="O201" s="90"/>
      <c r="P201" s="253">
        <f>O201*H201</f>
        <v>0</v>
      </c>
      <c r="Q201" s="253">
        <v>0.21</v>
      </c>
      <c r="R201" s="253">
        <f>Q201*H201</f>
        <v>0.66549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203</v>
      </c>
      <c r="AT201" s="255" t="s">
        <v>233</v>
      </c>
      <c r="AU201" s="255" t="s">
        <v>82</v>
      </c>
      <c r="AY201" s="16" t="s">
        <v>158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80</v>
      </c>
      <c r="BK201" s="256">
        <f>ROUND(I201*H201,2)</f>
        <v>0</v>
      </c>
      <c r="BL201" s="16" t="s">
        <v>164</v>
      </c>
      <c r="BM201" s="255" t="s">
        <v>245</v>
      </c>
    </row>
    <row r="202" spans="1:51" s="14" customFormat="1" ht="12">
      <c r="A202" s="14"/>
      <c r="B202" s="268"/>
      <c r="C202" s="269"/>
      <c r="D202" s="259" t="s">
        <v>166</v>
      </c>
      <c r="E202" s="269"/>
      <c r="F202" s="271" t="s">
        <v>246</v>
      </c>
      <c r="G202" s="269"/>
      <c r="H202" s="272">
        <v>3.169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166</v>
      </c>
      <c r="AU202" s="278" t="s">
        <v>82</v>
      </c>
      <c r="AV202" s="14" t="s">
        <v>82</v>
      </c>
      <c r="AW202" s="14" t="s">
        <v>4</v>
      </c>
      <c r="AX202" s="14" t="s">
        <v>80</v>
      </c>
      <c r="AY202" s="278" t="s">
        <v>158</v>
      </c>
    </row>
    <row r="203" spans="1:65" s="2" customFormat="1" ht="16.5" customHeight="1">
      <c r="A203" s="37"/>
      <c r="B203" s="38"/>
      <c r="C203" s="243" t="s">
        <v>247</v>
      </c>
      <c r="D203" s="243" t="s">
        <v>160</v>
      </c>
      <c r="E203" s="244" t="s">
        <v>248</v>
      </c>
      <c r="F203" s="245" t="s">
        <v>249</v>
      </c>
      <c r="G203" s="246" t="s">
        <v>163</v>
      </c>
      <c r="H203" s="247">
        <v>54.64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38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164</v>
      </c>
      <c r="AT203" s="255" t="s">
        <v>160</v>
      </c>
      <c r="AU203" s="255" t="s">
        <v>82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164</v>
      </c>
      <c r="BM203" s="255" t="s">
        <v>250</v>
      </c>
    </row>
    <row r="204" spans="1:51" s="13" customFormat="1" ht="12">
      <c r="A204" s="13"/>
      <c r="B204" s="257"/>
      <c r="C204" s="258"/>
      <c r="D204" s="259" t="s">
        <v>166</v>
      </c>
      <c r="E204" s="260" t="s">
        <v>1</v>
      </c>
      <c r="F204" s="261" t="s">
        <v>230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166</v>
      </c>
      <c r="AU204" s="267" t="s">
        <v>82</v>
      </c>
      <c r="AV204" s="13" t="s">
        <v>80</v>
      </c>
      <c r="AW204" s="13" t="s">
        <v>30</v>
      </c>
      <c r="AX204" s="13" t="s">
        <v>73</v>
      </c>
      <c r="AY204" s="267" t="s">
        <v>158</v>
      </c>
    </row>
    <row r="205" spans="1:51" s="14" customFormat="1" ht="12">
      <c r="A205" s="14"/>
      <c r="B205" s="268"/>
      <c r="C205" s="269"/>
      <c r="D205" s="259" t="s">
        <v>166</v>
      </c>
      <c r="E205" s="270" t="s">
        <v>1</v>
      </c>
      <c r="F205" s="271" t="s">
        <v>231</v>
      </c>
      <c r="G205" s="269"/>
      <c r="H205" s="272">
        <v>54.64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166</v>
      </c>
      <c r="AU205" s="278" t="s">
        <v>82</v>
      </c>
      <c r="AV205" s="14" t="s">
        <v>82</v>
      </c>
      <c r="AW205" s="14" t="s">
        <v>30</v>
      </c>
      <c r="AX205" s="14" t="s">
        <v>73</v>
      </c>
      <c r="AY205" s="278" t="s">
        <v>158</v>
      </c>
    </row>
    <row r="206" spans="1:65" s="2" customFormat="1" ht="21.75" customHeight="1">
      <c r="A206" s="37"/>
      <c r="B206" s="38"/>
      <c r="C206" s="243" t="s">
        <v>251</v>
      </c>
      <c r="D206" s="243" t="s">
        <v>160</v>
      </c>
      <c r="E206" s="244" t="s">
        <v>252</v>
      </c>
      <c r="F206" s="245" t="s">
        <v>253</v>
      </c>
      <c r="G206" s="246" t="s">
        <v>163</v>
      </c>
      <c r="H206" s="247">
        <v>54.64</v>
      </c>
      <c r="I206" s="248"/>
      <c r="J206" s="249">
        <f>ROUND(I206*H206,2)</f>
        <v>0</v>
      </c>
      <c r="K206" s="250"/>
      <c r="L206" s="43"/>
      <c r="M206" s="251" t="s">
        <v>1</v>
      </c>
      <c r="N206" s="252" t="s">
        <v>38</v>
      </c>
      <c r="O206" s="90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164</v>
      </c>
      <c r="AT206" s="255" t="s">
        <v>160</v>
      </c>
      <c r="AU206" s="255" t="s">
        <v>82</v>
      </c>
      <c r="AY206" s="16" t="s">
        <v>158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80</v>
      </c>
      <c r="BK206" s="256">
        <f>ROUND(I206*H206,2)</f>
        <v>0</v>
      </c>
      <c r="BL206" s="16" t="s">
        <v>164</v>
      </c>
      <c r="BM206" s="255" t="s">
        <v>254</v>
      </c>
    </row>
    <row r="207" spans="1:51" s="13" customFormat="1" ht="12">
      <c r="A207" s="13"/>
      <c r="B207" s="257"/>
      <c r="C207" s="258"/>
      <c r="D207" s="259" t="s">
        <v>166</v>
      </c>
      <c r="E207" s="260" t="s">
        <v>1</v>
      </c>
      <c r="F207" s="261" t="s">
        <v>230</v>
      </c>
      <c r="G207" s="258"/>
      <c r="H207" s="260" t="s">
        <v>1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166</v>
      </c>
      <c r="AU207" s="267" t="s">
        <v>82</v>
      </c>
      <c r="AV207" s="13" t="s">
        <v>80</v>
      </c>
      <c r="AW207" s="13" t="s">
        <v>30</v>
      </c>
      <c r="AX207" s="13" t="s">
        <v>73</v>
      </c>
      <c r="AY207" s="267" t="s">
        <v>158</v>
      </c>
    </row>
    <row r="208" spans="1:51" s="14" customFormat="1" ht="12">
      <c r="A208" s="14"/>
      <c r="B208" s="268"/>
      <c r="C208" s="269"/>
      <c r="D208" s="259" t="s">
        <v>166</v>
      </c>
      <c r="E208" s="270" t="s">
        <v>1</v>
      </c>
      <c r="F208" s="271" t="s">
        <v>231</v>
      </c>
      <c r="G208" s="269"/>
      <c r="H208" s="272">
        <v>54.64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166</v>
      </c>
      <c r="AU208" s="278" t="s">
        <v>82</v>
      </c>
      <c r="AV208" s="14" t="s">
        <v>82</v>
      </c>
      <c r="AW208" s="14" t="s">
        <v>30</v>
      </c>
      <c r="AX208" s="14" t="s">
        <v>73</v>
      </c>
      <c r="AY208" s="278" t="s">
        <v>158</v>
      </c>
    </row>
    <row r="209" spans="1:63" s="12" customFormat="1" ht="22.8" customHeight="1">
      <c r="A209" s="12"/>
      <c r="B209" s="227"/>
      <c r="C209" s="228"/>
      <c r="D209" s="229" t="s">
        <v>72</v>
      </c>
      <c r="E209" s="241" t="s">
        <v>82</v>
      </c>
      <c r="F209" s="241" t="s">
        <v>255</v>
      </c>
      <c r="G209" s="228"/>
      <c r="H209" s="228"/>
      <c r="I209" s="231"/>
      <c r="J209" s="242">
        <f>BK209</f>
        <v>0</v>
      </c>
      <c r="K209" s="228"/>
      <c r="L209" s="233"/>
      <c r="M209" s="234"/>
      <c r="N209" s="235"/>
      <c r="O209" s="235"/>
      <c r="P209" s="236">
        <f>SUM(P210:P219)</f>
        <v>0</v>
      </c>
      <c r="Q209" s="235"/>
      <c r="R209" s="236">
        <f>SUM(R210:R219)</f>
        <v>2.2234373499999998</v>
      </c>
      <c r="S209" s="235"/>
      <c r="T209" s="237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8" t="s">
        <v>80</v>
      </c>
      <c r="AT209" s="239" t="s">
        <v>72</v>
      </c>
      <c r="AU209" s="239" t="s">
        <v>80</v>
      </c>
      <c r="AY209" s="238" t="s">
        <v>158</v>
      </c>
      <c r="BK209" s="240">
        <f>SUM(BK210:BK219)</f>
        <v>0</v>
      </c>
    </row>
    <row r="210" spans="1:65" s="2" customFormat="1" ht="16.5" customHeight="1">
      <c r="A210" s="37"/>
      <c r="B210" s="38"/>
      <c r="C210" s="243" t="s">
        <v>256</v>
      </c>
      <c r="D210" s="243" t="s">
        <v>160</v>
      </c>
      <c r="E210" s="244" t="s">
        <v>257</v>
      </c>
      <c r="F210" s="245" t="s">
        <v>258</v>
      </c>
      <c r="G210" s="246" t="s">
        <v>171</v>
      </c>
      <c r="H210" s="247">
        <v>0.985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38</v>
      </c>
      <c r="O210" s="90"/>
      <c r="P210" s="253">
        <f>O210*H210</f>
        <v>0</v>
      </c>
      <c r="Q210" s="253">
        <v>2.25634</v>
      </c>
      <c r="R210" s="253">
        <f>Q210*H210</f>
        <v>2.2224948999999996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164</v>
      </c>
      <c r="AT210" s="255" t="s">
        <v>160</v>
      </c>
      <c r="AU210" s="255" t="s">
        <v>82</v>
      </c>
      <c r="AY210" s="16" t="s">
        <v>158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164</v>
      </c>
      <c r="BM210" s="255" t="s">
        <v>259</v>
      </c>
    </row>
    <row r="211" spans="1:51" s="13" customFormat="1" ht="12">
      <c r="A211" s="13"/>
      <c r="B211" s="257"/>
      <c r="C211" s="258"/>
      <c r="D211" s="259" t="s">
        <v>166</v>
      </c>
      <c r="E211" s="260" t="s">
        <v>1</v>
      </c>
      <c r="F211" s="261" t="s">
        <v>260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166</v>
      </c>
      <c r="AU211" s="267" t="s">
        <v>82</v>
      </c>
      <c r="AV211" s="13" t="s">
        <v>80</v>
      </c>
      <c r="AW211" s="13" t="s">
        <v>30</v>
      </c>
      <c r="AX211" s="13" t="s">
        <v>73</v>
      </c>
      <c r="AY211" s="267" t="s">
        <v>158</v>
      </c>
    </row>
    <row r="212" spans="1:51" s="14" customFormat="1" ht="12">
      <c r="A212" s="14"/>
      <c r="B212" s="268"/>
      <c r="C212" s="269"/>
      <c r="D212" s="259" t="s">
        <v>166</v>
      </c>
      <c r="E212" s="270" t="s">
        <v>1</v>
      </c>
      <c r="F212" s="271" t="s">
        <v>174</v>
      </c>
      <c r="G212" s="269"/>
      <c r="H212" s="272">
        <v>0.825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166</v>
      </c>
      <c r="AU212" s="278" t="s">
        <v>82</v>
      </c>
      <c r="AV212" s="14" t="s">
        <v>82</v>
      </c>
      <c r="AW212" s="14" t="s">
        <v>30</v>
      </c>
      <c r="AX212" s="14" t="s">
        <v>73</v>
      </c>
      <c r="AY212" s="278" t="s">
        <v>158</v>
      </c>
    </row>
    <row r="213" spans="1:51" s="14" customFormat="1" ht="12">
      <c r="A213" s="14"/>
      <c r="B213" s="268"/>
      <c r="C213" s="269"/>
      <c r="D213" s="259" t="s">
        <v>166</v>
      </c>
      <c r="E213" s="270" t="s">
        <v>1</v>
      </c>
      <c r="F213" s="271" t="s">
        <v>261</v>
      </c>
      <c r="G213" s="269"/>
      <c r="H213" s="272">
        <v>0.16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166</v>
      </c>
      <c r="AU213" s="278" t="s">
        <v>82</v>
      </c>
      <c r="AV213" s="14" t="s">
        <v>82</v>
      </c>
      <c r="AW213" s="14" t="s">
        <v>30</v>
      </c>
      <c r="AX213" s="14" t="s">
        <v>73</v>
      </c>
      <c r="AY213" s="278" t="s">
        <v>158</v>
      </c>
    </row>
    <row r="214" spans="1:65" s="2" customFormat="1" ht="16.5" customHeight="1">
      <c r="A214" s="37"/>
      <c r="B214" s="38"/>
      <c r="C214" s="243" t="s">
        <v>262</v>
      </c>
      <c r="D214" s="243" t="s">
        <v>160</v>
      </c>
      <c r="E214" s="244" t="s">
        <v>263</v>
      </c>
      <c r="F214" s="245" t="s">
        <v>264</v>
      </c>
      <c r="G214" s="246" t="s">
        <v>163</v>
      </c>
      <c r="H214" s="247">
        <v>0.915</v>
      </c>
      <c r="I214" s="248"/>
      <c r="J214" s="249">
        <f>ROUND(I214*H214,2)</f>
        <v>0</v>
      </c>
      <c r="K214" s="250"/>
      <c r="L214" s="43"/>
      <c r="M214" s="251" t="s">
        <v>1</v>
      </c>
      <c r="N214" s="252" t="s">
        <v>38</v>
      </c>
      <c r="O214" s="90"/>
      <c r="P214" s="253">
        <f>O214*H214</f>
        <v>0</v>
      </c>
      <c r="Q214" s="253">
        <v>0.00103</v>
      </c>
      <c r="R214" s="253">
        <f>Q214*H214</f>
        <v>0.0009424500000000002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164</v>
      </c>
      <c r="AT214" s="255" t="s">
        <v>160</v>
      </c>
      <c r="AU214" s="255" t="s">
        <v>82</v>
      </c>
      <c r="AY214" s="16" t="s">
        <v>158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80</v>
      </c>
      <c r="BK214" s="256">
        <f>ROUND(I214*H214,2)</f>
        <v>0</v>
      </c>
      <c r="BL214" s="16" t="s">
        <v>164</v>
      </c>
      <c r="BM214" s="255" t="s">
        <v>265</v>
      </c>
    </row>
    <row r="215" spans="1:51" s="13" customFormat="1" ht="12">
      <c r="A215" s="13"/>
      <c r="B215" s="257"/>
      <c r="C215" s="258"/>
      <c r="D215" s="259" t="s">
        <v>166</v>
      </c>
      <c r="E215" s="260" t="s">
        <v>1</v>
      </c>
      <c r="F215" s="261" t="s">
        <v>260</v>
      </c>
      <c r="G215" s="258"/>
      <c r="H215" s="260" t="s">
        <v>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166</v>
      </c>
      <c r="AU215" s="267" t="s">
        <v>82</v>
      </c>
      <c r="AV215" s="13" t="s">
        <v>80</v>
      </c>
      <c r="AW215" s="13" t="s">
        <v>30</v>
      </c>
      <c r="AX215" s="13" t="s">
        <v>73</v>
      </c>
      <c r="AY215" s="267" t="s">
        <v>158</v>
      </c>
    </row>
    <row r="216" spans="1:51" s="14" customFormat="1" ht="12">
      <c r="A216" s="14"/>
      <c r="B216" s="268"/>
      <c r="C216" s="269"/>
      <c r="D216" s="259" t="s">
        <v>166</v>
      </c>
      <c r="E216" s="270" t="s">
        <v>1</v>
      </c>
      <c r="F216" s="271" t="s">
        <v>266</v>
      </c>
      <c r="G216" s="269"/>
      <c r="H216" s="272">
        <v>0.915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166</v>
      </c>
      <c r="AU216" s="278" t="s">
        <v>82</v>
      </c>
      <c r="AV216" s="14" t="s">
        <v>82</v>
      </c>
      <c r="AW216" s="14" t="s">
        <v>30</v>
      </c>
      <c r="AX216" s="14" t="s">
        <v>73</v>
      </c>
      <c r="AY216" s="278" t="s">
        <v>158</v>
      </c>
    </row>
    <row r="217" spans="1:65" s="2" customFormat="1" ht="16.5" customHeight="1">
      <c r="A217" s="37"/>
      <c r="B217" s="38"/>
      <c r="C217" s="243" t="s">
        <v>7</v>
      </c>
      <c r="D217" s="243" t="s">
        <v>160</v>
      </c>
      <c r="E217" s="244" t="s">
        <v>267</v>
      </c>
      <c r="F217" s="245" t="s">
        <v>268</v>
      </c>
      <c r="G217" s="246" t="s">
        <v>163</v>
      </c>
      <c r="H217" s="247">
        <v>0.915</v>
      </c>
      <c r="I217" s="248"/>
      <c r="J217" s="249">
        <f>ROUND(I217*H217,2)</f>
        <v>0</v>
      </c>
      <c r="K217" s="250"/>
      <c r="L217" s="43"/>
      <c r="M217" s="251" t="s">
        <v>1</v>
      </c>
      <c r="N217" s="252" t="s">
        <v>38</v>
      </c>
      <c r="O217" s="90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164</v>
      </c>
      <c r="AT217" s="255" t="s">
        <v>160</v>
      </c>
      <c r="AU217" s="255" t="s">
        <v>82</v>
      </c>
      <c r="AY217" s="16" t="s">
        <v>158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80</v>
      </c>
      <c r="BK217" s="256">
        <f>ROUND(I217*H217,2)</f>
        <v>0</v>
      </c>
      <c r="BL217" s="16" t="s">
        <v>164</v>
      </c>
      <c r="BM217" s="255" t="s">
        <v>269</v>
      </c>
    </row>
    <row r="218" spans="1:51" s="13" customFormat="1" ht="12">
      <c r="A218" s="13"/>
      <c r="B218" s="257"/>
      <c r="C218" s="258"/>
      <c r="D218" s="259" t="s">
        <v>166</v>
      </c>
      <c r="E218" s="260" t="s">
        <v>1</v>
      </c>
      <c r="F218" s="261" t="s">
        <v>260</v>
      </c>
      <c r="G218" s="258"/>
      <c r="H218" s="260" t="s">
        <v>1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166</v>
      </c>
      <c r="AU218" s="267" t="s">
        <v>82</v>
      </c>
      <c r="AV218" s="13" t="s">
        <v>80</v>
      </c>
      <c r="AW218" s="13" t="s">
        <v>30</v>
      </c>
      <c r="AX218" s="13" t="s">
        <v>73</v>
      </c>
      <c r="AY218" s="267" t="s">
        <v>158</v>
      </c>
    </row>
    <row r="219" spans="1:51" s="14" customFormat="1" ht="12">
      <c r="A219" s="14"/>
      <c r="B219" s="268"/>
      <c r="C219" s="269"/>
      <c r="D219" s="259" t="s">
        <v>166</v>
      </c>
      <c r="E219" s="270" t="s">
        <v>1</v>
      </c>
      <c r="F219" s="271" t="s">
        <v>266</v>
      </c>
      <c r="G219" s="269"/>
      <c r="H219" s="272">
        <v>0.915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166</v>
      </c>
      <c r="AU219" s="278" t="s">
        <v>82</v>
      </c>
      <c r="AV219" s="14" t="s">
        <v>82</v>
      </c>
      <c r="AW219" s="14" t="s">
        <v>30</v>
      </c>
      <c r="AX219" s="14" t="s">
        <v>73</v>
      </c>
      <c r="AY219" s="278" t="s">
        <v>158</v>
      </c>
    </row>
    <row r="220" spans="1:63" s="12" customFormat="1" ht="22.8" customHeight="1">
      <c r="A220" s="12"/>
      <c r="B220" s="227"/>
      <c r="C220" s="228"/>
      <c r="D220" s="229" t="s">
        <v>72</v>
      </c>
      <c r="E220" s="241" t="s">
        <v>178</v>
      </c>
      <c r="F220" s="241" t="s">
        <v>270</v>
      </c>
      <c r="G220" s="228"/>
      <c r="H220" s="228"/>
      <c r="I220" s="231"/>
      <c r="J220" s="242">
        <f>BK220</f>
        <v>0</v>
      </c>
      <c r="K220" s="228"/>
      <c r="L220" s="233"/>
      <c r="M220" s="234"/>
      <c r="N220" s="235"/>
      <c r="O220" s="235"/>
      <c r="P220" s="236">
        <f>SUM(P221:P233)</f>
        <v>0</v>
      </c>
      <c r="Q220" s="235"/>
      <c r="R220" s="236">
        <f>SUM(R221:R233)</f>
        <v>18.49743252</v>
      </c>
      <c r="S220" s="235"/>
      <c r="T220" s="237">
        <f>SUM(T221:T233)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80</v>
      </c>
      <c r="AT220" s="239" t="s">
        <v>72</v>
      </c>
      <c r="AU220" s="239" t="s">
        <v>80</v>
      </c>
      <c r="AY220" s="238" t="s">
        <v>158</v>
      </c>
      <c r="BK220" s="240">
        <f>SUM(BK221:BK233)</f>
        <v>0</v>
      </c>
    </row>
    <row r="221" spans="1:65" s="2" customFormat="1" ht="33" customHeight="1">
      <c r="A221" s="37"/>
      <c r="B221" s="38"/>
      <c r="C221" s="243" t="s">
        <v>271</v>
      </c>
      <c r="D221" s="243" t="s">
        <v>160</v>
      </c>
      <c r="E221" s="244" t="s">
        <v>272</v>
      </c>
      <c r="F221" s="245" t="s">
        <v>273</v>
      </c>
      <c r="G221" s="246" t="s">
        <v>163</v>
      </c>
      <c r="H221" s="247">
        <v>116.238</v>
      </c>
      <c r="I221" s="248"/>
      <c r="J221" s="249">
        <f>ROUND(I221*H221,2)</f>
        <v>0</v>
      </c>
      <c r="K221" s="250"/>
      <c r="L221" s="43"/>
      <c r="M221" s="251" t="s">
        <v>1</v>
      </c>
      <c r="N221" s="252" t="s">
        <v>38</v>
      </c>
      <c r="O221" s="90"/>
      <c r="P221" s="253">
        <f>O221*H221</f>
        <v>0</v>
      </c>
      <c r="Q221" s="253">
        <v>0.14854</v>
      </c>
      <c r="R221" s="253">
        <f>Q221*H221</f>
        <v>17.26599252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164</v>
      </c>
      <c r="AT221" s="255" t="s">
        <v>160</v>
      </c>
      <c r="AU221" s="255" t="s">
        <v>82</v>
      </c>
      <c r="AY221" s="16" t="s">
        <v>158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80</v>
      </c>
      <c r="BK221" s="256">
        <f>ROUND(I221*H221,2)</f>
        <v>0</v>
      </c>
      <c r="BL221" s="16" t="s">
        <v>164</v>
      </c>
      <c r="BM221" s="255" t="s">
        <v>274</v>
      </c>
    </row>
    <row r="222" spans="1:51" s="13" customFormat="1" ht="12">
      <c r="A222" s="13"/>
      <c r="B222" s="257"/>
      <c r="C222" s="258"/>
      <c r="D222" s="259" t="s">
        <v>166</v>
      </c>
      <c r="E222" s="260" t="s">
        <v>1</v>
      </c>
      <c r="F222" s="261" t="s">
        <v>275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166</v>
      </c>
      <c r="AU222" s="267" t="s">
        <v>82</v>
      </c>
      <c r="AV222" s="13" t="s">
        <v>80</v>
      </c>
      <c r="AW222" s="13" t="s">
        <v>30</v>
      </c>
      <c r="AX222" s="13" t="s">
        <v>73</v>
      </c>
      <c r="AY222" s="267" t="s">
        <v>158</v>
      </c>
    </row>
    <row r="223" spans="1:51" s="14" customFormat="1" ht="12">
      <c r="A223" s="14"/>
      <c r="B223" s="268"/>
      <c r="C223" s="269"/>
      <c r="D223" s="259" t="s">
        <v>166</v>
      </c>
      <c r="E223" s="270" t="s">
        <v>1</v>
      </c>
      <c r="F223" s="271" t="s">
        <v>276</v>
      </c>
      <c r="G223" s="269"/>
      <c r="H223" s="272">
        <v>20.244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166</v>
      </c>
      <c r="AU223" s="278" t="s">
        <v>82</v>
      </c>
      <c r="AV223" s="14" t="s">
        <v>82</v>
      </c>
      <c r="AW223" s="14" t="s">
        <v>30</v>
      </c>
      <c r="AX223" s="14" t="s">
        <v>73</v>
      </c>
      <c r="AY223" s="278" t="s">
        <v>158</v>
      </c>
    </row>
    <row r="224" spans="1:51" s="14" customFormat="1" ht="12">
      <c r="A224" s="14"/>
      <c r="B224" s="268"/>
      <c r="C224" s="269"/>
      <c r="D224" s="259" t="s">
        <v>166</v>
      </c>
      <c r="E224" s="270" t="s">
        <v>1</v>
      </c>
      <c r="F224" s="271" t="s">
        <v>277</v>
      </c>
      <c r="G224" s="269"/>
      <c r="H224" s="272">
        <v>25.266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166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158</v>
      </c>
    </row>
    <row r="225" spans="1:51" s="14" customFormat="1" ht="12">
      <c r="A225" s="14"/>
      <c r="B225" s="268"/>
      <c r="C225" s="269"/>
      <c r="D225" s="259" t="s">
        <v>166</v>
      </c>
      <c r="E225" s="270" t="s">
        <v>1</v>
      </c>
      <c r="F225" s="271" t="s">
        <v>278</v>
      </c>
      <c r="G225" s="269"/>
      <c r="H225" s="272">
        <v>18.798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166</v>
      </c>
      <c r="AU225" s="278" t="s">
        <v>82</v>
      </c>
      <c r="AV225" s="14" t="s">
        <v>82</v>
      </c>
      <c r="AW225" s="14" t="s">
        <v>30</v>
      </c>
      <c r="AX225" s="14" t="s">
        <v>73</v>
      </c>
      <c r="AY225" s="278" t="s">
        <v>158</v>
      </c>
    </row>
    <row r="226" spans="1:51" s="14" customFormat="1" ht="12">
      <c r="A226" s="14"/>
      <c r="B226" s="268"/>
      <c r="C226" s="269"/>
      <c r="D226" s="259" t="s">
        <v>166</v>
      </c>
      <c r="E226" s="270" t="s">
        <v>1</v>
      </c>
      <c r="F226" s="271" t="s">
        <v>279</v>
      </c>
      <c r="G226" s="269"/>
      <c r="H226" s="272">
        <v>23.055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166</v>
      </c>
      <c r="AU226" s="278" t="s">
        <v>82</v>
      </c>
      <c r="AV226" s="14" t="s">
        <v>82</v>
      </c>
      <c r="AW226" s="14" t="s">
        <v>30</v>
      </c>
      <c r="AX226" s="14" t="s">
        <v>73</v>
      </c>
      <c r="AY226" s="278" t="s">
        <v>158</v>
      </c>
    </row>
    <row r="227" spans="1:51" s="14" customFormat="1" ht="12">
      <c r="A227" s="14"/>
      <c r="B227" s="268"/>
      <c r="C227" s="269"/>
      <c r="D227" s="259" t="s">
        <v>166</v>
      </c>
      <c r="E227" s="270" t="s">
        <v>1</v>
      </c>
      <c r="F227" s="271" t="s">
        <v>280</v>
      </c>
      <c r="G227" s="269"/>
      <c r="H227" s="272">
        <v>28.875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166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158</v>
      </c>
    </row>
    <row r="228" spans="1:65" s="2" customFormat="1" ht="21.75" customHeight="1">
      <c r="A228" s="37"/>
      <c r="B228" s="38"/>
      <c r="C228" s="243" t="s">
        <v>281</v>
      </c>
      <c r="D228" s="243" t="s">
        <v>160</v>
      </c>
      <c r="E228" s="244" t="s">
        <v>282</v>
      </c>
      <c r="F228" s="245" t="s">
        <v>283</v>
      </c>
      <c r="G228" s="246" t="s">
        <v>284</v>
      </c>
      <c r="H228" s="247">
        <v>4</v>
      </c>
      <c r="I228" s="248"/>
      <c r="J228" s="249">
        <f>ROUND(I228*H228,2)</f>
        <v>0</v>
      </c>
      <c r="K228" s="250"/>
      <c r="L228" s="43"/>
      <c r="M228" s="251" t="s">
        <v>1</v>
      </c>
      <c r="N228" s="252" t="s">
        <v>38</v>
      </c>
      <c r="O228" s="90"/>
      <c r="P228" s="253">
        <f>O228*H228</f>
        <v>0</v>
      </c>
      <c r="Q228" s="253">
        <v>0.05421</v>
      </c>
      <c r="R228" s="253">
        <f>Q228*H228</f>
        <v>0.21684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164</v>
      </c>
      <c r="AT228" s="255" t="s">
        <v>160</v>
      </c>
      <c r="AU228" s="255" t="s">
        <v>82</v>
      </c>
      <c r="AY228" s="16" t="s">
        <v>158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80</v>
      </c>
      <c r="BK228" s="256">
        <f>ROUND(I228*H228,2)</f>
        <v>0</v>
      </c>
      <c r="BL228" s="16" t="s">
        <v>164</v>
      </c>
      <c r="BM228" s="255" t="s">
        <v>285</v>
      </c>
    </row>
    <row r="229" spans="1:51" s="14" customFormat="1" ht="12">
      <c r="A229" s="14"/>
      <c r="B229" s="268"/>
      <c r="C229" s="269"/>
      <c r="D229" s="259" t="s">
        <v>166</v>
      </c>
      <c r="E229" s="270" t="s">
        <v>1</v>
      </c>
      <c r="F229" s="271" t="s">
        <v>286</v>
      </c>
      <c r="G229" s="269"/>
      <c r="H229" s="272">
        <v>4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166</v>
      </c>
      <c r="AU229" s="278" t="s">
        <v>82</v>
      </c>
      <c r="AV229" s="14" t="s">
        <v>82</v>
      </c>
      <c r="AW229" s="14" t="s">
        <v>30</v>
      </c>
      <c r="AX229" s="14" t="s">
        <v>73</v>
      </c>
      <c r="AY229" s="278" t="s">
        <v>158</v>
      </c>
    </row>
    <row r="230" spans="1:65" s="2" customFormat="1" ht="21.75" customHeight="1">
      <c r="A230" s="37"/>
      <c r="B230" s="38"/>
      <c r="C230" s="243" t="s">
        <v>287</v>
      </c>
      <c r="D230" s="243" t="s">
        <v>160</v>
      </c>
      <c r="E230" s="244" t="s">
        <v>288</v>
      </c>
      <c r="F230" s="245" t="s">
        <v>289</v>
      </c>
      <c r="G230" s="246" t="s">
        <v>163</v>
      </c>
      <c r="H230" s="247">
        <v>4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0.25365</v>
      </c>
      <c r="R230" s="253">
        <f>Q230*H230</f>
        <v>1.0146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164</v>
      </c>
      <c r="AT230" s="255" t="s">
        <v>160</v>
      </c>
      <c r="AU230" s="255" t="s">
        <v>82</v>
      </c>
      <c r="AY230" s="16" t="s">
        <v>158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164</v>
      </c>
      <c r="BM230" s="255" t="s">
        <v>290</v>
      </c>
    </row>
    <row r="231" spans="1:51" s="13" customFormat="1" ht="12">
      <c r="A231" s="13"/>
      <c r="B231" s="257"/>
      <c r="C231" s="258"/>
      <c r="D231" s="259" t="s">
        <v>166</v>
      </c>
      <c r="E231" s="260" t="s">
        <v>1</v>
      </c>
      <c r="F231" s="261" t="s">
        <v>291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166</v>
      </c>
      <c r="AU231" s="267" t="s">
        <v>82</v>
      </c>
      <c r="AV231" s="13" t="s">
        <v>80</v>
      </c>
      <c r="AW231" s="13" t="s">
        <v>30</v>
      </c>
      <c r="AX231" s="13" t="s">
        <v>73</v>
      </c>
      <c r="AY231" s="267" t="s">
        <v>158</v>
      </c>
    </row>
    <row r="232" spans="1:51" s="14" customFormat="1" ht="12">
      <c r="A232" s="14"/>
      <c r="B232" s="268"/>
      <c r="C232" s="269"/>
      <c r="D232" s="259" t="s">
        <v>166</v>
      </c>
      <c r="E232" s="270" t="s">
        <v>1</v>
      </c>
      <c r="F232" s="271" t="s">
        <v>292</v>
      </c>
      <c r="G232" s="269"/>
      <c r="H232" s="272">
        <v>3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166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158</v>
      </c>
    </row>
    <row r="233" spans="1:51" s="14" customFormat="1" ht="12">
      <c r="A233" s="14"/>
      <c r="B233" s="268"/>
      <c r="C233" s="269"/>
      <c r="D233" s="259" t="s">
        <v>166</v>
      </c>
      <c r="E233" s="270" t="s">
        <v>1</v>
      </c>
      <c r="F233" s="271" t="s">
        <v>293</v>
      </c>
      <c r="G233" s="269"/>
      <c r="H233" s="272">
        <v>1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166</v>
      </c>
      <c r="AU233" s="278" t="s">
        <v>82</v>
      </c>
      <c r="AV233" s="14" t="s">
        <v>82</v>
      </c>
      <c r="AW233" s="14" t="s">
        <v>30</v>
      </c>
      <c r="AX233" s="14" t="s">
        <v>73</v>
      </c>
      <c r="AY233" s="278" t="s">
        <v>158</v>
      </c>
    </row>
    <row r="234" spans="1:63" s="12" customFormat="1" ht="22.8" customHeight="1">
      <c r="A234" s="12"/>
      <c r="B234" s="227"/>
      <c r="C234" s="228"/>
      <c r="D234" s="229" t="s">
        <v>72</v>
      </c>
      <c r="E234" s="241" t="s">
        <v>164</v>
      </c>
      <c r="F234" s="241" t="s">
        <v>294</v>
      </c>
      <c r="G234" s="228"/>
      <c r="H234" s="228"/>
      <c r="I234" s="231"/>
      <c r="J234" s="242">
        <f>BK234</f>
        <v>0</v>
      </c>
      <c r="K234" s="228"/>
      <c r="L234" s="233"/>
      <c r="M234" s="234"/>
      <c r="N234" s="235"/>
      <c r="O234" s="235"/>
      <c r="P234" s="236">
        <f>SUM(P235:P245)</f>
        <v>0</v>
      </c>
      <c r="Q234" s="235"/>
      <c r="R234" s="236">
        <f>SUM(R235:R245)</f>
        <v>2.4335274</v>
      </c>
      <c r="S234" s="235"/>
      <c r="T234" s="237">
        <f>SUM(T235:T245)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8" t="s">
        <v>80</v>
      </c>
      <c r="AT234" s="239" t="s">
        <v>72</v>
      </c>
      <c r="AU234" s="239" t="s">
        <v>80</v>
      </c>
      <c r="AY234" s="238" t="s">
        <v>158</v>
      </c>
      <c r="BK234" s="240">
        <f>SUM(BK235:BK245)</f>
        <v>0</v>
      </c>
    </row>
    <row r="235" spans="1:65" s="2" customFormat="1" ht="16.5" customHeight="1">
      <c r="A235" s="37"/>
      <c r="B235" s="38"/>
      <c r="C235" s="243" t="s">
        <v>295</v>
      </c>
      <c r="D235" s="243" t="s">
        <v>160</v>
      </c>
      <c r="E235" s="244" t="s">
        <v>296</v>
      </c>
      <c r="F235" s="245" t="s">
        <v>297</v>
      </c>
      <c r="G235" s="246" t="s">
        <v>171</v>
      </c>
      <c r="H235" s="247">
        <v>0.33</v>
      </c>
      <c r="I235" s="248"/>
      <c r="J235" s="249">
        <f>ROUND(I235*H235,2)</f>
        <v>0</v>
      </c>
      <c r="K235" s="250"/>
      <c r="L235" s="43"/>
      <c r="M235" s="251" t="s">
        <v>1</v>
      </c>
      <c r="N235" s="252" t="s">
        <v>38</v>
      </c>
      <c r="O235" s="90"/>
      <c r="P235" s="253">
        <f>O235*H235</f>
        <v>0</v>
      </c>
      <c r="Q235" s="253">
        <v>2.45343</v>
      </c>
      <c r="R235" s="253">
        <f>Q235*H235</f>
        <v>0.8096319000000001</v>
      </c>
      <c r="S235" s="253">
        <v>0</v>
      </c>
      <c r="T235" s="25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5" t="s">
        <v>164</v>
      </c>
      <c r="AT235" s="255" t="s">
        <v>160</v>
      </c>
      <c r="AU235" s="255" t="s">
        <v>82</v>
      </c>
      <c r="AY235" s="16" t="s">
        <v>158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6" t="s">
        <v>80</v>
      </c>
      <c r="BK235" s="256">
        <f>ROUND(I235*H235,2)</f>
        <v>0</v>
      </c>
      <c r="BL235" s="16" t="s">
        <v>164</v>
      </c>
      <c r="BM235" s="255" t="s">
        <v>298</v>
      </c>
    </row>
    <row r="236" spans="1:51" s="14" customFormat="1" ht="12">
      <c r="A236" s="14"/>
      <c r="B236" s="268"/>
      <c r="C236" s="269"/>
      <c r="D236" s="259" t="s">
        <v>166</v>
      </c>
      <c r="E236" s="270" t="s">
        <v>1</v>
      </c>
      <c r="F236" s="271" t="s">
        <v>299</v>
      </c>
      <c r="G236" s="269"/>
      <c r="H236" s="272">
        <v>0.33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166</v>
      </c>
      <c r="AU236" s="278" t="s">
        <v>82</v>
      </c>
      <c r="AV236" s="14" t="s">
        <v>82</v>
      </c>
      <c r="AW236" s="14" t="s">
        <v>30</v>
      </c>
      <c r="AX236" s="14" t="s">
        <v>73</v>
      </c>
      <c r="AY236" s="278" t="s">
        <v>158</v>
      </c>
    </row>
    <row r="237" spans="1:65" s="2" customFormat="1" ht="21.75" customHeight="1">
      <c r="A237" s="37"/>
      <c r="B237" s="38"/>
      <c r="C237" s="243" t="s">
        <v>300</v>
      </c>
      <c r="D237" s="243" t="s">
        <v>160</v>
      </c>
      <c r="E237" s="244" t="s">
        <v>301</v>
      </c>
      <c r="F237" s="245" t="s">
        <v>302</v>
      </c>
      <c r="G237" s="246" t="s">
        <v>163</v>
      </c>
      <c r="H237" s="247">
        <v>3.3</v>
      </c>
      <c r="I237" s="248"/>
      <c r="J237" s="249">
        <f>ROUND(I237*H237,2)</f>
        <v>0</v>
      </c>
      <c r="K237" s="250"/>
      <c r="L237" s="43"/>
      <c r="M237" s="251" t="s">
        <v>1</v>
      </c>
      <c r="N237" s="252" t="s">
        <v>38</v>
      </c>
      <c r="O237" s="90"/>
      <c r="P237" s="253">
        <f>O237*H237</f>
        <v>0</v>
      </c>
      <c r="Q237" s="253">
        <v>0.00958</v>
      </c>
      <c r="R237" s="253">
        <f>Q237*H237</f>
        <v>0.031613999999999996</v>
      </c>
      <c r="S237" s="253">
        <v>0</v>
      </c>
      <c r="T237" s="25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164</v>
      </c>
      <c r="AT237" s="255" t="s">
        <v>160</v>
      </c>
      <c r="AU237" s="255" t="s">
        <v>82</v>
      </c>
      <c r="AY237" s="16" t="s">
        <v>158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80</v>
      </c>
      <c r="BK237" s="256">
        <f>ROUND(I237*H237,2)</f>
        <v>0</v>
      </c>
      <c r="BL237" s="16" t="s">
        <v>164</v>
      </c>
      <c r="BM237" s="255" t="s">
        <v>303</v>
      </c>
    </row>
    <row r="238" spans="1:51" s="14" customFormat="1" ht="12">
      <c r="A238" s="14"/>
      <c r="B238" s="268"/>
      <c r="C238" s="269"/>
      <c r="D238" s="259" t="s">
        <v>166</v>
      </c>
      <c r="E238" s="270" t="s">
        <v>1</v>
      </c>
      <c r="F238" s="271" t="s">
        <v>304</v>
      </c>
      <c r="G238" s="269"/>
      <c r="H238" s="272">
        <v>3.3</v>
      </c>
      <c r="I238" s="273"/>
      <c r="J238" s="269"/>
      <c r="K238" s="269"/>
      <c r="L238" s="274"/>
      <c r="M238" s="275"/>
      <c r="N238" s="276"/>
      <c r="O238" s="276"/>
      <c r="P238" s="276"/>
      <c r="Q238" s="276"/>
      <c r="R238" s="276"/>
      <c r="S238" s="276"/>
      <c r="T238" s="27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8" t="s">
        <v>166</v>
      </c>
      <c r="AU238" s="278" t="s">
        <v>82</v>
      </c>
      <c r="AV238" s="14" t="s">
        <v>82</v>
      </c>
      <c r="AW238" s="14" t="s">
        <v>30</v>
      </c>
      <c r="AX238" s="14" t="s">
        <v>73</v>
      </c>
      <c r="AY238" s="278" t="s">
        <v>158</v>
      </c>
    </row>
    <row r="239" spans="1:65" s="2" customFormat="1" ht="16.5" customHeight="1">
      <c r="A239" s="37"/>
      <c r="B239" s="38"/>
      <c r="C239" s="243" t="s">
        <v>305</v>
      </c>
      <c r="D239" s="243" t="s">
        <v>160</v>
      </c>
      <c r="E239" s="244" t="s">
        <v>306</v>
      </c>
      <c r="F239" s="245" t="s">
        <v>307</v>
      </c>
      <c r="G239" s="246" t="s">
        <v>171</v>
      </c>
      <c r="H239" s="247">
        <v>0.63</v>
      </c>
      <c r="I239" s="248"/>
      <c r="J239" s="249">
        <f>ROUND(I239*H239,2)</f>
        <v>0</v>
      </c>
      <c r="K239" s="250"/>
      <c r="L239" s="43"/>
      <c r="M239" s="251" t="s">
        <v>1</v>
      </c>
      <c r="N239" s="252" t="s">
        <v>38</v>
      </c>
      <c r="O239" s="90"/>
      <c r="P239" s="253">
        <f>O239*H239</f>
        <v>0</v>
      </c>
      <c r="Q239" s="253">
        <v>2.25645</v>
      </c>
      <c r="R239" s="253">
        <f>Q239*H239</f>
        <v>1.4215635</v>
      </c>
      <c r="S239" s="253">
        <v>0</v>
      </c>
      <c r="T239" s="25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5" t="s">
        <v>164</v>
      </c>
      <c r="AT239" s="255" t="s">
        <v>160</v>
      </c>
      <c r="AU239" s="255" t="s">
        <v>82</v>
      </c>
      <c r="AY239" s="16" t="s">
        <v>158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6" t="s">
        <v>80</v>
      </c>
      <c r="BK239" s="256">
        <f>ROUND(I239*H239,2)</f>
        <v>0</v>
      </c>
      <c r="BL239" s="16" t="s">
        <v>164</v>
      </c>
      <c r="BM239" s="255" t="s">
        <v>308</v>
      </c>
    </row>
    <row r="240" spans="1:51" s="14" customFormat="1" ht="12">
      <c r="A240" s="14"/>
      <c r="B240" s="268"/>
      <c r="C240" s="269"/>
      <c r="D240" s="259" t="s">
        <v>166</v>
      </c>
      <c r="E240" s="270" t="s">
        <v>1</v>
      </c>
      <c r="F240" s="271" t="s">
        <v>309</v>
      </c>
      <c r="G240" s="269"/>
      <c r="H240" s="272">
        <v>0.63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8" t="s">
        <v>166</v>
      </c>
      <c r="AU240" s="278" t="s">
        <v>82</v>
      </c>
      <c r="AV240" s="14" t="s">
        <v>82</v>
      </c>
      <c r="AW240" s="14" t="s">
        <v>30</v>
      </c>
      <c r="AX240" s="14" t="s">
        <v>73</v>
      </c>
      <c r="AY240" s="278" t="s">
        <v>158</v>
      </c>
    </row>
    <row r="241" spans="1:65" s="2" customFormat="1" ht="16.5" customHeight="1">
      <c r="A241" s="37"/>
      <c r="B241" s="38"/>
      <c r="C241" s="243" t="s">
        <v>310</v>
      </c>
      <c r="D241" s="243" t="s">
        <v>160</v>
      </c>
      <c r="E241" s="244" t="s">
        <v>311</v>
      </c>
      <c r="F241" s="245" t="s">
        <v>312</v>
      </c>
      <c r="G241" s="246" t="s">
        <v>163</v>
      </c>
      <c r="H241" s="247">
        <v>7.2</v>
      </c>
      <c r="I241" s="248"/>
      <c r="J241" s="249">
        <f>ROUND(I241*H241,2)</f>
        <v>0</v>
      </c>
      <c r="K241" s="250"/>
      <c r="L241" s="43"/>
      <c r="M241" s="251" t="s">
        <v>1</v>
      </c>
      <c r="N241" s="252" t="s">
        <v>38</v>
      </c>
      <c r="O241" s="90"/>
      <c r="P241" s="253">
        <f>O241*H241</f>
        <v>0</v>
      </c>
      <c r="Q241" s="253">
        <v>0.00519</v>
      </c>
      <c r="R241" s="253">
        <f>Q241*H241</f>
        <v>0.037368000000000005</v>
      </c>
      <c r="S241" s="253">
        <v>0</v>
      </c>
      <c r="T241" s="25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5" t="s">
        <v>164</v>
      </c>
      <c r="AT241" s="255" t="s">
        <v>160</v>
      </c>
      <c r="AU241" s="255" t="s">
        <v>82</v>
      </c>
      <c r="AY241" s="16" t="s">
        <v>158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6" t="s">
        <v>80</v>
      </c>
      <c r="BK241" s="256">
        <f>ROUND(I241*H241,2)</f>
        <v>0</v>
      </c>
      <c r="BL241" s="16" t="s">
        <v>164</v>
      </c>
      <c r="BM241" s="255" t="s">
        <v>313</v>
      </c>
    </row>
    <row r="242" spans="1:51" s="14" customFormat="1" ht="12">
      <c r="A242" s="14"/>
      <c r="B242" s="268"/>
      <c r="C242" s="269"/>
      <c r="D242" s="259" t="s">
        <v>166</v>
      </c>
      <c r="E242" s="270" t="s">
        <v>1</v>
      </c>
      <c r="F242" s="271" t="s">
        <v>314</v>
      </c>
      <c r="G242" s="269"/>
      <c r="H242" s="272">
        <v>7.2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166</v>
      </c>
      <c r="AU242" s="278" t="s">
        <v>82</v>
      </c>
      <c r="AV242" s="14" t="s">
        <v>82</v>
      </c>
      <c r="AW242" s="14" t="s">
        <v>30</v>
      </c>
      <c r="AX242" s="14" t="s">
        <v>73</v>
      </c>
      <c r="AY242" s="278" t="s">
        <v>158</v>
      </c>
    </row>
    <row r="243" spans="1:65" s="2" customFormat="1" ht="16.5" customHeight="1">
      <c r="A243" s="37"/>
      <c r="B243" s="38"/>
      <c r="C243" s="243" t="s">
        <v>315</v>
      </c>
      <c r="D243" s="243" t="s">
        <v>160</v>
      </c>
      <c r="E243" s="244" t="s">
        <v>316</v>
      </c>
      <c r="F243" s="245" t="s">
        <v>317</v>
      </c>
      <c r="G243" s="246" t="s">
        <v>163</v>
      </c>
      <c r="H243" s="247">
        <v>7.2</v>
      </c>
      <c r="I243" s="248"/>
      <c r="J243" s="249">
        <f>ROUND(I243*H243,2)</f>
        <v>0</v>
      </c>
      <c r="K243" s="250"/>
      <c r="L243" s="43"/>
      <c r="M243" s="251" t="s">
        <v>1</v>
      </c>
      <c r="N243" s="252" t="s">
        <v>38</v>
      </c>
      <c r="O243" s="90"/>
      <c r="P243" s="253">
        <f>O243*H243</f>
        <v>0</v>
      </c>
      <c r="Q243" s="253">
        <v>0</v>
      </c>
      <c r="R243" s="253">
        <f>Q243*H243</f>
        <v>0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164</v>
      </c>
      <c r="AT243" s="255" t="s">
        <v>160</v>
      </c>
      <c r="AU243" s="255" t="s">
        <v>82</v>
      </c>
      <c r="AY243" s="16" t="s">
        <v>158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80</v>
      </c>
      <c r="BK243" s="256">
        <f>ROUND(I243*H243,2)</f>
        <v>0</v>
      </c>
      <c r="BL243" s="16" t="s">
        <v>164</v>
      </c>
      <c r="BM243" s="255" t="s">
        <v>318</v>
      </c>
    </row>
    <row r="244" spans="1:65" s="2" customFormat="1" ht="21.75" customHeight="1">
      <c r="A244" s="37"/>
      <c r="B244" s="38"/>
      <c r="C244" s="243" t="s">
        <v>319</v>
      </c>
      <c r="D244" s="243" t="s">
        <v>160</v>
      </c>
      <c r="E244" s="244" t="s">
        <v>320</v>
      </c>
      <c r="F244" s="245" t="s">
        <v>321</v>
      </c>
      <c r="G244" s="246" t="s">
        <v>284</v>
      </c>
      <c r="H244" s="247">
        <v>1</v>
      </c>
      <c r="I244" s="248"/>
      <c r="J244" s="249">
        <f>ROUND(I244*H244,2)</f>
        <v>0</v>
      </c>
      <c r="K244" s="250"/>
      <c r="L244" s="43"/>
      <c r="M244" s="251" t="s">
        <v>1</v>
      </c>
      <c r="N244" s="252" t="s">
        <v>38</v>
      </c>
      <c r="O244" s="90"/>
      <c r="P244" s="253">
        <f>O244*H244</f>
        <v>0</v>
      </c>
      <c r="Q244" s="253">
        <v>0.03335</v>
      </c>
      <c r="R244" s="253">
        <f>Q244*H244</f>
        <v>0.03335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164</v>
      </c>
      <c r="AT244" s="255" t="s">
        <v>160</v>
      </c>
      <c r="AU244" s="255" t="s">
        <v>82</v>
      </c>
      <c r="AY244" s="16" t="s">
        <v>158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80</v>
      </c>
      <c r="BK244" s="256">
        <f>ROUND(I244*H244,2)</f>
        <v>0</v>
      </c>
      <c r="BL244" s="16" t="s">
        <v>164</v>
      </c>
      <c r="BM244" s="255" t="s">
        <v>322</v>
      </c>
    </row>
    <row r="245" spans="1:65" s="2" customFormat="1" ht="33" customHeight="1">
      <c r="A245" s="37"/>
      <c r="B245" s="38"/>
      <c r="C245" s="279" t="s">
        <v>323</v>
      </c>
      <c r="D245" s="279" t="s">
        <v>233</v>
      </c>
      <c r="E245" s="280" t="s">
        <v>324</v>
      </c>
      <c r="F245" s="281" t="s">
        <v>325</v>
      </c>
      <c r="G245" s="282" t="s">
        <v>284</v>
      </c>
      <c r="H245" s="283">
        <v>1</v>
      </c>
      <c r="I245" s="284"/>
      <c r="J245" s="285">
        <f>ROUND(I245*H245,2)</f>
        <v>0</v>
      </c>
      <c r="K245" s="286"/>
      <c r="L245" s="287"/>
      <c r="M245" s="288" t="s">
        <v>1</v>
      </c>
      <c r="N245" s="289" t="s">
        <v>38</v>
      </c>
      <c r="O245" s="90"/>
      <c r="P245" s="253">
        <f>O245*H245</f>
        <v>0</v>
      </c>
      <c r="Q245" s="253">
        <v>0.1</v>
      </c>
      <c r="R245" s="253">
        <f>Q245*H245</f>
        <v>0.1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203</v>
      </c>
      <c r="AT245" s="255" t="s">
        <v>233</v>
      </c>
      <c r="AU245" s="255" t="s">
        <v>82</v>
      </c>
      <c r="AY245" s="16" t="s">
        <v>158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80</v>
      </c>
      <c r="BK245" s="256">
        <f>ROUND(I245*H245,2)</f>
        <v>0</v>
      </c>
      <c r="BL245" s="16" t="s">
        <v>164</v>
      </c>
      <c r="BM245" s="255" t="s">
        <v>326</v>
      </c>
    </row>
    <row r="246" spans="1:63" s="12" customFormat="1" ht="22.8" customHeight="1">
      <c r="A246" s="12"/>
      <c r="B246" s="227"/>
      <c r="C246" s="228"/>
      <c r="D246" s="229" t="s">
        <v>72</v>
      </c>
      <c r="E246" s="241" t="s">
        <v>327</v>
      </c>
      <c r="F246" s="241" t="s">
        <v>328</v>
      </c>
      <c r="G246" s="228"/>
      <c r="H246" s="228"/>
      <c r="I246" s="231"/>
      <c r="J246" s="242">
        <f>BK246</f>
        <v>0</v>
      </c>
      <c r="K246" s="228"/>
      <c r="L246" s="233"/>
      <c r="M246" s="234"/>
      <c r="N246" s="235"/>
      <c r="O246" s="235"/>
      <c r="P246" s="236">
        <f>SUM(P247:P302)</f>
        <v>0</v>
      </c>
      <c r="Q246" s="235"/>
      <c r="R246" s="236">
        <f>SUM(R247:R302)</f>
        <v>15.716845679999997</v>
      </c>
      <c r="S246" s="235"/>
      <c r="T246" s="237">
        <f>SUM(T247:T302)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8" t="s">
        <v>80</v>
      </c>
      <c r="AT246" s="239" t="s">
        <v>72</v>
      </c>
      <c r="AU246" s="239" t="s">
        <v>80</v>
      </c>
      <c r="AY246" s="238" t="s">
        <v>158</v>
      </c>
      <c r="BK246" s="240">
        <f>SUM(BK247:BK302)</f>
        <v>0</v>
      </c>
    </row>
    <row r="247" spans="1:65" s="2" customFormat="1" ht="21.75" customHeight="1">
      <c r="A247" s="37"/>
      <c r="B247" s="38"/>
      <c r="C247" s="243" t="s">
        <v>329</v>
      </c>
      <c r="D247" s="243" t="s">
        <v>160</v>
      </c>
      <c r="E247" s="244" t="s">
        <v>330</v>
      </c>
      <c r="F247" s="245" t="s">
        <v>331</v>
      </c>
      <c r="G247" s="246" t="s">
        <v>163</v>
      </c>
      <c r="H247" s="247">
        <v>24.072</v>
      </c>
      <c r="I247" s="248"/>
      <c r="J247" s="249">
        <f>ROUND(I247*H247,2)</f>
        <v>0</v>
      </c>
      <c r="K247" s="250"/>
      <c r="L247" s="43"/>
      <c r="M247" s="251" t="s">
        <v>1</v>
      </c>
      <c r="N247" s="252" t="s">
        <v>38</v>
      </c>
      <c r="O247" s="90"/>
      <c r="P247" s="253">
        <f>O247*H247</f>
        <v>0</v>
      </c>
      <c r="Q247" s="253">
        <v>0.00026</v>
      </c>
      <c r="R247" s="253">
        <f>Q247*H247</f>
        <v>0.006258719999999999</v>
      </c>
      <c r="S247" s="253">
        <v>0</v>
      </c>
      <c r="T247" s="25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5" t="s">
        <v>164</v>
      </c>
      <c r="AT247" s="255" t="s">
        <v>160</v>
      </c>
      <c r="AU247" s="255" t="s">
        <v>82</v>
      </c>
      <c r="AY247" s="16" t="s">
        <v>158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6" t="s">
        <v>80</v>
      </c>
      <c r="BK247" s="256">
        <f>ROUND(I247*H247,2)</f>
        <v>0</v>
      </c>
      <c r="BL247" s="16" t="s">
        <v>164</v>
      </c>
      <c r="BM247" s="255" t="s">
        <v>332</v>
      </c>
    </row>
    <row r="248" spans="1:51" s="13" customFormat="1" ht="12">
      <c r="A248" s="13"/>
      <c r="B248" s="257"/>
      <c r="C248" s="258"/>
      <c r="D248" s="259" t="s">
        <v>166</v>
      </c>
      <c r="E248" s="260" t="s">
        <v>1</v>
      </c>
      <c r="F248" s="261" t="s">
        <v>333</v>
      </c>
      <c r="G248" s="258"/>
      <c r="H248" s="260" t="s">
        <v>1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166</v>
      </c>
      <c r="AU248" s="267" t="s">
        <v>82</v>
      </c>
      <c r="AV248" s="13" t="s">
        <v>80</v>
      </c>
      <c r="AW248" s="13" t="s">
        <v>30</v>
      </c>
      <c r="AX248" s="13" t="s">
        <v>73</v>
      </c>
      <c r="AY248" s="267" t="s">
        <v>158</v>
      </c>
    </row>
    <row r="249" spans="1:51" s="13" customFormat="1" ht="12">
      <c r="A249" s="13"/>
      <c r="B249" s="257"/>
      <c r="C249" s="258"/>
      <c r="D249" s="259" t="s">
        <v>166</v>
      </c>
      <c r="E249" s="260" t="s">
        <v>1</v>
      </c>
      <c r="F249" s="261" t="s">
        <v>334</v>
      </c>
      <c r="G249" s="258"/>
      <c r="H249" s="260" t="s">
        <v>1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166</v>
      </c>
      <c r="AU249" s="267" t="s">
        <v>82</v>
      </c>
      <c r="AV249" s="13" t="s">
        <v>80</v>
      </c>
      <c r="AW249" s="13" t="s">
        <v>30</v>
      </c>
      <c r="AX249" s="13" t="s">
        <v>73</v>
      </c>
      <c r="AY249" s="267" t="s">
        <v>158</v>
      </c>
    </row>
    <row r="250" spans="1:51" s="14" customFormat="1" ht="12">
      <c r="A250" s="14"/>
      <c r="B250" s="268"/>
      <c r="C250" s="269"/>
      <c r="D250" s="259" t="s">
        <v>166</v>
      </c>
      <c r="E250" s="270" t="s">
        <v>1</v>
      </c>
      <c r="F250" s="271" t="s">
        <v>335</v>
      </c>
      <c r="G250" s="269"/>
      <c r="H250" s="272">
        <v>24.072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166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158</v>
      </c>
    </row>
    <row r="251" spans="1:65" s="2" customFormat="1" ht="21.75" customHeight="1">
      <c r="A251" s="37"/>
      <c r="B251" s="38"/>
      <c r="C251" s="243" t="s">
        <v>336</v>
      </c>
      <c r="D251" s="243" t="s">
        <v>160</v>
      </c>
      <c r="E251" s="244" t="s">
        <v>337</v>
      </c>
      <c r="F251" s="245" t="s">
        <v>338</v>
      </c>
      <c r="G251" s="246" t="s">
        <v>163</v>
      </c>
      <c r="H251" s="247">
        <v>12.036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0.00489</v>
      </c>
      <c r="R251" s="253">
        <f>Q251*H251</f>
        <v>0.05885604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164</v>
      </c>
      <c r="AT251" s="255" t="s">
        <v>160</v>
      </c>
      <c r="AU251" s="255" t="s">
        <v>82</v>
      </c>
      <c r="AY251" s="16" t="s">
        <v>158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164</v>
      </c>
      <c r="BM251" s="255" t="s">
        <v>339</v>
      </c>
    </row>
    <row r="252" spans="1:51" s="13" customFormat="1" ht="12">
      <c r="A252" s="13"/>
      <c r="B252" s="257"/>
      <c r="C252" s="258"/>
      <c r="D252" s="259" t="s">
        <v>166</v>
      </c>
      <c r="E252" s="260" t="s">
        <v>1</v>
      </c>
      <c r="F252" s="261" t="s">
        <v>333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166</v>
      </c>
      <c r="AU252" s="267" t="s">
        <v>82</v>
      </c>
      <c r="AV252" s="13" t="s">
        <v>80</v>
      </c>
      <c r="AW252" s="13" t="s">
        <v>30</v>
      </c>
      <c r="AX252" s="13" t="s">
        <v>73</v>
      </c>
      <c r="AY252" s="267" t="s">
        <v>158</v>
      </c>
    </row>
    <row r="253" spans="1:51" s="14" customFormat="1" ht="12">
      <c r="A253" s="14"/>
      <c r="B253" s="268"/>
      <c r="C253" s="269"/>
      <c r="D253" s="259" t="s">
        <v>166</v>
      </c>
      <c r="E253" s="270" t="s">
        <v>1</v>
      </c>
      <c r="F253" s="271" t="s">
        <v>340</v>
      </c>
      <c r="G253" s="269"/>
      <c r="H253" s="272">
        <v>12.036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166</v>
      </c>
      <c r="AU253" s="278" t="s">
        <v>82</v>
      </c>
      <c r="AV253" s="14" t="s">
        <v>82</v>
      </c>
      <c r="AW253" s="14" t="s">
        <v>30</v>
      </c>
      <c r="AX253" s="14" t="s">
        <v>73</v>
      </c>
      <c r="AY253" s="278" t="s">
        <v>158</v>
      </c>
    </row>
    <row r="254" spans="1:65" s="2" customFormat="1" ht="21.75" customHeight="1">
      <c r="A254" s="37"/>
      <c r="B254" s="38"/>
      <c r="C254" s="243" t="s">
        <v>341</v>
      </c>
      <c r="D254" s="243" t="s">
        <v>160</v>
      </c>
      <c r="E254" s="244" t="s">
        <v>342</v>
      </c>
      <c r="F254" s="245" t="s">
        <v>343</v>
      </c>
      <c r="G254" s="246" t="s">
        <v>163</v>
      </c>
      <c r="H254" s="247">
        <v>12.036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0.003</v>
      </c>
      <c r="R254" s="253">
        <f>Q254*H254</f>
        <v>0.036108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164</v>
      </c>
      <c r="AT254" s="255" t="s">
        <v>160</v>
      </c>
      <c r="AU254" s="255" t="s">
        <v>82</v>
      </c>
      <c r="AY254" s="16" t="s">
        <v>158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164</v>
      </c>
      <c r="BM254" s="255" t="s">
        <v>344</v>
      </c>
    </row>
    <row r="255" spans="1:51" s="13" customFormat="1" ht="12">
      <c r="A255" s="13"/>
      <c r="B255" s="257"/>
      <c r="C255" s="258"/>
      <c r="D255" s="259" t="s">
        <v>166</v>
      </c>
      <c r="E255" s="260" t="s">
        <v>1</v>
      </c>
      <c r="F255" s="261" t="s">
        <v>333</v>
      </c>
      <c r="G255" s="258"/>
      <c r="H255" s="260" t="s">
        <v>1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166</v>
      </c>
      <c r="AU255" s="267" t="s">
        <v>82</v>
      </c>
      <c r="AV255" s="13" t="s">
        <v>80</v>
      </c>
      <c r="AW255" s="13" t="s">
        <v>30</v>
      </c>
      <c r="AX255" s="13" t="s">
        <v>73</v>
      </c>
      <c r="AY255" s="267" t="s">
        <v>158</v>
      </c>
    </row>
    <row r="256" spans="1:51" s="14" customFormat="1" ht="12">
      <c r="A256" s="14"/>
      <c r="B256" s="268"/>
      <c r="C256" s="269"/>
      <c r="D256" s="259" t="s">
        <v>166</v>
      </c>
      <c r="E256" s="270" t="s">
        <v>1</v>
      </c>
      <c r="F256" s="271" t="s">
        <v>340</v>
      </c>
      <c r="G256" s="269"/>
      <c r="H256" s="272">
        <v>12.036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166</v>
      </c>
      <c r="AU256" s="278" t="s">
        <v>82</v>
      </c>
      <c r="AV256" s="14" t="s">
        <v>82</v>
      </c>
      <c r="AW256" s="14" t="s">
        <v>30</v>
      </c>
      <c r="AX256" s="14" t="s">
        <v>73</v>
      </c>
      <c r="AY256" s="278" t="s">
        <v>158</v>
      </c>
    </row>
    <row r="257" spans="1:65" s="2" customFormat="1" ht="21.75" customHeight="1">
      <c r="A257" s="37"/>
      <c r="B257" s="38"/>
      <c r="C257" s="243" t="s">
        <v>345</v>
      </c>
      <c r="D257" s="243" t="s">
        <v>160</v>
      </c>
      <c r="E257" s="244" t="s">
        <v>346</v>
      </c>
      <c r="F257" s="245" t="s">
        <v>347</v>
      </c>
      <c r="G257" s="246" t="s">
        <v>163</v>
      </c>
      <c r="H257" s="247">
        <v>382.63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0.0169</v>
      </c>
      <c r="R257" s="253">
        <f>Q257*H257</f>
        <v>6.466447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164</v>
      </c>
      <c r="AT257" s="255" t="s">
        <v>160</v>
      </c>
      <c r="AU257" s="255" t="s">
        <v>82</v>
      </c>
      <c r="AY257" s="16" t="s">
        <v>158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164</v>
      </c>
      <c r="BM257" s="255" t="s">
        <v>348</v>
      </c>
    </row>
    <row r="258" spans="1:51" s="13" customFormat="1" ht="12">
      <c r="A258" s="13"/>
      <c r="B258" s="257"/>
      <c r="C258" s="258"/>
      <c r="D258" s="259" t="s">
        <v>166</v>
      </c>
      <c r="E258" s="260" t="s">
        <v>1</v>
      </c>
      <c r="F258" s="261" t="s">
        <v>349</v>
      </c>
      <c r="G258" s="258"/>
      <c r="H258" s="260" t="s">
        <v>1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166</v>
      </c>
      <c r="AU258" s="267" t="s">
        <v>82</v>
      </c>
      <c r="AV258" s="13" t="s">
        <v>80</v>
      </c>
      <c r="AW258" s="13" t="s">
        <v>30</v>
      </c>
      <c r="AX258" s="13" t="s">
        <v>73</v>
      </c>
      <c r="AY258" s="267" t="s">
        <v>158</v>
      </c>
    </row>
    <row r="259" spans="1:51" s="14" customFormat="1" ht="12">
      <c r="A259" s="14"/>
      <c r="B259" s="268"/>
      <c r="C259" s="269"/>
      <c r="D259" s="259" t="s">
        <v>166</v>
      </c>
      <c r="E259" s="270" t="s">
        <v>1</v>
      </c>
      <c r="F259" s="271" t="s">
        <v>350</v>
      </c>
      <c r="G259" s="269"/>
      <c r="H259" s="272">
        <v>382.63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166</v>
      </c>
      <c r="AU259" s="278" t="s">
        <v>82</v>
      </c>
      <c r="AV259" s="14" t="s">
        <v>82</v>
      </c>
      <c r="AW259" s="14" t="s">
        <v>30</v>
      </c>
      <c r="AX259" s="14" t="s">
        <v>73</v>
      </c>
      <c r="AY259" s="278" t="s">
        <v>158</v>
      </c>
    </row>
    <row r="260" spans="1:65" s="2" customFormat="1" ht="21.75" customHeight="1">
      <c r="A260" s="37"/>
      <c r="B260" s="38"/>
      <c r="C260" s="243" t="s">
        <v>351</v>
      </c>
      <c r="D260" s="243" t="s">
        <v>160</v>
      </c>
      <c r="E260" s="244" t="s">
        <v>352</v>
      </c>
      <c r="F260" s="245" t="s">
        <v>353</v>
      </c>
      <c r="G260" s="246" t="s">
        <v>163</v>
      </c>
      <c r="H260" s="247">
        <v>250.22</v>
      </c>
      <c r="I260" s="248"/>
      <c r="J260" s="249">
        <f>ROUND(I260*H260,2)</f>
        <v>0</v>
      </c>
      <c r="K260" s="250"/>
      <c r="L260" s="43"/>
      <c r="M260" s="251" t="s">
        <v>1</v>
      </c>
      <c r="N260" s="252" t="s">
        <v>38</v>
      </c>
      <c r="O260" s="90"/>
      <c r="P260" s="253">
        <f>O260*H260</f>
        <v>0</v>
      </c>
      <c r="Q260" s="253">
        <v>0.00489</v>
      </c>
      <c r="R260" s="253">
        <f>Q260*H260</f>
        <v>1.2235758</v>
      </c>
      <c r="S260" s="253">
        <v>0</v>
      </c>
      <c r="T260" s="25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5" t="s">
        <v>164</v>
      </c>
      <c r="AT260" s="255" t="s">
        <v>160</v>
      </c>
      <c r="AU260" s="255" t="s">
        <v>82</v>
      </c>
      <c r="AY260" s="16" t="s">
        <v>158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6" t="s">
        <v>80</v>
      </c>
      <c r="BK260" s="256">
        <f>ROUND(I260*H260,2)</f>
        <v>0</v>
      </c>
      <c r="BL260" s="16" t="s">
        <v>164</v>
      </c>
      <c r="BM260" s="255" t="s">
        <v>354</v>
      </c>
    </row>
    <row r="261" spans="1:51" s="14" customFormat="1" ht="12">
      <c r="A261" s="14"/>
      <c r="B261" s="268"/>
      <c r="C261" s="269"/>
      <c r="D261" s="259" t="s">
        <v>166</v>
      </c>
      <c r="E261" s="270" t="s">
        <v>1</v>
      </c>
      <c r="F261" s="271" t="s">
        <v>355</v>
      </c>
      <c r="G261" s="269"/>
      <c r="H261" s="272">
        <v>12.009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166</v>
      </c>
      <c r="AU261" s="278" t="s">
        <v>82</v>
      </c>
      <c r="AV261" s="14" t="s">
        <v>82</v>
      </c>
      <c r="AW261" s="14" t="s">
        <v>30</v>
      </c>
      <c r="AX261" s="14" t="s">
        <v>73</v>
      </c>
      <c r="AY261" s="278" t="s">
        <v>158</v>
      </c>
    </row>
    <row r="262" spans="1:51" s="13" customFormat="1" ht="12">
      <c r="A262" s="13"/>
      <c r="B262" s="257"/>
      <c r="C262" s="258"/>
      <c r="D262" s="259" t="s">
        <v>166</v>
      </c>
      <c r="E262" s="260" t="s">
        <v>1</v>
      </c>
      <c r="F262" s="261" t="s">
        <v>275</v>
      </c>
      <c r="G262" s="258"/>
      <c r="H262" s="260" t="s">
        <v>1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166</v>
      </c>
      <c r="AU262" s="267" t="s">
        <v>82</v>
      </c>
      <c r="AV262" s="13" t="s">
        <v>80</v>
      </c>
      <c r="AW262" s="13" t="s">
        <v>30</v>
      </c>
      <c r="AX262" s="13" t="s">
        <v>73</v>
      </c>
      <c r="AY262" s="267" t="s">
        <v>158</v>
      </c>
    </row>
    <row r="263" spans="1:51" s="14" customFormat="1" ht="12">
      <c r="A263" s="14"/>
      <c r="B263" s="268"/>
      <c r="C263" s="269"/>
      <c r="D263" s="259" t="s">
        <v>166</v>
      </c>
      <c r="E263" s="270" t="s">
        <v>1</v>
      </c>
      <c r="F263" s="271" t="s">
        <v>356</v>
      </c>
      <c r="G263" s="269"/>
      <c r="H263" s="272">
        <v>42.692</v>
      </c>
      <c r="I263" s="273"/>
      <c r="J263" s="269"/>
      <c r="K263" s="269"/>
      <c r="L263" s="274"/>
      <c r="M263" s="275"/>
      <c r="N263" s="276"/>
      <c r="O263" s="276"/>
      <c r="P263" s="276"/>
      <c r="Q263" s="276"/>
      <c r="R263" s="276"/>
      <c r="S263" s="276"/>
      <c r="T263" s="27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8" t="s">
        <v>166</v>
      </c>
      <c r="AU263" s="278" t="s">
        <v>82</v>
      </c>
      <c r="AV263" s="14" t="s">
        <v>82</v>
      </c>
      <c r="AW263" s="14" t="s">
        <v>30</v>
      </c>
      <c r="AX263" s="14" t="s">
        <v>73</v>
      </c>
      <c r="AY263" s="278" t="s">
        <v>158</v>
      </c>
    </row>
    <row r="264" spans="1:51" s="14" customFormat="1" ht="12">
      <c r="A264" s="14"/>
      <c r="B264" s="268"/>
      <c r="C264" s="269"/>
      <c r="D264" s="259" t="s">
        <v>166</v>
      </c>
      <c r="E264" s="270" t="s">
        <v>1</v>
      </c>
      <c r="F264" s="271" t="s">
        <v>357</v>
      </c>
      <c r="G264" s="269"/>
      <c r="H264" s="272">
        <v>59.747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166</v>
      </c>
      <c r="AU264" s="278" t="s">
        <v>82</v>
      </c>
      <c r="AV264" s="14" t="s">
        <v>82</v>
      </c>
      <c r="AW264" s="14" t="s">
        <v>30</v>
      </c>
      <c r="AX264" s="14" t="s">
        <v>73</v>
      </c>
      <c r="AY264" s="278" t="s">
        <v>158</v>
      </c>
    </row>
    <row r="265" spans="1:51" s="14" customFormat="1" ht="12">
      <c r="A265" s="14"/>
      <c r="B265" s="268"/>
      <c r="C265" s="269"/>
      <c r="D265" s="259" t="s">
        <v>166</v>
      </c>
      <c r="E265" s="270" t="s">
        <v>1</v>
      </c>
      <c r="F265" s="271" t="s">
        <v>358</v>
      </c>
      <c r="G265" s="269"/>
      <c r="H265" s="272">
        <v>40.728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166</v>
      </c>
      <c r="AU265" s="278" t="s">
        <v>82</v>
      </c>
      <c r="AV265" s="14" t="s">
        <v>82</v>
      </c>
      <c r="AW265" s="14" t="s">
        <v>30</v>
      </c>
      <c r="AX265" s="14" t="s">
        <v>73</v>
      </c>
      <c r="AY265" s="278" t="s">
        <v>158</v>
      </c>
    </row>
    <row r="266" spans="1:51" s="14" customFormat="1" ht="12">
      <c r="A266" s="14"/>
      <c r="B266" s="268"/>
      <c r="C266" s="269"/>
      <c r="D266" s="259" t="s">
        <v>166</v>
      </c>
      <c r="E266" s="270" t="s">
        <v>1</v>
      </c>
      <c r="F266" s="271" t="s">
        <v>359</v>
      </c>
      <c r="G266" s="269"/>
      <c r="H266" s="272">
        <v>48.569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166</v>
      </c>
      <c r="AU266" s="278" t="s">
        <v>82</v>
      </c>
      <c r="AV266" s="14" t="s">
        <v>82</v>
      </c>
      <c r="AW266" s="14" t="s">
        <v>30</v>
      </c>
      <c r="AX266" s="14" t="s">
        <v>73</v>
      </c>
      <c r="AY266" s="278" t="s">
        <v>158</v>
      </c>
    </row>
    <row r="267" spans="1:51" s="14" customFormat="1" ht="12">
      <c r="A267" s="14"/>
      <c r="B267" s="268"/>
      <c r="C267" s="269"/>
      <c r="D267" s="259" t="s">
        <v>166</v>
      </c>
      <c r="E267" s="270" t="s">
        <v>1</v>
      </c>
      <c r="F267" s="271" t="s">
        <v>360</v>
      </c>
      <c r="G267" s="269"/>
      <c r="H267" s="272">
        <v>46.475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8" t="s">
        <v>166</v>
      </c>
      <c r="AU267" s="278" t="s">
        <v>82</v>
      </c>
      <c r="AV267" s="14" t="s">
        <v>82</v>
      </c>
      <c r="AW267" s="14" t="s">
        <v>30</v>
      </c>
      <c r="AX267" s="14" t="s">
        <v>73</v>
      </c>
      <c r="AY267" s="278" t="s">
        <v>158</v>
      </c>
    </row>
    <row r="268" spans="1:65" s="2" customFormat="1" ht="21.75" customHeight="1">
      <c r="A268" s="37"/>
      <c r="B268" s="38"/>
      <c r="C268" s="243" t="s">
        <v>361</v>
      </c>
      <c r="D268" s="243" t="s">
        <v>160</v>
      </c>
      <c r="E268" s="244" t="s">
        <v>362</v>
      </c>
      <c r="F268" s="245" t="s">
        <v>363</v>
      </c>
      <c r="G268" s="246" t="s">
        <v>163</v>
      </c>
      <c r="H268" s="247">
        <v>238.211</v>
      </c>
      <c r="I268" s="248"/>
      <c r="J268" s="249">
        <f>ROUND(I268*H268,2)</f>
        <v>0</v>
      </c>
      <c r="K268" s="250"/>
      <c r="L268" s="43"/>
      <c r="M268" s="251" t="s">
        <v>1</v>
      </c>
      <c r="N268" s="252" t="s">
        <v>38</v>
      </c>
      <c r="O268" s="90"/>
      <c r="P268" s="253">
        <f>O268*H268</f>
        <v>0</v>
      </c>
      <c r="Q268" s="253">
        <v>0.003</v>
      </c>
      <c r="R268" s="253">
        <f>Q268*H268</f>
        <v>0.7146330000000001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164</v>
      </c>
      <c r="AT268" s="255" t="s">
        <v>160</v>
      </c>
      <c r="AU268" s="255" t="s">
        <v>82</v>
      </c>
      <c r="AY268" s="16" t="s">
        <v>158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80</v>
      </c>
      <c r="BK268" s="256">
        <f>ROUND(I268*H268,2)</f>
        <v>0</v>
      </c>
      <c r="BL268" s="16" t="s">
        <v>164</v>
      </c>
      <c r="BM268" s="255" t="s">
        <v>364</v>
      </c>
    </row>
    <row r="269" spans="1:51" s="13" customFormat="1" ht="12">
      <c r="A269" s="13"/>
      <c r="B269" s="257"/>
      <c r="C269" s="258"/>
      <c r="D269" s="259" t="s">
        <v>166</v>
      </c>
      <c r="E269" s="260" t="s">
        <v>1</v>
      </c>
      <c r="F269" s="261" t="s">
        <v>275</v>
      </c>
      <c r="G269" s="258"/>
      <c r="H269" s="260" t="s">
        <v>1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166</v>
      </c>
      <c r="AU269" s="267" t="s">
        <v>82</v>
      </c>
      <c r="AV269" s="13" t="s">
        <v>80</v>
      </c>
      <c r="AW269" s="13" t="s">
        <v>30</v>
      </c>
      <c r="AX269" s="13" t="s">
        <v>73</v>
      </c>
      <c r="AY269" s="267" t="s">
        <v>158</v>
      </c>
    </row>
    <row r="270" spans="1:51" s="14" customFormat="1" ht="12">
      <c r="A270" s="14"/>
      <c r="B270" s="268"/>
      <c r="C270" s="269"/>
      <c r="D270" s="259" t="s">
        <v>166</v>
      </c>
      <c r="E270" s="270" t="s">
        <v>1</v>
      </c>
      <c r="F270" s="271" t="s">
        <v>356</v>
      </c>
      <c r="G270" s="269"/>
      <c r="H270" s="272">
        <v>42.692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166</v>
      </c>
      <c r="AU270" s="278" t="s">
        <v>82</v>
      </c>
      <c r="AV270" s="14" t="s">
        <v>82</v>
      </c>
      <c r="AW270" s="14" t="s">
        <v>30</v>
      </c>
      <c r="AX270" s="14" t="s">
        <v>73</v>
      </c>
      <c r="AY270" s="278" t="s">
        <v>158</v>
      </c>
    </row>
    <row r="271" spans="1:51" s="14" customFormat="1" ht="12">
      <c r="A271" s="14"/>
      <c r="B271" s="268"/>
      <c r="C271" s="269"/>
      <c r="D271" s="259" t="s">
        <v>166</v>
      </c>
      <c r="E271" s="270" t="s">
        <v>1</v>
      </c>
      <c r="F271" s="271" t="s">
        <v>357</v>
      </c>
      <c r="G271" s="269"/>
      <c r="H271" s="272">
        <v>59.747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166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158</v>
      </c>
    </row>
    <row r="272" spans="1:51" s="14" customFormat="1" ht="12">
      <c r="A272" s="14"/>
      <c r="B272" s="268"/>
      <c r="C272" s="269"/>
      <c r="D272" s="259" t="s">
        <v>166</v>
      </c>
      <c r="E272" s="270" t="s">
        <v>1</v>
      </c>
      <c r="F272" s="271" t="s">
        <v>358</v>
      </c>
      <c r="G272" s="269"/>
      <c r="H272" s="272">
        <v>40.728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166</v>
      </c>
      <c r="AU272" s="278" t="s">
        <v>82</v>
      </c>
      <c r="AV272" s="14" t="s">
        <v>82</v>
      </c>
      <c r="AW272" s="14" t="s">
        <v>30</v>
      </c>
      <c r="AX272" s="14" t="s">
        <v>73</v>
      </c>
      <c r="AY272" s="278" t="s">
        <v>158</v>
      </c>
    </row>
    <row r="273" spans="1:51" s="14" customFormat="1" ht="12">
      <c r="A273" s="14"/>
      <c r="B273" s="268"/>
      <c r="C273" s="269"/>
      <c r="D273" s="259" t="s">
        <v>166</v>
      </c>
      <c r="E273" s="270" t="s">
        <v>1</v>
      </c>
      <c r="F273" s="271" t="s">
        <v>359</v>
      </c>
      <c r="G273" s="269"/>
      <c r="H273" s="272">
        <v>48.569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166</v>
      </c>
      <c r="AU273" s="278" t="s">
        <v>82</v>
      </c>
      <c r="AV273" s="14" t="s">
        <v>82</v>
      </c>
      <c r="AW273" s="14" t="s">
        <v>30</v>
      </c>
      <c r="AX273" s="14" t="s">
        <v>73</v>
      </c>
      <c r="AY273" s="278" t="s">
        <v>158</v>
      </c>
    </row>
    <row r="274" spans="1:51" s="14" customFormat="1" ht="12">
      <c r="A274" s="14"/>
      <c r="B274" s="268"/>
      <c r="C274" s="269"/>
      <c r="D274" s="259" t="s">
        <v>166</v>
      </c>
      <c r="E274" s="270" t="s">
        <v>1</v>
      </c>
      <c r="F274" s="271" t="s">
        <v>360</v>
      </c>
      <c r="G274" s="269"/>
      <c r="H274" s="272">
        <v>46.475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166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158</v>
      </c>
    </row>
    <row r="275" spans="1:65" s="2" customFormat="1" ht="21.75" customHeight="1">
      <c r="A275" s="37"/>
      <c r="B275" s="38"/>
      <c r="C275" s="243" t="s">
        <v>365</v>
      </c>
      <c r="D275" s="243" t="s">
        <v>160</v>
      </c>
      <c r="E275" s="244" t="s">
        <v>366</v>
      </c>
      <c r="F275" s="245" t="s">
        <v>367</v>
      </c>
      <c r="G275" s="246" t="s">
        <v>284</v>
      </c>
      <c r="H275" s="247">
        <v>65</v>
      </c>
      <c r="I275" s="248"/>
      <c r="J275" s="249">
        <f>ROUND(I275*H275,2)</f>
        <v>0</v>
      </c>
      <c r="K275" s="250"/>
      <c r="L275" s="43"/>
      <c r="M275" s="251" t="s">
        <v>1</v>
      </c>
      <c r="N275" s="252" t="s">
        <v>38</v>
      </c>
      <c r="O275" s="90"/>
      <c r="P275" s="253">
        <f>O275*H275</f>
        <v>0</v>
      </c>
      <c r="Q275" s="253">
        <v>0.0102</v>
      </c>
      <c r="R275" s="253">
        <f>Q275*H275</f>
        <v>0.663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164</v>
      </c>
      <c r="AT275" s="255" t="s">
        <v>160</v>
      </c>
      <c r="AU275" s="255" t="s">
        <v>82</v>
      </c>
      <c r="AY275" s="16" t="s">
        <v>158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80</v>
      </c>
      <c r="BK275" s="256">
        <f>ROUND(I275*H275,2)</f>
        <v>0</v>
      </c>
      <c r="BL275" s="16" t="s">
        <v>164</v>
      </c>
      <c r="BM275" s="255" t="s">
        <v>368</v>
      </c>
    </row>
    <row r="276" spans="1:51" s="13" customFormat="1" ht="12">
      <c r="A276" s="13"/>
      <c r="B276" s="257"/>
      <c r="C276" s="258"/>
      <c r="D276" s="259" t="s">
        <v>166</v>
      </c>
      <c r="E276" s="260" t="s">
        <v>1</v>
      </c>
      <c r="F276" s="261" t="s">
        <v>369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166</v>
      </c>
      <c r="AU276" s="267" t="s">
        <v>82</v>
      </c>
      <c r="AV276" s="13" t="s">
        <v>80</v>
      </c>
      <c r="AW276" s="13" t="s">
        <v>30</v>
      </c>
      <c r="AX276" s="13" t="s">
        <v>73</v>
      </c>
      <c r="AY276" s="267" t="s">
        <v>158</v>
      </c>
    </row>
    <row r="277" spans="1:51" s="14" customFormat="1" ht="12">
      <c r="A277" s="14"/>
      <c r="B277" s="268"/>
      <c r="C277" s="269"/>
      <c r="D277" s="259" t="s">
        <v>166</v>
      </c>
      <c r="E277" s="270" t="s">
        <v>1</v>
      </c>
      <c r="F277" s="271" t="s">
        <v>370</v>
      </c>
      <c r="G277" s="269"/>
      <c r="H277" s="272">
        <v>31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166</v>
      </c>
      <c r="AU277" s="278" t="s">
        <v>82</v>
      </c>
      <c r="AV277" s="14" t="s">
        <v>82</v>
      </c>
      <c r="AW277" s="14" t="s">
        <v>30</v>
      </c>
      <c r="AX277" s="14" t="s">
        <v>73</v>
      </c>
      <c r="AY277" s="278" t="s">
        <v>158</v>
      </c>
    </row>
    <row r="278" spans="1:51" s="14" customFormat="1" ht="12">
      <c r="A278" s="14"/>
      <c r="B278" s="268"/>
      <c r="C278" s="269"/>
      <c r="D278" s="259" t="s">
        <v>166</v>
      </c>
      <c r="E278" s="270" t="s">
        <v>1</v>
      </c>
      <c r="F278" s="271" t="s">
        <v>371</v>
      </c>
      <c r="G278" s="269"/>
      <c r="H278" s="272">
        <v>34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166</v>
      </c>
      <c r="AU278" s="278" t="s">
        <v>82</v>
      </c>
      <c r="AV278" s="14" t="s">
        <v>82</v>
      </c>
      <c r="AW278" s="14" t="s">
        <v>30</v>
      </c>
      <c r="AX278" s="14" t="s">
        <v>73</v>
      </c>
      <c r="AY278" s="278" t="s">
        <v>158</v>
      </c>
    </row>
    <row r="279" spans="1:65" s="2" customFormat="1" ht="21.75" customHeight="1">
      <c r="A279" s="37"/>
      <c r="B279" s="38"/>
      <c r="C279" s="243" t="s">
        <v>372</v>
      </c>
      <c r="D279" s="243" t="s">
        <v>160</v>
      </c>
      <c r="E279" s="244" t="s">
        <v>373</v>
      </c>
      <c r="F279" s="245" t="s">
        <v>374</v>
      </c>
      <c r="G279" s="246" t="s">
        <v>284</v>
      </c>
      <c r="H279" s="247">
        <v>7</v>
      </c>
      <c r="I279" s="248"/>
      <c r="J279" s="249">
        <f>ROUND(I279*H279,2)</f>
        <v>0</v>
      </c>
      <c r="K279" s="250"/>
      <c r="L279" s="43"/>
      <c r="M279" s="251" t="s">
        <v>1</v>
      </c>
      <c r="N279" s="252" t="s">
        <v>38</v>
      </c>
      <c r="O279" s="90"/>
      <c r="P279" s="253">
        <f>O279*H279</f>
        <v>0</v>
      </c>
      <c r="Q279" s="253">
        <v>0.1575</v>
      </c>
      <c r="R279" s="253">
        <f>Q279*H279</f>
        <v>1.1025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164</v>
      </c>
      <c r="AT279" s="255" t="s">
        <v>160</v>
      </c>
      <c r="AU279" s="255" t="s">
        <v>82</v>
      </c>
      <c r="AY279" s="16" t="s">
        <v>158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80</v>
      </c>
      <c r="BK279" s="256">
        <f>ROUND(I279*H279,2)</f>
        <v>0</v>
      </c>
      <c r="BL279" s="16" t="s">
        <v>164</v>
      </c>
      <c r="BM279" s="255" t="s">
        <v>375</v>
      </c>
    </row>
    <row r="280" spans="1:51" s="13" customFormat="1" ht="12">
      <c r="A280" s="13"/>
      <c r="B280" s="257"/>
      <c r="C280" s="258"/>
      <c r="D280" s="259" t="s">
        <v>166</v>
      </c>
      <c r="E280" s="260" t="s">
        <v>1</v>
      </c>
      <c r="F280" s="261" t="s">
        <v>376</v>
      </c>
      <c r="G280" s="258"/>
      <c r="H280" s="260" t="s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166</v>
      </c>
      <c r="AU280" s="267" t="s">
        <v>82</v>
      </c>
      <c r="AV280" s="13" t="s">
        <v>80</v>
      </c>
      <c r="AW280" s="13" t="s">
        <v>30</v>
      </c>
      <c r="AX280" s="13" t="s">
        <v>73</v>
      </c>
      <c r="AY280" s="267" t="s">
        <v>158</v>
      </c>
    </row>
    <row r="281" spans="1:51" s="14" customFormat="1" ht="12">
      <c r="A281" s="14"/>
      <c r="B281" s="268"/>
      <c r="C281" s="269"/>
      <c r="D281" s="259" t="s">
        <v>166</v>
      </c>
      <c r="E281" s="270" t="s">
        <v>1</v>
      </c>
      <c r="F281" s="271" t="s">
        <v>377</v>
      </c>
      <c r="G281" s="269"/>
      <c r="H281" s="272">
        <v>6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166</v>
      </c>
      <c r="AU281" s="278" t="s">
        <v>82</v>
      </c>
      <c r="AV281" s="14" t="s">
        <v>82</v>
      </c>
      <c r="AW281" s="14" t="s">
        <v>30</v>
      </c>
      <c r="AX281" s="14" t="s">
        <v>73</v>
      </c>
      <c r="AY281" s="278" t="s">
        <v>158</v>
      </c>
    </row>
    <row r="282" spans="1:51" s="13" customFormat="1" ht="12">
      <c r="A282" s="13"/>
      <c r="B282" s="257"/>
      <c r="C282" s="258"/>
      <c r="D282" s="259" t="s">
        <v>166</v>
      </c>
      <c r="E282" s="260" t="s">
        <v>1</v>
      </c>
      <c r="F282" s="261" t="s">
        <v>275</v>
      </c>
      <c r="G282" s="258"/>
      <c r="H282" s="260" t="s">
        <v>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7" t="s">
        <v>166</v>
      </c>
      <c r="AU282" s="267" t="s">
        <v>82</v>
      </c>
      <c r="AV282" s="13" t="s">
        <v>80</v>
      </c>
      <c r="AW282" s="13" t="s">
        <v>30</v>
      </c>
      <c r="AX282" s="13" t="s">
        <v>73</v>
      </c>
      <c r="AY282" s="267" t="s">
        <v>158</v>
      </c>
    </row>
    <row r="283" spans="1:51" s="14" customFormat="1" ht="12">
      <c r="A283" s="14"/>
      <c r="B283" s="268"/>
      <c r="C283" s="269"/>
      <c r="D283" s="259" t="s">
        <v>166</v>
      </c>
      <c r="E283" s="270" t="s">
        <v>1</v>
      </c>
      <c r="F283" s="271" t="s">
        <v>378</v>
      </c>
      <c r="G283" s="269"/>
      <c r="H283" s="272">
        <v>1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166</v>
      </c>
      <c r="AU283" s="278" t="s">
        <v>82</v>
      </c>
      <c r="AV283" s="14" t="s">
        <v>82</v>
      </c>
      <c r="AW283" s="14" t="s">
        <v>30</v>
      </c>
      <c r="AX283" s="14" t="s">
        <v>73</v>
      </c>
      <c r="AY283" s="278" t="s">
        <v>158</v>
      </c>
    </row>
    <row r="284" spans="1:65" s="2" customFormat="1" ht="21.75" customHeight="1">
      <c r="A284" s="37"/>
      <c r="B284" s="38"/>
      <c r="C284" s="243" t="s">
        <v>379</v>
      </c>
      <c r="D284" s="243" t="s">
        <v>160</v>
      </c>
      <c r="E284" s="244" t="s">
        <v>380</v>
      </c>
      <c r="F284" s="245" t="s">
        <v>381</v>
      </c>
      <c r="G284" s="246" t="s">
        <v>163</v>
      </c>
      <c r="H284" s="247">
        <v>162.164</v>
      </c>
      <c r="I284" s="248"/>
      <c r="J284" s="249">
        <f>ROUND(I284*H284,2)</f>
        <v>0</v>
      </c>
      <c r="K284" s="250"/>
      <c r="L284" s="43"/>
      <c r="M284" s="251" t="s">
        <v>1</v>
      </c>
      <c r="N284" s="252" t="s">
        <v>38</v>
      </c>
      <c r="O284" s="90"/>
      <c r="P284" s="253">
        <f>O284*H284</f>
        <v>0</v>
      </c>
      <c r="Q284" s="253">
        <v>0.03358</v>
      </c>
      <c r="R284" s="253">
        <f>Q284*H284</f>
        <v>5.445467119999999</v>
      </c>
      <c r="S284" s="253">
        <v>0</v>
      </c>
      <c r="T284" s="25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5" t="s">
        <v>164</v>
      </c>
      <c r="AT284" s="255" t="s">
        <v>160</v>
      </c>
      <c r="AU284" s="255" t="s">
        <v>82</v>
      </c>
      <c r="AY284" s="16" t="s">
        <v>158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6" t="s">
        <v>80</v>
      </c>
      <c r="BK284" s="256">
        <f>ROUND(I284*H284,2)</f>
        <v>0</v>
      </c>
      <c r="BL284" s="16" t="s">
        <v>164</v>
      </c>
      <c r="BM284" s="255" t="s">
        <v>382</v>
      </c>
    </row>
    <row r="285" spans="1:51" s="13" customFormat="1" ht="12">
      <c r="A285" s="13"/>
      <c r="B285" s="257"/>
      <c r="C285" s="258"/>
      <c r="D285" s="259" t="s">
        <v>166</v>
      </c>
      <c r="E285" s="260" t="s">
        <v>1</v>
      </c>
      <c r="F285" s="261" t="s">
        <v>167</v>
      </c>
      <c r="G285" s="258"/>
      <c r="H285" s="260" t="s">
        <v>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166</v>
      </c>
      <c r="AU285" s="267" t="s">
        <v>82</v>
      </c>
      <c r="AV285" s="13" t="s">
        <v>80</v>
      </c>
      <c r="AW285" s="13" t="s">
        <v>30</v>
      </c>
      <c r="AX285" s="13" t="s">
        <v>73</v>
      </c>
      <c r="AY285" s="267" t="s">
        <v>158</v>
      </c>
    </row>
    <row r="286" spans="1:51" s="14" customFormat="1" ht="12">
      <c r="A286" s="14"/>
      <c r="B286" s="268"/>
      <c r="C286" s="269"/>
      <c r="D286" s="259" t="s">
        <v>166</v>
      </c>
      <c r="E286" s="270" t="s">
        <v>1</v>
      </c>
      <c r="F286" s="271" t="s">
        <v>383</v>
      </c>
      <c r="G286" s="269"/>
      <c r="H286" s="272">
        <v>11.04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166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158</v>
      </c>
    </row>
    <row r="287" spans="1:51" s="14" customFormat="1" ht="12">
      <c r="A287" s="14"/>
      <c r="B287" s="268"/>
      <c r="C287" s="269"/>
      <c r="D287" s="259" t="s">
        <v>166</v>
      </c>
      <c r="E287" s="270" t="s">
        <v>1</v>
      </c>
      <c r="F287" s="271" t="s">
        <v>384</v>
      </c>
      <c r="G287" s="269"/>
      <c r="H287" s="272">
        <v>1.928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166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158</v>
      </c>
    </row>
    <row r="288" spans="1:51" s="14" customFormat="1" ht="12">
      <c r="A288" s="14"/>
      <c r="B288" s="268"/>
      <c r="C288" s="269"/>
      <c r="D288" s="259" t="s">
        <v>166</v>
      </c>
      <c r="E288" s="270" t="s">
        <v>1</v>
      </c>
      <c r="F288" s="271" t="s">
        <v>385</v>
      </c>
      <c r="G288" s="269"/>
      <c r="H288" s="272">
        <v>1.62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166</v>
      </c>
      <c r="AU288" s="278" t="s">
        <v>82</v>
      </c>
      <c r="AV288" s="14" t="s">
        <v>82</v>
      </c>
      <c r="AW288" s="14" t="s">
        <v>30</v>
      </c>
      <c r="AX288" s="14" t="s">
        <v>73</v>
      </c>
      <c r="AY288" s="278" t="s">
        <v>158</v>
      </c>
    </row>
    <row r="289" spans="1:51" s="13" customFormat="1" ht="12">
      <c r="A289" s="13"/>
      <c r="B289" s="257"/>
      <c r="C289" s="258"/>
      <c r="D289" s="259" t="s">
        <v>166</v>
      </c>
      <c r="E289" s="260" t="s">
        <v>1</v>
      </c>
      <c r="F289" s="261" t="s">
        <v>386</v>
      </c>
      <c r="G289" s="258"/>
      <c r="H289" s="260" t="s">
        <v>1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7" t="s">
        <v>166</v>
      </c>
      <c r="AU289" s="267" t="s">
        <v>82</v>
      </c>
      <c r="AV289" s="13" t="s">
        <v>80</v>
      </c>
      <c r="AW289" s="13" t="s">
        <v>30</v>
      </c>
      <c r="AX289" s="13" t="s">
        <v>73</v>
      </c>
      <c r="AY289" s="267" t="s">
        <v>158</v>
      </c>
    </row>
    <row r="290" spans="1:51" s="14" customFormat="1" ht="12">
      <c r="A290" s="14"/>
      <c r="B290" s="268"/>
      <c r="C290" s="269"/>
      <c r="D290" s="259" t="s">
        <v>166</v>
      </c>
      <c r="E290" s="270" t="s">
        <v>1</v>
      </c>
      <c r="F290" s="271" t="s">
        <v>387</v>
      </c>
      <c r="G290" s="269"/>
      <c r="H290" s="272">
        <v>17.069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166</v>
      </c>
      <c r="AU290" s="278" t="s">
        <v>82</v>
      </c>
      <c r="AV290" s="14" t="s">
        <v>82</v>
      </c>
      <c r="AW290" s="14" t="s">
        <v>30</v>
      </c>
      <c r="AX290" s="14" t="s">
        <v>73</v>
      </c>
      <c r="AY290" s="278" t="s">
        <v>158</v>
      </c>
    </row>
    <row r="291" spans="1:51" s="14" customFormat="1" ht="12">
      <c r="A291" s="14"/>
      <c r="B291" s="268"/>
      <c r="C291" s="269"/>
      <c r="D291" s="259" t="s">
        <v>166</v>
      </c>
      <c r="E291" s="270" t="s">
        <v>1</v>
      </c>
      <c r="F291" s="271" t="s">
        <v>388</v>
      </c>
      <c r="G291" s="269"/>
      <c r="H291" s="272">
        <v>19.584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166</v>
      </c>
      <c r="AU291" s="278" t="s">
        <v>82</v>
      </c>
      <c r="AV291" s="14" t="s">
        <v>82</v>
      </c>
      <c r="AW291" s="14" t="s">
        <v>30</v>
      </c>
      <c r="AX291" s="14" t="s">
        <v>73</v>
      </c>
      <c r="AY291" s="278" t="s">
        <v>158</v>
      </c>
    </row>
    <row r="292" spans="1:51" s="14" customFormat="1" ht="12">
      <c r="A292" s="14"/>
      <c r="B292" s="268"/>
      <c r="C292" s="269"/>
      <c r="D292" s="259" t="s">
        <v>166</v>
      </c>
      <c r="E292" s="270" t="s">
        <v>1</v>
      </c>
      <c r="F292" s="271" t="s">
        <v>389</v>
      </c>
      <c r="G292" s="269"/>
      <c r="H292" s="272">
        <v>12.355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166</v>
      </c>
      <c r="AU292" s="278" t="s">
        <v>82</v>
      </c>
      <c r="AV292" s="14" t="s">
        <v>82</v>
      </c>
      <c r="AW292" s="14" t="s">
        <v>30</v>
      </c>
      <c r="AX292" s="14" t="s">
        <v>73</v>
      </c>
      <c r="AY292" s="278" t="s">
        <v>158</v>
      </c>
    </row>
    <row r="293" spans="1:51" s="14" customFormat="1" ht="12">
      <c r="A293" s="14"/>
      <c r="B293" s="268"/>
      <c r="C293" s="269"/>
      <c r="D293" s="259" t="s">
        <v>166</v>
      </c>
      <c r="E293" s="270" t="s">
        <v>1</v>
      </c>
      <c r="F293" s="271" t="s">
        <v>390</v>
      </c>
      <c r="G293" s="269"/>
      <c r="H293" s="272">
        <v>12.398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166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158</v>
      </c>
    </row>
    <row r="294" spans="1:51" s="14" customFormat="1" ht="12">
      <c r="A294" s="14"/>
      <c r="B294" s="268"/>
      <c r="C294" s="269"/>
      <c r="D294" s="259" t="s">
        <v>166</v>
      </c>
      <c r="E294" s="270" t="s">
        <v>1</v>
      </c>
      <c r="F294" s="271" t="s">
        <v>391</v>
      </c>
      <c r="G294" s="269"/>
      <c r="H294" s="272">
        <v>2.712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166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158</v>
      </c>
    </row>
    <row r="295" spans="1:51" s="13" customFormat="1" ht="12">
      <c r="A295" s="13"/>
      <c r="B295" s="257"/>
      <c r="C295" s="258"/>
      <c r="D295" s="259" t="s">
        <v>166</v>
      </c>
      <c r="E295" s="260" t="s">
        <v>1</v>
      </c>
      <c r="F295" s="261" t="s">
        <v>392</v>
      </c>
      <c r="G295" s="258"/>
      <c r="H295" s="260" t="s">
        <v>1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166</v>
      </c>
      <c r="AU295" s="267" t="s">
        <v>82</v>
      </c>
      <c r="AV295" s="13" t="s">
        <v>80</v>
      </c>
      <c r="AW295" s="13" t="s">
        <v>30</v>
      </c>
      <c r="AX295" s="13" t="s">
        <v>73</v>
      </c>
      <c r="AY295" s="267" t="s">
        <v>158</v>
      </c>
    </row>
    <row r="296" spans="1:51" s="14" customFormat="1" ht="12">
      <c r="A296" s="14"/>
      <c r="B296" s="268"/>
      <c r="C296" s="269"/>
      <c r="D296" s="259" t="s">
        <v>166</v>
      </c>
      <c r="E296" s="270" t="s">
        <v>1</v>
      </c>
      <c r="F296" s="271" t="s">
        <v>387</v>
      </c>
      <c r="G296" s="269"/>
      <c r="H296" s="272">
        <v>17.069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166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158</v>
      </c>
    </row>
    <row r="297" spans="1:51" s="14" customFormat="1" ht="12">
      <c r="A297" s="14"/>
      <c r="B297" s="268"/>
      <c r="C297" s="269"/>
      <c r="D297" s="259" t="s">
        <v>166</v>
      </c>
      <c r="E297" s="270" t="s">
        <v>1</v>
      </c>
      <c r="F297" s="271" t="s">
        <v>393</v>
      </c>
      <c r="G297" s="269"/>
      <c r="H297" s="272">
        <v>14.4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166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158</v>
      </c>
    </row>
    <row r="298" spans="1:51" s="14" customFormat="1" ht="12">
      <c r="A298" s="14"/>
      <c r="B298" s="268"/>
      <c r="C298" s="269"/>
      <c r="D298" s="259" t="s">
        <v>166</v>
      </c>
      <c r="E298" s="270" t="s">
        <v>1</v>
      </c>
      <c r="F298" s="271" t="s">
        <v>394</v>
      </c>
      <c r="G298" s="269"/>
      <c r="H298" s="272">
        <v>19.354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166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158</v>
      </c>
    </row>
    <row r="299" spans="1:51" s="14" customFormat="1" ht="12">
      <c r="A299" s="14"/>
      <c r="B299" s="268"/>
      <c r="C299" s="269"/>
      <c r="D299" s="259" t="s">
        <v>166</v>
      </c>
      <c r="E299" s="270" t="s">
        <v>1</v>
      </c>
      <c r="F299" s="271" t="s">
        <v>395</v>
      </c>
      <c r="G299" s="269"/>
      <c r="H299" s="272">
        <v>4.656</v>
      </c>
      <c r="I299" s="273"/>
      <c r="J299" s="269"/>
      <c r="K299" s="269"/>
      <c r="L299" s="274"/>
      <c r="M299" s="275"/>
      <c r="N299" s="276"/>
      <c r="O299" s="276"/>
      <c r="P299" s="276"/>
      <c r="Q299" s="276"/>
      <c r="R299" s="276"/>
      <c r="S299" s="276"/>
      <c r="T299" s="27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8" t="s">
        <v>166</v>
      </c>
      <c r="AU299" s="278" t="s">
        <v>82</v>
      </c>
      <c r="AV299" s="14" t="s">
        <v>82</v>
      </c>
      <c r="AW299" s="14" t="s">
        <v>30</v>
      </c>
      <c r="AX299" s="14" t="s">
        <v>73</v>
      </c>
      <c r="AY299" s="278" t="s">
        <v>158</v>
      </c>
    </row>
    <row r="300" spans="1:51" s="14" customFormat="1" ht="12">
      <c r="A300" s="14"/>
      <c r="B300" s="268"/>
      <c r="C300" s="269"/>
      <c r="D300" s="259" t="s">
        <v>166</v>
      </c>
      <c r="E300" s="270" t="s">
        <v>1</v>
      </c>
      <c r="F300" s="271" t="s">
        <v>396</v>
      </c>
      <c r="G300" s="269"/>
      <c r="H300" s="272">
        <v>2.707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166</v>
      </c>
      <c r="AU300" s="278" t="s">
        <v>82</v>
      </c>
      <c r="AV300" s="14" t="s">
        <v>82</v>
      </c>
      <c r="AW300" s="14" t="s">
        <v>30</v>
      </c>
      <c r="AX300" s="14" t="s">
        <v>73</v>
      </c>
      <c r="AY300" s="278" t="s">
        <v>158</v>
      </c>
    </row>
    <row r="301" spans="1:51" s="14" customFormat="1" ht="12">
      <c r="A301" s="14"/>
      <c r="B301" s="268"/>
      <c r="C301" s="269"/>
      <c r="D301" s="259" t="s">
        <v>166</v>
      </c>
      <c r="E301" s="270" t="s">
        <v>1</v>
      </c>
      <c r="F301" s="271" t="s">
        <v>397</v>
      </c>
      <c r="G301" s="269"/>
      <c r="H301" s="272">
        <v>16.848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166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158</v>
      </c>
    </row>
    <row r="302" spans="1:51" s="14" customFormat="1" ht="12">
      <c r="A302" s="14"/>
      <c r="B302" s="268"/>
      <c r="C302" s="269"/>
      <c r="D302" s="259" t="s">
        <v>166</v>
      </c>
      <c r="E302" s="270" t="s">
        <v>1</v>
      </c>
      <c r="F302" s="271" t="s">
        <v>398</v>
      </c>
      <c r="G302" s="269"/>
      <c r="H302" s="272">
        <v>8.424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166</v>
      </c>
      <c r="AU302" s="278" t="s">
        <v>82</v>
      </c>
      <c r="AV302" s="14" t="s">
        <v>82</v>
      </c>
      <c r="AW302" s="14" t="s">
        <v>30</v>
      </c>
      <c r="AX302" s="14" t="s">
        <v>73</v>
      </c>
      <c r="AY302" s="278" t="s">
        <v>158</v>
      </c>
    </row>
    <row r="303" spans="1:63" s="12" customFormat="1" ht="22.8" customHeight="1">
      <c r="A303" s="12"/>
      <c r="B303" s="227"/>
      <c r="C303" s="228"/>
      <c r="D303" s="229" t="s">
        <v>72</v>
      </c>
      <c r="E303" s="241" t="s">
        <v>399</v>
      </c>
      <c r="F303" s="241" t="s">
        <v>400</v>
      </c>
      <c r="G303" s="228"/>
      <c r="H303" s="228"/>
      <c r="I303" s="231"/>
      <c r="J303" s="242">
        <f>BK303</f>
        <v>0</v>
      </c>
      <c r="K303" s="228"/>
      <c r="L303" s="233"/>
      <c r="M303" s="234"/>
      <c r="N303" s="235"/>
      <c r="O303" s="235"/>
      <c r="P303" s="236">
        <f>SUM(P304:P660)</f>
        <v>0</v>
      </c>
      <c r="Q303" s="235"/>
      <c r="R303" s="236">
        <f>SUM(R304:R660)</f>
        <v>46.09965740999999</v>
      </c>
      <c r="S303" s="235"/>
      <c r="T303" s="237">
        <f>SUM(T304:T660)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8" t="s">
        <v>80</v>
      </c>
      <c r="AT303" s="239" t="s">
        <v>72</v>
      </c>
      <c r="AU303" s="239" t="s">
        <v>80</v>
      </c>
      <c r="AY303" s="238" t="s">
        <v>158</v>
      </c>
      <c r="BK303" s="240">
        <f>SUM(BK304:BK660)</f>
        <v>0</v>
      </c>
    </row>
    <row r="304" spans="1:65" s="2" customFormat="1" ht="21.75" customHeight="1">
      <c r="A304" s="37"/>
      <c r="B304" s="38"/>
      <c r="C304" s="243" t="s">
        <v>401</v>
      </c>
      <c r="D304" s="243" t="s">
        <v>160</v>
      </c>
      <c r="E304" s="244" t="s">
        <v>402</v>
      </c>
      <c r="F304" s="245" t="s">
        <v>403</v>
      </c>
      <c r="G304" s="246" t="s">
        <v>163</v>
      </c>
      <c r="H304" s="247">
        <v>385.87</v>
      </c>
      <c r="I304" s="248"/>
      <c r="J304" s="249">
        <f>ROUND(I304*H304,2)</f>
        <v>0</v>
      </c>
      <c r="K304" s="250"/>
      <c r="L304" s="43"/>
      <c r="M304" s="251" t="s">
        <v>1</v>
      </c>
      <c r="N304" s="252" t="s">
        <v>38</v>
      </c>
      <c r="O304" s="90"/>
      <c r="P304" s="253">
        <f>O304*H304</f>
        <v>0</v>
      </c>
      <c r="Q304" s="253">
        <v>0.00026</v>
      </c>
      <c r="R304" s="253">
        <f>Q304*H304</f>
        <v>0.10032619999999999</v>
      </c>
      <c r="S304" s="253">
        <v>0</v>
      </c>
      <c r="T304" s="25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5" t="s">
        <v>164</v>
      </c>
      <c r="AT304" s="255" t="s">
        <v>160</v>
      </c>
      <c r="AU304" s="255" t="s">
        <v>82</v>
      </c>
      <c r="AY304" s="16" t="s">
        <v>158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6" t="s">
        <v>80</v>
      </c>
      <c r="BK304" s="256">
        <f>ROUND(I304*H304,2)</f>
        <v>0</v>
      </c>
      <c r="BL304" s="16" t="s">
        <v>164</v>
      </c>
      <c r="BM304" s="255" t="s">
        <v>404</v>
      </c>
    </row>
    <row r="305" spans="1:51" s="13" customFormat="1" ht="12">
      <c r="A305" s="13"/>
      <c r="B305" s="257"/>
      <c r="C305" s="258"/>
      <c r="D305" s="259" t="s">
        <v>166</v>
      </c>
      <c r="E305" s="260" t="s">
        <v>1</v>
      </c>
      <c r="F305" s="261" t="s">
        <v>349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166</v>
      </c>
      <c r="AU305" s="267" t="s">
        <v>82</v>
      </c>
      <c r="AV305" s="13" t="s">
        <v>80</v>
      </c>
      <c r="AW305" s="13" t="s">
        <v>30</v>
      </c>
      <c r="AX305" s="13" t="s">
        <v>73</v>
      </c>
      <c r="AY305" s="267" t="s">
        <v>158</v>
      </c>
    </row>
    <row r="306" spans="1:51" s="13" customFormat="1" ht="12">
      <c r="A306" s="13"/>
      <c r="B306" s="257"/>
      <c r="C306" s="258"/>
      <c r="D306" s="259" t="s">
        <v>166</v>
      </c>
      <c r="E306" s="260" t="s">
        <v>1</v>
      </c>
      <c r="F306" s="261" t="s">
        <v>405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166</v>
      </c>
      <c r="AU306" s="267" t="s">
        <v>82</v>
      </c>
      <c r="AV306" s="13" t="s">
        <v>80</v>
      </c>
      <c r="AW306" s="13" t="s">
        <v>30</v>
      </c>
      <c r="AX306" s="13" t="s">
        <v>73</v>
      </c>
      <c r="AY306" s="267" t="s">
        <v>158</v>
      </c>
    </row>
    <row r="307" spans="1:51" s="14" customFormat="1" ht="12">
      <c r="A307" s="14"/>
      <c r="B307" s="268"/>
      <c r="C307" s="269"/>
      <c r="D307" s="259" t="s">
        <v>166</v>
      </c>
      <c r="E307" s="270" t="s">
        <v>1</v>
      </c>
      <c r="F307" s="271" t="s">
        <v>406</v>
      </c>
      <c r="G307" s="269"/>
      <c r="H307" s="272">
        <v>1.62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166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158</v>
      </c>
    </row>
    <row r="308" spans="1:51" s="14" customFormat="1" ht="12">
      <c r="A308" s="14"/>
      <c r="B308" s="268"/>
      <c r="C308" s="269"/>
      <c r="D308" s="259" t="s">
        <v>166</v>
      </c>
      <c r="E308" s="270" t="s">
        <v>1</v>
      </c>
      <c r="F308" s="271" t="s">
        <v>407</v>
      </c>
      <c r="G308" s="269"/>
      <c r="H308" s="272">
        <v>1.62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166</v>
      </c>
      <c r="AU308" s="278" t="s">
        <v>82</v>
      </c>
      <c r="AV308" s="14" t="s">
        <v>82</v>
      </c>
      <c r="AW308" s="14" t="s">
        <v>30</v>
      </c>
      <c r="AX308" s="14" t="s">
        <v>73</v>
      </c>
      <c r="AY308" s="278" t="s">
        <v>158</v>
      </c>
    </row>
    <row r="309" spans="1:51" s="14" customFormat="1" ht="12">
      <c r="A309" s="14"/>
      <c r="B309" s="268"/>
      <c r="C309" s="269"/>
      <c r="D309" s="259" t="s">
        <v>166</v>
      </c>
      <c r="E309" s="270" t="s">
        <v>1</v>
      </c>
      <c r="F309" s="271" t="s">
        <v>350</v>
      </c>
      <c r="G309" s="269"/>
      <c r="H309" s="272">
        <v>382.63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166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158</v>
      </c>
    </row>
    <row r="310" spans="1:65" s="2" customFormat="1" ht="21.75" customHeight="1">
      <c r="A310" s="37"/>
      <c r="B310" s="38"/>
      <c r="C310" s="243" t="s">
        <v>408</v>
      </c>
      <c r="D310" s="243" t="s">
        <v>160</v>
      </c>
      <c r="E310" s="244" t="s">
        <v>409</v>
      </c>
      <c r="F310" s="245" t="s">
        <v>410</v>
      </c>
      <c r="G310" s="246" t="s">
        <v>163</v>
      </c>
      <c r="H310" s="247">
        <v>3.24</v>
      </c>
      <c r="I310" s="248"/>
      <c r="J310" s="249">
        <f>ROUND(I310*H310,2)</f>
        <v>0</v>
      </c>
      <c r="K310" s="250"/>
      <c r="L310" s="43"/>
      <c r="M310" s="251" t="s">
        <v>1</v>
      </c>
      <c r="N310" s="252" t="s">
        <v>38</v>
      </c>
      <c r="O310" s="90"/>
      <c r="P310" s="253">
        <f>O310*H310</f>
        <v>0</v>
      </c>
      <c r="Q310" s="253">
        <v>0.00828</v>
      </c>
      <c r="R310" s="253">
        <f>Q310*H310</f>
        <v>0.0268272</v>
      </c>
      <c r="S310" s="253">
        <v>0</v>
      </c>
      <c r="T310" s="25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5" t="s">
        <v>164</v>
      </c>
      <c r="AT310" s="255" t="s">
        <v>160</v>
      </c>
      <c r="AU310" s="255" t="s">
        <v>82</v>
      </c>
      <c r="AY310" s="16" t="s">
        <v>158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6" t="s">
        <v>80</v>
      </c>
      <c r="BK310" s="256">
        <f>ROUND(I310*H310,2)</f>
        <v>0</v>
      </c>
      <c r="BL310" s="16" t="s">
        <v>164</v>
      </c>
      <c r="BM310" s="255" t="s">
        <v>411</v>
      </c>
    </row>
    <row r="311" spans="1:51" s="13" customFormat="1" ht="12">
      <c r="A311" s="13"/>
      <c r="B311" s="257"/>
      <c r="C311" s="258"/>
      <c r="D311" s="259" t="s">
        <v>166</v>
      </c>
      <c r="E311" s="260" t="s">
        <v>1</v>
      </c>
      <c r="F311" s="261" t="s">
        <v>349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166</v>
      </c>
      <c r="AU311" s="267" t="s">
        <v>82</v>
      </c>
      <c r="AV311" s="13" t="s">
        <v>80</v>
      </c>
      <c r="AW311" s="13" t="s">
        <v>30</v>
      </c>
      <c r="AX311" s="13" t="s">
        <v>73</v>
      </c>
      <c r="AY311" s="267" t="s">
        <v>158</v>
      </c>
    </row>
    <row r="312" spans="1:51" s="13" customFormat="1" ht="12">
      <c r="A312" s="13"/>
      <c r="B312" s="257"/>
      <c r="C312" s="258"/>
      <c r="D312" s="259" t="s">
        <v>166</v>
      </c>
      <c r="E312" s="260" t="s">
        <v>1</v>
      </c>
      <c r="F312" s="261" t="s">
        <v>405</v>
      </c>
      <c r="G312" s="258"/>
      <c r="H312" s="260" t="s">
        <v>1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7" t="s">
        <v>166</v>
      </c>
      <c r="AU312" s="267" t="s">
        <v>82</v>
      </c>
      <c r="AV312" s="13" t="s">
        <v>80</v>
      </c>
      <c r="AW312" s="13" t="s">
        <v>30</v>
      </c>
      <c r="AX312" s="13" t="s">
        <v>73</v>
      </c>
      <c r="AY312" s="267" t="s">
        <v>158</v>
      </c>
    </row>
    <row r="313" spans="1:51" s="14" customFormat="1" ht="12">
      <c r="A313" s="14"/>
      <c r="B313" s="268"/>
      <c r="C313" s="269"/>
      <c r="D313" s="259" t="s">
        <v>166</v>
      </c>
      <c r="E313" s="270" t="s">
        <v>1</v>
      </c>
      <c r="F313" s="271" t="s">
        <v>406</v>
      </c>
      <c r="G313" s="269"/>
      <c r="H313" s="272">
        <v>1.62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166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158</v>
      </c>
    </row>
    <row r="314" spans="1:51" s="14" customFormat="1" ht="12">
      <c r="A314" s="14"/>
      <c r="B314" s="268"/>
      <c r="C314" s="269"/>
      <c r="D314" s="259" t="s">
        <v>166</v>
      </c>
      <c r="E314" s="270" t="s">
        <v>1</v>
      </c>
      <c r="F314" s="271" t="s">
        <v>407</v>
      </c>
      <c r="G314" s="269"/>
      <c r="H314" s="272">
        <v>1.62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166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158</v>
      </c>
    </row>
    <row r="315" spans="1:65" s="2" customFormat="1" ht="21.75" customHeight="1">
      <c r="A315" s="37"/>
      <c r="B315" s="38"/>
      <c r="C315" s="279" t="s">
        <v>412</v>
      </c>
      <c r="D315" s="279" t="s">
        <v>233</v>
      </c>
      <c r="E315" s="280" t="s">
        <v>413</v>
      </c>
      <c r="F315" s="281" t="s">
        <v>414</v>
      </c>
      <c r="G315" s="282" t="s">
        <v>163</v>
      </c>
      <c r="H315" s="283">
        <v>3.467</v>
      </c>
      <c r="I315" s="284"/>
      <c r="J315" s="285">
        <f>ROUND(I315*H315,2)</f>
        <v>0</v>
      </c>
      <c r="K315" s="286"/>
      <c r="L315" s="287"/>
      <c r="M315" s="288" t="s">
        <v>1</v>
      </c>
      <c r="N315" s="289" t="s">
        <v>38</v>
      </c>
      <c r="O315" s="90"/>
      <c r="P315" s="253">
        <f>O315*H315</f>
        <v>0</v>
      </c>
      <c r="Q315" s="253">
        <v>0.0018</v>
      </c>
      <c r="R315" s="253">
        <f>Q315*H315</f>
        <v>0.0062406</v>
      </c>
      <c r="S315" s="253">
        <v>0</v>
      </c>
      <c r="T315" s="25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5" t="s">
        <v>203</v>
      </c>
      <c r="AT315" s="255" t="s">
        <v>233</v>
      </c>
      <c r="AU315" s="255" t="s">
        <v>82</v>
      </c>
      <c r="AY315" s="16" t="s">
        <v>158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6" t="s">
        <v>80</v>
      </c>
      <c r="BK315" s="256">
        <f>ROUND(I315*H315,2)</f>
        <v>0</v>
      </c>
      <c r="BL315" s="16" t="s">
        <v>164</v>
      </c>
      <c r="BM315" s="255" t="s">
        <v>415</v>
      </c>
    </row>
    <row r="316" spans="1:51" s="14" customFormat="1" ht="12">
      <c r="A316" s="14"/>
      <c r="B316" s="268"/>
      <c r="C316" s="269"/>
      <c r="D316" s="259" t="s">
        <v>166</v>
      </c>
      <c r="E316" s="269"/>
      <c r="F316" s="271" t="s">
        <v>416</v>
      </c>
      <c r="G316" s="269"/>
      <c r="H316" s="272">
        <v>3.467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166</v>
      </c>
      <c r="AU316" s="278" t="s">
        <v>82</v>
      </c>
      <c r="AV316" s="14" t="s">
        <v>82</v>
      </c>
      <c r="AW316" s="14" t="s">
        <v>4</v>
      </c>
      <c r="AX316" s="14" t="s">
        <v>80</v>
      </c>
      <c r="AY316" s="278" t="s">
        <v>158</v>
      </c>
    </row>
    <row r="317" spans="1:65" s="2" customFormat="1" ht="21.75" customHeight="1">
      <c r="A317" s="37"/>
      <c r="B317" s="38"/>
      <c r="C317" s="243" t="s">
        <v>417</v>
      </c>
      <c r="D317" s="243" t="s">
        <v>160</v>
      </c>
      <c r="E317" s="244" t="s">
        <v>418</v>
      </c>
      <c r="F317" s="245" t="s">
        <v>419</v>
      </c>
      <c r="G317" s="246" t="s">
        <v>163</v>
      </c>
      <c r="H317" s="247">
        <v>382.63</v>
      </c>
      <c r="I317" s="248"/>
      <c r="J317" s="249">
        <f>ROUND(I317*H317,2)</f>
        <v>0</v>
      </c>
      <c r="K317" s="250"/>
      <c r="L317" s="43"/>
      <c r="M317" s="251" t="s">
        <v>1</v>
      </c>
      <c r="N317" s="252" t="s">
        <v>38</v>
      </c>
      <c r="O317" s="90"/>
      <c r="P317" s="253">
        <f>O317*H317</f>
        <v>0</v>
      </c>
      <c r="Q317" s="253">
        <v>0.00865</v>
      </c>
      <c r="R317" s="253">
        <f>Q317*H317</f>
        <v>3.3097494999999997</v>
      </c>
      <c r="S317" s="253">
        <v>0</v>
      </c>
      <c r="T317" s="25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5" t="s">
        <v>164</v>
      </c>
      <c r="AT317" s="255" t="s">
        <v>160</v>
      </c>
      <c r="AU317" s="255" t="s">
        <v>82</v>
      </c>
      <c r="AY317" s="16" t="s">
        <v>158</v>
      </c>
      <c r="BE317" s="256">
        <f>IF(N317="základní",J317,0)</f>
        <v>0</v>
      </c>
      <c r="BF317" s="256">
        <f>IF(N317="snížená",J317,0)</f>
        <v>0</v>
      </c>
      <c r="BG317" s="256">
        <f>IF(N317="zákl. přenesená",J317,0)</f>
        <v>0</v>
      </c>
      <c r="BH317" s="256">
        <f>IF(N317="sníž. přenesená",J317,0)</f>
        <v>0</v>
      </c>
      <c r="BI317" s="256">
        <f>IF(N317="nulová",J317,0)</f>
        <v>0</v>
      </c>
      <c r="BJ317" s="16" t="s">
        <v>80</v>
      </c>
      <c r="BK317" s="256">
        <f>ROUND(I317*H317,2)</f>
        <v>0</v>
      </c>
      <c r="BL317" s="16" t="s">
        <v>164</v>
      </c>
      <c r="BM317" s="255" t="s">
        <v>420</v>
      </c>
    </row>
    <row r="318" spans="1:51" s="13" customFormat="1" ht="12">
      <c r="A318" s="13"/>
      <c r="B318" s="257"/>
      <c r="C318" s="258"/>
      <c r="D318" s="259" t="s">
        <v>166</v>
      </c>
      <c r="E318" s="260" t="s">
        <v>1</v>
      </c>
      <c r="F318" s="261" t="s">
        <v>167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166</v>
      </c>
      <c r="AU318" s="267" t="s">
        <v>82</v>
      </c>
      <c r="AV318" s="13" t="s">
        <v>80</v>
      </c>
      <c r="AW318" s="13" t="s">
        <v>30</v>
      </c>
      <c r="AX318" s="13" t="s">
        <v>73</v>
      </c>
      <c r="AY318" s="267" t="s">
        <v>158</v>
      </c>
    </row>
    <row r="319" spans="1:51" s="13" customFormat="1" ht="12">
      <c r="A319" s="13"/>
      <c r="B319" s="257"/>
      <c r="C319" s="258"/>
      <c r="D319" s="259" t="s">
        <v>166</v>
      </c>
      <c r="E319" s="260" t="s">
        <v>1</v>
      </c>
      <c r="F319" s="261" t="s">
        <v>421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166</v>
      </c>
      <c r="AU319" s="267" t="s">
        <v>82</v>
      </c>
      <c r="AV319" s="13" t="s">
        <v>80</v>
      </c>
      <c r="AW319" s="13" t="s">
        <v>30</v>
      </c>
      <c r="AX319" s="13" t="s">
        <v>73</v>
      </c>
      <c r="AY319" s="267" t="s">
        <v>158</v>
      </c>
    </row>
    <row r="320" spans="1:51" s="14" customFormat="1" ht="12">
      <c r="A320" s="14"/>
      <c r="B320" s="268"/>
      <c r="C320" s="269"/>
      <c r="D320" s="259" t="s">
        <v>166</v>
      </c>
      <c r="E320" s="270" t="s">
        <v>1</v>
      </c>
      <c r="F320" s="271" t="s">
        <v>422</v>
      </c>
      <c r="G320" s="269"/>
      <c r="H320" s="272">
        <v>166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166</v>
      </c>
      <c r="AU320" s="278" t="s">
        <v>82</v>
      </c>
      <c r="AV320" s="14" t="s">
        <v>82</v>
      </c>
      <c r="AW320" s="14" t="s">
        <v>30</v>
      </c>
      <c r="AX320" s="14" t="s">
        <v>73</v>
      </c>
      <c r="AY320" s="278" t="s">
        <v>158</v>
      </c>
    </row>
    <row r="321" spans="1:51" s="14" customFormat="1" ht="12">
      <c r="A321" s="14"/>
      <c r="B321" s="268"/>
      <c r="C321" s="269"/>
      <c r="D321" s="259" t="s">
        <v>166</v>
      </c>
      <c r="E321" s="270" t="s">
        <v>1</v>
      </c>
      <c r="F321" s="271" t="s">
        <v>423</v>
      </c>
      <c r="G321" s="269"/>
      <c r="H321" s="272">
        <v>25.315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166</v>
      </c>
      <c r="AU321" s="278" t="s">
        <v>82</v>
      </c>
      <c r="AV321" s="14" t="s">
        <v>82</v>
      </c>
      <c r="AW321" s="14" t="s">
        <v>30</v>
      </c>
      <c r="AX321" s="14" t="s">
        <v>73</v>
      </c>
      <c r="AY321" s="278" t="s">
        <v>158</v>
      </c>
    </row>
    <row r="322" spans="1:51" s="14" customFormat="1" ht="12">
      <c r="A322" s="14"/>
      <c r="B322" s="268"/>
      <c r="C322" s="269"/>
      <c r="D322" s="259" t="s">
        <v>166</v>
      </c>
      <c r="E322" s="270" t="s">
        <v>1</v>
      </c>
      <c r="F322" s="271" t="s">
        <v>424</v>
      </c>
      <c r="G322" s="269"/>
      <c r="H322" s="272">
        <v>25.73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166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158</v>
      </c>
    </row>
    <row r="323" spans="1:51" s="14" customFormat="1" ht="12">
      <c r="A323" s="14"/>
      <c r="B323" s="268"/>
      <c r="C323" s="269"/>
      <c r="D323" s="259" t="s">
        <v>166</v>
      </c>
      <c r="E323" s="270" t="s">
        <v>1</v>
      </c>
      <c r="F323" s="271" t="s">
        <v>425</v>
      </c>
      <c r="G323" s="269"/>
      <c r="H323" s="272">
        <v>26.975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166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158</v>
      </c>
    </row>
    <row r="324" spans="1:51" s="14" customFormat="1" ht="12">
      <c r="A324" s="14"/>
      <c r="B324" s="268"/>
      <c r="C324" s="269"/>
      <c r="D324" s="259" t="s">
        <v>166</v>
      </c>
      <c r="E324" s="270" t="s">
        <v>1</v>
      </c>
      <c r="F324" s="271" t="s">
        <v>423</v>
      </c>
      <c r="G324" s="269"/>
      <c r="H324" s="272">
        <v>25.315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166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158</v>
      </c>
    </row>
    <row r="325" spans="1:51" s="14" customFormat="1" ht="12">
      <c r="A325" s="14"/>
      <c r="B325" s="268"/>
      <c r="C325" s="269"/>
      <c r="D325" s="259" t="s">
        <v>166</v>
      </c>
      <c r="E325" s="270" t="s">
        <v>1</v>
      </c>
      <c r="F325" s="271" t="s">
        <v>426</v>
      </c>
      <c r="G325" s="269"/>
      <c r="H325" s="272">
        <v>33.2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166</v>
      </c>
      <c r="AU325" s="278" t="s">
        <v>82</v>
      </c>
      <c r="AV325" s="14" t="s">
        <v>82</v>
      </c>
      <c r="AW325" s="14" t="s">
        <v>30</v>
      </c>
      <c r="AX325" s="14" t="s">
        <v>73</v>
      </c>
      <c r="AY325" s="278" t="s">
        <v>158</v>
      </c>
    </row>
    <row r="326" spans="1:51" s="14" customFormat="1" ht="12">
      <c r="A326" s="14"/>
      <c r="B326" s="268"/>
      <c r="C326" s="269"/>
      <c r="D326" s="259" t="s">
        <v>166</v>
      </c>
      <c r="E326" s="270" t="s">
        <v>1</v>
      </c>
      <c r="F326" s="271" t="s">
        <v>423</v>
      </c>
      <c r="G326" s="269"/>
      <c r="H326" s="272">
        <v>25.315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166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158</v>
      </c>
    </row>
    <row r="327" spans="1:51" s="14" customFormat="1" ht="12">
      <c r="A327" s="14"/>
      <c r="B327" s="268"/>
      <c r="C327" s="269"/>
      <c r="D327" s="259" t="s">
        <v>166</v>
      </c>
      <c r="E327" s="270" t="s">
        <v>1</v>
      </c>
      <c r="F327" s="271" t="s">
        <v>427</v>
      </c>
      <c r="G327" s="269"/>
      <c r="H327" s="272">
        <v>27.39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166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158</v>
      </c>
    </row>
    <row r="328" spans="1:51" s="14" customFormat="1" ht="12">
      <c r="A328" s="14"/>
      <c r="B328" s="268"/>
      <c r="C328" s="269"/>
      <c r="D328" s="259" t="s">
        <v>166</v>
      </c>
      <c r="E328" s="270" t="s">
        <v>1</v>
      </c>
      <c r="F328" s="271" t="s">
        <v>428</v>
      </c>
      <c r="G328" s="269"/>
      <c r="H328" s="272">
        <v>19.09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166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158</v>
      </c>
    </row>
    <row r="329" spans="1:51" s="14" customFormat="1" ht="12">
      <c r="A329" s="14"/>
      <c r="B329" s="268"/>
      <c r="C329" s="269"/>
      <c r="D329" s="259" t="s">
        <v>166</v>
      </c>
      <c r="E329" s="270" t="s">
        <v>1</v>
      </c>
      <c r="F329" s="271" t="s">
        <v>429</v>
      </c>
      <c r="G329" s="269"/>
      <c r="H329" s="272">
        <v>8.3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166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158</v>
      </c>
    </row>
    <row r="330" spans="1:65" s="2" customFormat="1" ht="21.75" customHeight="1">
      <c r="A330" s="37"/>
      <c r="B330" s="38"/>
      <c r="C330" s="279" t="s">
        <v>430</v>
      </c>
      <c r="D330" s="279" t="s">
        <v>233</v>
      </c>
      <c r="E330" s="280" t="s">
        <v>431</v>
      </c>
      <c r="F330" s="281" t="s">
        <v>432</v>
      </c>
      <c r="G330" s="282" t="s">
        <v>163</v>
      </c>
      <c r="H330" s="283">
        <v>409.414</v>
      </c>
      <c r="I330" s="284"/>
      <c r="J330" s="285">
        <f>ROUND(I330*H330,2)</f>
        <v>0</v>
      </c>
      <c r="K330" s="286"/>
      <c r="L330" s="287"/>
      <c r="M330" s="288" t="s">
        <v>1</v>
      </c>
      <c r="N330" s="289" t="s">
        <v>38</v>
      </c>
      <c r="O330" s="90"/>
      <c r="P330" s="253">
        <f>O330*H330</f>
        <v>0</v>
      </c>
      <c r="Q330" s="253">
        <v>0.003</v>
      </c>
      <c r="R330" s="253">
        <f>Q330*H330</f>
        <v>1.228242</v>
      </c>
      <c r="S330" s="253">
        <v>0</v>
      </c>
      <c r="T330" s="25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5" t="s">
        <v>203</v>
      </c>
      <c r="AT330" s="255" t="s">
        <v>233</v>
      </c>
      <c r="AU330" s="255" t="s">
        <v>82</v>
      </c>
      <c r="AY330" s="16" t="s">
        <v>158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6" t="s">
        <v>80</v>
      </c>
      <c r="BK330" s="256">
        <f>ROUND(I330*H330,2)</f>
        <v>0</v>
      </c>
      <c r="BL330" s="16" t="s">
        <v>164</v>
      </c>
      <c r="BM330" s="255" t="s">
        <v>433</v>
      </c>
    </row>
    <row r="331" spans="1:47" s="2" customFormat="1" ht="12">
      <c r="A331" s="37"/>
      <c r="B331" s="38"/>
      <c r="C331" s="39"/>
      <c r="D331" s="259" t="s">
        <v>434</v>
      </c>
      <c r="E331" s="39"/>
      <c r="F331" s="290" t="s">
        <v>435</v>
      </c>
      <c r="G331" s="39"/>
      <c r="H331" s="39"/>
      <c r="I331" s="153"/>
      <c r="J331" s="39"/>
      <c r="K331" s="39"/>
      <c r="L331" s="43"/>
      <c r="M331" s="291"/>
      <c r="N331" s="292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434</v>
      </c>
      <c r="AU331" s="16" t="s">
        <v>82</v>
      </c>
    </row>
    <row r="332" spans="1:51" s="14" customFormat="1" ht="12">
      <c r="A332" s="14"/>
      <c r="B332" s="268"/>
      <c r="C332" s="269"/>
      <c r="D332" s="259" t="s">
        <v>166</v>
      </c>
      <c r="E332" s="269"/>
      <c r="F332" s="271" t="s">
        <v>436</v>
      </c>
      <c r="G332" s="269"/>
      <c r="H332" s="272">
        <v>409.414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166</v>
      </c>
      <c r="AU332" s="278" t="s">
        <v>82</v>
      </c>
      <c r="AV332" s="14" t="s">
        <v>82</v>
      </c>
      <c r="AW332" s="14" t="s">
        <v>4</v>
      </c>
      <c r="AX332" s="14" t="s">
        <v>80</v>
      </c>
      <c r="AY332" s="278" t="s">
        <v>158</v>
      </c>
    </row>
    <row r="333" spans="1:65" s="2" customFormat="1" ht="21.75" customHeight="1">
      <c r="A333" s="37"/>
      <c r="B333" s="38"/>
      <c r="C333" s="243" t="s">
        <v>437</v>
      </c>
      <c r="D333" s="243" t="s">
        <v>160</v>
      </c>
      <c r="E333" s="244" t="s">
        <v>438</v>
      </c>
      <c r="F333" s="245" t="s">
        <v>439</v>
      </c>
      <c r="G333" s="246" t="s">
        <v>163</v>
      </c>
      <c r="H333" s="247">
        <v>3.24</v>
      </c>
      <c r="I333" s="248"/>
      <c r="J333" s="249">
        <f>ROUND(I333*H333,2)</f>
        <v>0</v>
      </c>
      <c r="K333" s="250"/>
      <c r="L333" s="43"/>
      <c r="M333" s="251" t="s">
        <v>1</v>
      </c>
      <c r="N333" s="252" t="s">
        <v>38</v>
      </c>
      <c r="O333" s="90"/>
      <c r="P333" s="253">
        <f>O333*H333</f>
        <v>0</v>
      </c>
      <c r="Q333" s="253">
        <v>0.02467</v>
      </c>
      <c r="R333" s="253">
        <f>Q333*H333</f>
        <v>0.07993080000000001</v>
      </c>
      <c r="S333" s="253">
        <v>0</v>
      </c>
      <c r="T333" s="25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5" t="s">
        <v>164</v>
      </c>
      <c r="AT333" s="255" t="s">
        <v>160</v>
      </c>
      <c r="AU333" s="255" t="s">
        <v>82</v>
      </c>
      <c r="AY333" s="16" t="s">
        <v>158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6" t="s">
        <v>80</v>
      </c>
      <c r="BK333" s="256">
        <f>ROUND(I333*H333,2)</f>
        <v>0</v>
      </c>
      <c r="BL333" s="16" t="s">
        <v>164</v>
      </c>
      <c r="BM333" s="255" t="s">
        <v>440</v>
      </c>
    </row>
    <row r="334" spans="1:51" s="13" customFormat="1" ht="12">
      <c r="A334" s="13"/>
      <c r="B334" s="257"/>
      <c r="C334" s="258"/>
      <c r="D334" s="259" t="s">
        <v>166</v>
      </c>
      <c r="E334" s="260" t="s">
        <v>1</v>
      </c>
      <c r="F334" s="261" t="s">
        <v>349</v>
      </c>
      <c r="G334" s="258"/>
      <c r="H334" s="260" t="s">
        <v>1</v>
      </c>
      <c r="I334" s="262"/>
      <c r="J334" s="258"/>
      <c r="K334" s="258"/>
      <c r="L334" s="263"/>
      <c r="M334" s="264"/>
      <c r="N334" s="265"/>
      <c r="O334" s="265"/>
      <c r="P334" s="265"/>
      <c r="Q334" s="265"/>
      <c r="R334" s="265"/>
      <c r="S334" s="265"/>
      <c r="T334" s="26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7" t="s">
        <v>166</v>
      </c>
      <c r="AU334" s="267" t="s">
        <v>82</v>
      </c>
      <c r="AV334" s="13" t="s">
        <v>80</v>
      </c>
      <c r="AW334" s="13" t="s">
        <v>30</v>
      </c>
      <c r="AX334" s="13" t="s">
        <v>73</v>
      </c>
      <c r="AY334" s="267" t="s">
        <v>158</v>
      </c>
    </row>
    <row r="335" spans="1:51" s="13" customFormat="1" ht="12">
      <c r="A335" s="13"/>
      <c r="B335" s="257"/>
      <c r="C335" s="258"/>
      <c r="D335" s="259" t="s">
        <v>166</v>
      </c>
      <c r="E335" s="260" t="s">
        <v>1</v>
      </c>
      <c r="F335" s="261" t="s">
        <v>405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166</v>
      </c>
      <c r="AU335" s="267" t="s">
        <v>82</v>
      </c>
      <c r="AV335" s="13" t="s">
        <v>80</v>
      </c>
      <c r="AW335" s="13" t="s">
        <v>30</v>
      </c>
      <c r="AX335" s="13" t="s">
        <v>73</v>
      </c>
      <c r="AY335" s="267" t="s">
        <v>158</v>
      </c>
    </row>
    <row r="336" spans="1:51" s="14" customFormat="1" ht="12">
      <c r="A336" s="14"/>
      <c r="B336" s="268"/>
      <c r="C336" s="269"/>
      <c r="D336" s="259" t="s">
        <v>166</v>
      </c>
      <c r="E336" s="270" t="s">
        <v>1</v>
      </c>
      <c r="F336" s="271" t="s">
        <v>406</v>
      </c>
      <c r="G336" s="269"/>
      <c r="H336" s="272">
        <v>1.62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166</v>
      </c>
      <c r="AU336" s="278" t="s">
        <v>82</v>
      </c>
      <c r="AV336" s="14" t="s">
        <v>82</v>
      </c>
      <c r="AW336" s="14" t="s">
        <v>30</v>
      </c>
      <c r="AX336" s="14" t="s">
        <v>73</v>
      </c>
      <c r="AY336" s="278" t="s">
        <v>158</v>
      </c>
    </row>
    <row r="337" spans="1:51" s="14" customFormat="1" ht="12">
      <c r="A337" s="14"/>
      <c r="B337" s="268"/>
      <c r="C337" s="269"/>
      <c r="D337" s="259" t="s">
        <v>166</v>
      </c>
      <c r="E337" s="270" t="s">
        <v>1</v>
      </c>
      <c r="F337" s="271" t="s">
        <v>407</v>
      </c>
      <c r="G337" s="269"/>
      <c r="H337" s="272">
        <v>1.62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166</v>
      </c>
      <c r="AU337" s="278" t="s">
        <v>82</v>
      </c>
      <c r="AV337" s="14" t="s">
        <v>82</v>
      </c>
      <c r="AW337" s="14" t="s">
        <v>30</v>
      </c>
      <c r="AX337" s="14" t="s">
        <v>73</v>
      </c>
      <c r="AY337" s="278" t="s">
        <v>158</v>
      </c>
    </row>
    <row r="338" spans="1:65" s="2" customFormat="1" ht="21.75" customHeight="1">
      <c r="A338" s="37"/>
      <c r="B338" s="38"/>
      <c r="C338" s="243" t="s">
        <v>441</v>
      </c>
      <c r="D338" s="243" t="s">
        <v>160</v>
      </c>
      <c r="E338" s="244" t="s">
        <v>442</v>
      </c>
      <c r="F338" s="245" t="s">
        <v>443</v>
      </c>
      <c r="G338" s="246" t="s">
        <v>163</v>
      </c>
      <c r="H338" s="247">
        <v>3.24</v>
      </c>
      <c r="I338" s="248"/>
      <c r="J338" s="249">
        <f>ROUND(I338*H338,2)</f>
        <v>0</v>
      </c>
      <c r="K338" s="250"/>
      <c r="L338" s="43"/>
      <c r="M338" s="251" t="s">
        <v>1</v>
      </c>
      <c r="N338" s="252" t="s">
        <v>38</v>
      </c>
      <c r="O338" s="90"/>
      <c r="P338" s="253">
        <f>O338*H338</f>
        <v>0</v>
      </c>
      <c r="Q338" s="253">
        <v>0.00268</v>
      </c>
      <c r="R338" s="253">
        <f>Q338*H338</f>
        <v>0.0086832</v>
      </c>
      <c r="S338" s="253">
        <v>0</v>
      </c>
      <c r="T338" s="25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5" t="s">
        <v>164</v>
      </c>
      <c r="AT338" s="255" t="s">
        <v>160</v>
      </c>
      <c r="AU338" s="255" t="s">
        <v>82</v>
      </c>
      <c r="AY338" s="16" t="s">
        <v>158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6" t="s">
        <v>80</v>
      </c>
      <c r="BK338" s="256">
        <f>ROUND(I338*H338,2)</f>
        <v>0</v>
      </c>
      <c r="BL338" s="16" t="s">
        <v>164</v>
      </c>
      <c r="BM338" s="255" t="s">
        <v>444</v>
      </c>
    </row>
    <row r="339" spans="1:51" s="13" customFormat="1" ht="12">
      <c r="A339" s="13"/>
      <c r="B339" s="257"/>
      <c r="C339" s="258"/>
      <c r="D339" s="259" t="s">
        <v>166</v>
      </c>
      <c r="E339" s="260" t="s">
        <v>1</v>
      </c>
      <c r="F339" s="261" t="s">
        <v>349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166</v>
      </c>
      <c r="AU339" s="267" t="s">
        <v>82</v>
      </c>
      <c r="AV339" s="13" t="s">
        <v>80</v>
      </c>
      <c r="AW339" s="13" t="s">
        <v>30</v>
      </c>
      <c r="AX339" s="13" t="s">
        <v>73</v>
      </c>
      <c r="AY339" s="267" t="s">
        <v>158</v>
      </c>
    </row>
    <row r="340" spans="1:51" s="13" customFormat="1" ht="12">
      <c r="A340" s="13"/>
      <c r="B340" s="257"/>
      <c r="C340" s="258"/>
      <c r="D340" s="259" t="s">
        <v>166</v>
      </c>
      <c r="E340" s="260" t="s">
        <v>1</v>
      </c>
      <c r="F340" s="261" t="s">
        <v>405</v>
      </c>
      <c r="G340" s="258"/>
      <c r="H340" s="260" t="s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7" t="s">
        <v>166</v>
      </c>
      <c r="AU340" s="267" t="s">
        <v>82</v>
      </c>
      <c r="AV340" s="13" t="s">
        <v>80</v>
      </c>
      <c r="AW340" s="13" t="s">
        <v>30</v>
      </c>
      <c r="AX340" s="13" t="s">
        <v>73</v>
      </c>
      <c r="AY340" s="267" t="s">
        <v>158</v>
      </c>
    </row>
    <row r="341" spans="1:51" s="14" customFormat="1" ht="12">
      <c r="A341" s="14"/>
      <c r="B341" s="268"/>
      <c r="C341" s="269"/>
      <c r="D341" s="259" t="s">
        <v>166</v>
      </c>
      <c r="E341" s="270" t="s">
        <v>1</v>
      </c>
      <c r="F341" s="271" t="s">
        <v>406</v>
      </c>
      <c r="G341" s="269"/>
      <c r="H341" s="272">
        <v>1.62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166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158</v>
      </c>
    </row>
    <row r="342" spans="1:51" s="14" customFormat="1" ht="12">
      <c r="A342" s="14"/>
      <c r="B342" s="268"/>
      <c r="C342" s="269"/>
      <c r="D342" s="259" t="s">
        <v>166</v>
      </c>
      <c r="E342" s="270" t="s">
        <v>1</v>
      </c>
      <c r="F342" s="271" t="s">
        <v>407</v>
      </c>
      <c r="G342" s="269"/>
      <c r="H342" s="272">
        <v>1.62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166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158</v>
      </c>
    </row>
    <row r="343" spans="1:65" s="2" customFormat="1" ht="16.5" customHeight="1">
      <c r="A343" s="37"/>
      <c r="B343" s="38"/>
      <c r="C343" s="243" t="s">
        <v>445</v>
      </c>
      <c r="D343" s="243" t="s">
        <v>160</v>
      </c>
      <c r="E343" s="244" t="s">
        <v>446</v>
      </c>
      <c r="F343" s="245" t="s">
        <v>447</v>
      </c>
      <c r="G343" s="246" t="s">
        <v>163</v>
      </c>
      <c r="H343" s="247">
        <v>1490.341</v>
      </c>
      <c r="I343" s="248"/>
      <c r="J343" s="249">
        <f>ROUND(I343*H343,2)</f>
        <v>0</v>
      </c>
      <c r="K343" s="250"/>
      <c r="L343" s="43"/>
      <c r="M343" s="251" t="s">
        <v>1</v>
      </c>
      <c r="N343" s="252" t="s">
        <v>38</v>
      </c>
      <c r="O343" s="90"/>
      <c r="P343" s="253">
        <f>O343*H343</f>
        <v>0</v>
      </c>
      <c r="Q343" s="253">
        <v>0.00026</v>
      </c>
      <c r="R343" s="253">
        <f>Q343*H343</f>
        <v>0.38748865999999993</v>
      </c>
      <c r="S343" s="253">
        <v>0</v>
      </c>
      <c r="T343" s="254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5" t="s">
        <v>164</v>
      </c>
      <c r="AT343" s="255" t="s">
        <v>160</v>
      </c>
      <c r="AU343" s="255" t="s">
        <v>82</v>
      </c>
      <c r="AY343" s="16" t="s">
        <v>158</v>
      </c>
      <c r="BE343" s="256">
        <f>IF(N343="základní",J343,0)</f>
        <v>0</v>
      </c>
      <c r="BF343" s="256">
        <f>IF(N343="snížená",J343,0)</f>
        <v>0</v>
      </c>
      <c r="BG343" s="256">
        <f>IF(N343="zákl. přenesená",J343,0)</f>
        <v>0</v>
      </c>
      <c r="BH343" s="256">
        <f>IF(N343="sníž. přenesená",J343,0)</f>
        <v>0</v>
      </c>
      <c r="BI343" s="256">
        <f>IF(N343="nulová",J343,0)</f>
        <v>0</v>
      </c>
      <c r="BJ343" s="16" t="s">
        <v>80</v>
      </c>
      <c r="BK343" s="256">
        <f>ROUND(I343*H343,2)</f>
        <v>0</v>
      </c>
      <c r="BL343" s="16" t="s">
        <v>164</v>
      </c>
      <c r="BM343" s="255" t="s">
        <v>448</v>
      </c>
    </row>
    <row r="344" spans="1:51" s="13" customFormat="1" ht="12">
      <c r="A344" s="13"/>
      <c r="B344" s="257"/>
      <c r="C344" s="258"/>
      <c r="D344" s="259" t="s">
        <v>166</v>
      </c>
      <c r="E344" s="260" t="s">
        <v>1</v>
      </c>
      <c r="F344" s="261" t="s">
        <v>349</v>
      </c>
      <c r="G344" s="258"/>
      <c r="H344" s="260" t="s">
        <v>1</v>
      </c>
      <c r="I344" s="262"/>
      <c r="J344" s="258"/>
      <c r="K344" s="258"/>
      <c r="L344" s="263"/>
      <c r="M344" s="264"/>
      <c r="N344" s="265"/>
      <c r="O344" s="265"/>
      <c r="P344" s="265"/>
      <c r="Q344" s="265"/>
      <c r="R344" s="265"/>
      <c r="S344" s="265"/>
      <c r="T344" s="26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7" t="s">
        <v>166</v>
      </c>
      <c r="AU344" s="267" t="s">
        <v>82</v>
      </c>
      <c r="AV344" s="13" t="s">
        <v>80</v>
      </c>
      <c r="AW344" s="13" t="s">
        <v>30</v>
      </c>
      <c r="AX344" s="13" t="s">
        <v>73</v>
      </c>
      <c r="AY344" s="267" t="s">
        <v>158</v>
      </c>
    </row>
    <row r="345" spans="1:51" s="14" customFormat="1" ht="12">
      <c r="A345" s="14"/>
      <c r="B345" s="268"/>
      <c r="C345" s="269"/>
      <c r="D345" s="259" t="s">
        <v>166</v>
      </c>
      <c r="E345" s="270" t="s">
        <v>1</v>
      </c>
      <c r="F345" s="271" t="s">
        <v>449</v>
      </c>
      <c r="G345" s="269"/>
      <c r="H345" s="272">
        <v>176.04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166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158</v>
      </c>
    </row>
    <row r="346" spans="1:51" s="14" customFormat="1" ht="12">
      <c r="A346" s="14"/>
      <c r="B346" s="268"/>
      <c r="C346" s="269"/>
      <c r="D346" s="259" t="s">
        <v>166</v>
      </c>
      <c r="E346" s="270" t="s">
        <v>1</v>
      </c>
      <c r="F346" s="271" t="s">
        <v>450</v>
      </c>
      <c r="G346" s="269"/>
      <c r="H346" s="272">
        <v>264.83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166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158</v>
      </c>
    </row>
    <row r="347" spans="1:51" s="14" customFormat="1" ht="12">
      <c r="A347" s="14"/>
      <c r="B347" s="268"/>
      <c r="C347" s="269"/>
      <c r="D347" s="259" t="s">
        <v>166</v>
      </c>
      <c r="E347" s="270" t="s">
        <v>1</v>
      </c>
      <c r="F347" s="271" t="s">
        <v>451</v>
      </c>
      <c r="G347" s="269"/>
      <c r="H347" s="272">
        <v>125.411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166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158</v>
      </c>
    </row>
    <row r="348" spans="1:51" s="14" customFormat="1" ht="12">
      <c r="A348" s="14"/>
      <c r="B348" s="268"/>
      <c r="C348" s="269"/>
      <c r="D348" s="259" t="s">
        <v>166</v>
      </c>
      <c r="E348" s="270" t="s">
        <v>1</v>
      </c>
      <c r="F348" s="271" t="s">
        <v>452</v>
      </c>
      <c r="G348" s="269"/>
      <c r="H348" s="272">
        <v>775.765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166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158</v>
      </c>
    </row>
    <row r="349" spans="1:51" s="14" customFormat="1" ht="12">
      <c r="A349" s="14"/>
      <c r="B349" s="268"/>
      <c r="C349" s="269"/>
      <c r="D349" s="259" t="s">
        <v>166</v>
      </c>
      <c r="E349" s="270" t="s">
        <v>1</v>
      </c>
      <c r="F349" s="271" t="s">
        <v>453</v>
      </c>
      <c r="G349" s="269"/>
      <c r="H349" s="272">
        <v>73.33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166</v>
      </c>
      <c r="AU349" s="278" t="s">
        <v>82</v>
      </c>
      <c r="AV349" s="14" t="s">
        <v>82</v>
      </c>
      <c r="AW349" s="14" t="s">
        <v>30</v>
      </c>
      <c r="AX349" s="14" t="s">
        <v>73</v>
      </c>
      <c r="AY349" s="278" t="s">
        <v>158</v>
      </c>
    </row>
    <row r="350" spans="1:51" s="14" customFormat="1" ht="12">
      <c r="A350" s="14"/>
      <c r="B350" s="268"/>
      <c r="C350" s="269"/>
      <c r="D350" s="259" t="s">
        <v>166</v>
      </c>
      <c r="E350" s="270" t="s">
        <v>1</v>
      </c>
      <c r="F350" s="271" t="s">
        <v>454</v>
      </c>
      <c r="G350" s="269"/>
      <c r="H350" s="272">
        <v>74.965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166</v>
      </c>
      <c r="AU350" s="278" t="s">
        <v>82</v>
      </c>
      <c r="AV350" s="14" t="s">
        <v>82</v>
      </c>
      <c r="AW350" s="14" t="s">
        <v>30</v>
      </c>
      <c r="AX350" s="14" t="s">
        <v>73</v>
      </c>
      <c r="AY350" s="278" t="s">
        <v>158</v>
      </c>
    </row>
    <row r="351" spans="1:65" s="2" customFormat="1" ht="21.75" customHeight="1">
      <c r="A351" s="37"/>
      <c r="B351" s="38"/>
      <c r="C351" s="243" t="s">
        <v>455</v>
      </c>
      <c r="D351" s="243" t="s">
        <v>160</v>
      </c>
      <c r="E351" s="244" t="s">
        <v>456</v>
      </c>
      <c r="F351" s="245" t="s">
        <v>457</v>
      </c>
      <c r="G351" s="246" t="s">
        <v>163</v>
      </c>
      <c r="H351" s="247">
        <v>74.965</v>
      </c>
      <c r="I351" s="248"/>
      <c r="J351" s="249">
        <f>ROUND(I351*H351,2)</f>
        <v>0</v>
      </c>
      <c r="K351" s="250"/>
      <c r="L351" s="43"/>
      <c r="M351" s="251" t="s">
        <v>1</v>
      </c>
      <c r="N351" s="252" t="s">
        <v>38</v>
      </c>
      <c r="O351" s="90"/>
      <c r="P351" s="253">
        <f>O351*H351</f>
        <v>0</v>
      </c>
      <c r="Q351" s="253">
        <v>0.00489</v>
      </c>
      <c r="R351" s="253">
        <f>Q351*H351</f>
        <v>0.36657885</v>
      </c>
      <c r="S351" s="253">
        <v>0</v>
      </c>
      <c r="T351" s="254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5" t="s">
        <v>164</v>
      </c>
      <c r="AT351" s="255" t="s">
        <v>160</v>
      </c>
      <c r="AU351" s="255" t="s">
        <v>82</v>
      </c>
      <c r="AY351" s="16" t="s">
        <v>158</v>
      </c>
      <c r="BE351" s="256">
        <f>IF(N351="základní",J351,0)</f>
        <v>0</v>
      </c>
      <c r="BF351" s="256">
        <f>IF(N351="snížená",J351,0)</f>
        <v>0</v>
      </c>
      <c r="BG351" s="256">
        <f>IF(N351="zákl. přenesená",J351,0)</f>
        <v>0</v>
      </c>
      <c r="BH351" s="256">
        <f>IF(N351="sníž. přenesená",J351,0)</f>
        <v>0</v>
      </c>
      <c r="BI351" s="256">
        <f>IF(N351="nulová",J351,0)</f>
        <v>0</v>
      </c>
      <c r="BJ351" s="16" t="s">
        <v>80</v>
      </c>
      <c r="BK351" s="256">
        <f>ROUND(I351*H351,2)</f>
        <v>0</v>
      </c>
      <c r="BL351" s="16" t="s">
        <v>164</v>
      </c>
      <c r="BM351" s="255" t="s">
        <v>458</v>
      </c>
    </row>
    <row r="352" spans="1:51" s="14" customFormat="1" ht="12">
      <c r="A352" s="14"/>
      <c r="B352" s="268"/>
      <c r="C352" s="269"/>
      <c r="D352" s="259" t="s">
        <v>166</v>
      </c>
      <c r="E352" s="270" t="s">
        <v>1</v>
      </c>
      <c r="F352" s="271" t="s">
        <v>454</v>
      </c>
      <c r="G352" s="269"/>
      <c r="H352" s="272">
        <v>74.965</v>
      </c>
      <c r="I352" s="273"/>
      <c r="J352" s="269"/>
      <c r="K352" s="269"/>
      <c r="L352" s="274"/>
      <c r="M352" s="275"/>
      <c r="N352" s="276"/>
      <c r="O352" s="276"/>
      <c r="P352" s="276"/>
      <c r="Q352" s="276"/>
      <c r="R352" s="276"/>
      <c r="S352" s="276"/>
      <c r="T352" s="27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8" t="s">
        <v>166</v>
      </c>
      <c r="AU352" s="278" t="s">
        <v>82</v>
      </c>
      <c r="AV352" s="14" t="s">
        <v>82</v>
      </c>
      <c r="AW352" s="14" t="s">
        <v>30</v>
      </c>
      <c r="AX352" s="14" t="s">
        <v>73</v>
      </c>
      <c r="AY352" s="278" t="s">
        <v>158</v>
      </c>
    </row>
    <row r="353" spans="1:65" s="2" customFormat="1" ht="21.75" customHeight="1">
      <c r="A353" s="37"/>
      <c r="B353" s="38"/>
      <c r="C353" s="243" t="s">
        <v>459</v>
      </c>
      <c r="D353" s="243" t="s">
        <v>160</v>
      </c>
      <c r="E353" s="244" t="s">
        <v>460</v>
      </c>
      <c r="F353" s="245" t="s">
        <v>461</v>
      </c>
      <c r="G353" s="246" t="s">
        <v>462</v>
      </c>
      <c r="H353" s="247">
        <v>15</v>
      </c>
      <c r="I353" s="248"/>
      <c r="J353" s="249">
        <f>ROUND(I353*H353,2)</f>
        <v>0</v>
      </c>
      <c r="K353" s="250"/>
      <c r="L353" s="43"/>
      <c r="M353" s="251" t="s">
        <v>1</v>
      </c>
      <c r="N353" s="252" t="s">
        <v>38</v>
      </c>
      <c r="O353" s="90"/>
      <c r="P353" s="253">
        <f>O353*H353</f>
        <v>0</v>
      </c>
      <c r="Q353" s="253">
        <v>0</v>
      </c>
      <c r="R353" s="253">
        <f>Q353*H353</f>
        <v>0</v>
      </c>
      <c r="S353" s="253">
        <v>0</v>
      </c>
      <c r="T353" s="254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5" t="s">
        <v>164</v>
      </c>
      <c r="AT353" s="255" t="s">
        <v>160</v>
      </c>
      <c r="AU353" s="255" t="s">
        <v>82</v>
      </c>
      <c r="AY353" s="16" t="s">
        <v>158</v>
      </c>
      <c r="BE353" s="256">
        <f>IF(N353="základní",J353,0)</f>
        <v>0</v>
      </c>
      <c r="BF353" s="256">
        <f>IF(N353="snížená",J353,0)</f>
        <v>0</v>
      </c>
      <c r="BG353" s="256">
        <f>IF(N353="zákl. přenesená",J353,0)</f>
        <v>0</v>
      </c>
      <c r="BH353" s="256">
        <f>IF(N353="sníž. přenesená",J353,0)</f>
        <v>0</v>
      </c>
      <c r="BI353" s="256">
        <f>IF(N353="nulová",J353,0)</f>
        <v>0</v>
      </c>
      <c r="BJ353" s="16" t="s">
        <v>80</v>
      </c>
      <c r="BK353" s="256">
        <f>ROUND(I353*H353,2)</f>
        <v>0</v>
      </c>
      <c r="BL353" s="16" t="s">
        <v>164</v>
      </c>
      <c r="BM353" s="255" t="s">
        <v>463</v>
      </c>
    </row>
    <row r="354" spans="1:51" s="14" customFormat="1" ht="12">
      <c r="A354" s="14"/>
      <c r="B354" s="268"/>
      <c r="C354" s="269"/>
      <c r="D354" s="259" t="s">
        <v>166</v>
      </c>
      <c r="E354" s="270" t="s">
        <v>1</v>
      </c>
      <c r="F354" s="271" t="s">
        <v>464</v>
      </c>
      <c r="G354" s="269"/>
      <c r="H354" s="272">
        <v>15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166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158</v>
      </c>
    </row>
    <row r="355" spans="1:65" s="2" customFormat="1" ht="16.5" customHeight="1">
      <c r="A355" s="37"/>
      <c r="B355" s="38"/>
      <c r="C355" s="279" t="s">
        <v>465</v>
      </c>
      <c r="D355" s="279" t="s">
        <v>233</v>
      </c>
      <c r="E355" s="280" t="s">
        <v>466</v>
      </c>
      <c r="F355" s="281" t="s">
        <v>467</v>
      </c>
      <c r="G355" s="282" t="s">
        <v>462</v>
      </c>
      <c r="H355" s="283">
        <v>15.75</v>
      </c>
      <c r="I355" s="284"/>
      <c r="J355" s="285">
        <f>ROUND(I355*H355,2)</f>
        <v>0</v>
      </c>
      <c r="K355" s="286"/>
      <c r="L355" s="287"/>
      <c r="M355" s="288" t="s">
        <v>1</v>
      </c>
      <c r="N355" s="289" t="s">
        <v>38</v>
      </c>
      <c r="O355" s="90"/>
      <c r="P355" s="253">
        <f>O355*H355</f>
        <v>0</v>
      </c>
      <c r="Q355" s="253">
        <v>0.0001</v>
      </c>
      <c r="R355" s="253">
        <f>Q355*H355</f>
        <v>0.001575</v>
      </c>
      <c r="S355" s="253">
        <v>0</v>
      </c>
      <c r="T355" s="25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5" t="s">
        <v>203</v>
      </c>
      <c r="AT355" s="255" t="s">
        <v>233</v>
      </c>
      <c r="AU355" s="255" t="s">
        <v>82</v>
      </c>
      <c r="AY355" s="16" t="s">
        <v>158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6" t="s">
        <v>80</v>
      </c>
      <c r="BK355" s="256">
        <f>ROUND(I355*H355,2)</f>
        <v>0</v>
      </c>
      <c r="BL355" s="16" t="s">
        <v>164</v>
      </c>
      <c r="BM355" s="255" t="s">
        <v>468</v>
      </c>
    </row>
    <row r="356" spans="1:51" s="14" customFormat="1" ht="12">
      <c r="A356" s="14"/>
      <c r="B356" s="268"/>
      <c r="C356" s="269"/>
      <c r="D356" s="259" t="s">
        <v>166</v>
      </c>
      <c r="E356" s="269"/>
      <c r="F356" s="271" t="s">
        <v>469</v>
      </c>
      <c r="G356" s="269"/>
      <c r="H356" s="272">
        <v>15.75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166</v>
      </c>
      <c r="AU356" s="278" t="s">
        <v>82</v>
      </c>
      <c r="AV356" s="14" t="s">
        <v>82</v>
      </c>
      <c r="AW356" s="14" t="s">
        <v>4</v>
      </c>
      <c r="AX356" s="14" t="s">
        <v>80</v>
      </c>
      <c r="AY356" s="278" t="s">
        <v>158</v>
      </c>
    </row>
    <row r="357" spans="1:65" s="2" customFormat="1" ht="21.75" customHeight="1">
      <c r="A357" s="37"/>
      <c r="B357" s="38"/>
      <c r="C357" s="243" t="s">
        <v>470</v>
      </c>
      <c r="D357" s="243" t="s">
        <v>160</v>
      </c>
      <c r="E357" s="244" t="s">
        <v>471</v>
      </c>
      <c r="F357" s="245" t="s">
        <v>472</v>
      </c>
      <c r="G357" s="246" t="s">
        <v>462</v>
      </c>
      <c r="H357" s="247">
        <v>1226.16</v>
      </c>
      <c r="I357" s="248"/>
      <c r="J357" s="249">
        <f>ROUND(I357*H357,2)</f>
        <v>0</v>
      </c>
      <c r="K357" s="250"/>
      <c r="L357" s="43"/>
      <c r="M357" s="251" t="s">
        <v>1</v>
      </c>
      <c r="N357" s="252" t="s">
        <v>38</v>
      </c>
      <c r="O357" s="90"/>
      <c r="P357" s="253">
        <f>O357*H357</f>
        <v>0</v>
      </c>
      <c r="Q357" s="253">
        <v>0</v>
      </c>
      <c r="R357" s="253">
        <f>Q357*H357</f>
        <v>0</v>
      </c>
      <c r="S357" s="253">
        <v>0</v>
      </c>
      <c r="T357" s="254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5" t="s">
        <v>164</v>
      </c>
      <c r="AT357" s="255" t="s">
        <v>160</v>
      </c>
      <c r="AU357" s="255" t="s">
        <v>82</v>
      </c>
      <c r="AY357" s="16" t="s">
        <v>158</v>
      </c>
      <c r="BE357" s="256">
        <f>IF(N357="základní",J357,0)</f>
        <v>0</v>
      </c>
      <c r="BF357" s="256">
        <f>IF(N357="snížená",J357,0)</f>
        <v>0</v>
      </c>
      <c r="BG357" s="256">
        <f>IF(N357="zákl. přenesená",J357,0)</f>
        <v>0</v>
      </c>
      <c r="BH357" s="256">
        <f>IF(N357="sníž. přenesená",J357,0)</f>
        <v>0</v>
      </c>
      <c r="BI357" s="256">
        <f>IF(N357="nulová",J357,0)</f>
        <v>0</v>
      </c>
      <c r="BJ357" s="16" t="s">
        <v>80</v>
      </c>
      <c r="BK357" s="256">
        <f>ROUND(I357*H357,2)</f>
        <v>0</v>
      </c>
      <c r="BL357" s="16" t="s">
        <v>164</v>
      </c>
      <c r="BM357" s="255" t="s">
        <v>473</v>
      </c>
    </row>
    <row r="358" spans="1:51" s="14" customFormat="1" ht="12">
      <c r="A358" s="14"/>
      <c r="B358" s="268"/>
      <c r="C358" s="269"/>
      <c r="D358" s="259" t="s">
        <v>166</v>
      </c>
      <c r="E358" s="270" t="s">
        <v>1</v>
      </c>
      <c r="F358" s="271" t="s">
        <v>474</v>
      </c>
      <c r="G358" s="269"/>
      <c r="H358" s="272">
        <v>28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166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158</v>
      </c>
    </row>
    <row r="359" spans="1:51" s="13" customFormat="1" ht="12">
      <c r="A359" s="13"/>
      <c r="B359" s="257"/>
      <c r="C359" s="258"/>
      <c r="D359" s="259" t="s">
        <v>166</v>
      </c>
      <c r="E359" s="260" t="s">
        <v>1</v>
      </c>
      <c r="F359" s="261" t="s">
        <v>475</v>
      </c>
      <c r="G359" s="258"/>
      <c r="H359" s="260" t="s">
        <v>1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166</v>
      </c>
      <c r="AU359" s="267" t="s">
        <v>82</v>
      </c>
      <c r="AV359" s="13" t="s">
        <v>80</v>
      </c>
      <c r="AW359" s="13" t="s">
        <v>30</v>
      </c>
      <c r="AX359" s="13" t="s">
        <v>73</v>
      </c>
      <c r="AY359" s="267" t="s">
        <v>158</v>
      </c>
    </row>
    <row r="360" spans="1:51" s="13" customFormat="1" ht="12">
      <c r="A360" s="13"/>
      <c r="B360" s="257"/>
      <c r="C360" s="258"/>
      <c r="D360" s="259" t="s">
        <v>166</v>
      </c>
      <c r="E360" s="260" t="s">
        <v>1</v>
      </c>
      <c r="F360" s="261" t="s">
        <v>476</v>
      </c>
      <c r="G360" s="258"/>
      <c r="H360" s="260" t="s">
        <v>1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166</v>
      </c>
      <c r="AU360" s="267" t="s">
        <v>82</v>
      </c>
      <c r="AV360" s="13" t="s">
        <v>80</v>
      </c>
      <c r="AW360" s="13" t="s">
        <v>30</v>
      </c>
      <c r="AX360" s="13" t="s">
        <v>73</v>
      </c>
      <c r="AY360" s="267" t="s">
        <v>158</v>
      </c>
    </row>
    <row r="361" spans="1:51" s="14" customFormat="1" ht="12">
      <c r="A361" s="14"/>
      <c r="B361" s="268"/>
      <c r="C361" s="269"/>
      <c r="D361" s="259" t="s">
        <v>166</v>
      </c>
      <c r="E361" s="270" t="s">
        <v>1</v>
      </c>
      <c r="F361" s="271" t="s">
        <v>477</v>
      </c>
      <c r="G361" s="269"/>
      <c r="H361" s="272">
        <v>92.3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166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158</v>
      </c>
    </row>
    <row r="362" spans="1:51" s="14" customFormat="1" ht="12">
      <c r="A362" s="14"/>
      <c r="B362" s="268"/>
      <c r="C362" s="269"/>
      <c r="D362" s="259" t="s">
        <v>166</v>
      </c>
      <c r="E362" s="270" t="s">
        <v>1</v>
      </c>
      <c r="F362" s="271" t="s">
        <v>478</v>
      </c>
      <c r="G362" s="269"/>
      <c r="H362" s="272">
        <v>23.5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166</v>
      </c>
      <c r="AU362" s="278" t="s">
        <v>82</v>
      </c>
      <c r="AV362" s="14" t="s">
        <v>82</v>
      </c>
      <c r="AW362" s="14" t="s">
        <v>30</v>
      </c>
      <c r="AX362" s="14" t="s">
        <v>73</v>
      </c>
      <c r="AY362" s="278" t="s">
        <v>158</v>
      </c>
    </row>
    <row r="363" spans="1:51" s="14" customFormat="1" ht="12">
      <c r="A363" s="14"/>
      <c r="B363" s="268"/>
      <c r="C363" s="269"/>
      <c r="D363" s="259" t="s">
        <v>166</v>
      </c>
      <c r="E363" s="270" t="s">
        <v>1</v>
      </c>
      <c r="F363" s="271" t="s">
        <v>479</v>
      </c>
      <c r="G363" s="269"/>
      <c r="H363" s="272">
        <v>23.7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166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158</v>
      </c>
    </row>
    <row r="364" spans="1:51" s="14" customFormat="1" ht="12">
      <c r="A364" s="14"/>
      <c r="B364" s="268"/>
      <c r="C364" s="269"/>
      <c r="D364" s="259" t="s">
        <v>166</v>
      </c>
      <c r="E364" s="270" t="s">
        <v>1</v>
      </c>
      <c r="F364" s="271" t="s">
        <v>480</v>
      </c>
      <c r="G364" s="269"/>
      <c r="H364" s="272">
        <v>24.3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166</v>
      </c>
      <c r="AU364" s="278" t="s">
        <v>82</v>
      </c>
      <c r="AV364" s="14" t="s">
        <v>82</v>
      </c>
      <c r="AW364" s="14" t="s">
        <v>30</v>
      </c>
      <c r="AX364" s="14" t="s">
        <v>73</v>
      </c>
      <c r="AY364" s="278" t="s">
        <v>158</v>
      </c>
    </row>
    <row r="365" spans="1:51" s="14" customFormat="1" ht="12">
      <c r="A365" s="14"/>
      <c r="B365" s="268"/>
      <c r="C365" s="269"/>
      <c r="D365" s="259" t="s">
        <v>166</v>
      </c>
      <c r="E365" s="270" t="s">
        <v>1</v>
      </c>
      <c r="F365" s="271" t="s">
        <v>478</v>
      </c>
      <c r="G365" s="269"/>
      <c r="H365" s="272">
        <v>23.5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166</v>
      </c>
      <c r="AU365" s="278" t="s">
        <v>82</v>
      </c>
      <c r="AV365" s="14" t="s">
        <v>82</v>
      </c>
      <c r="AW365" s="14" t="s">
        <v>30</v>
      </c>
      <c r="AX365" s="14" t="s">
        <v>73</v>
      </c>
      <c r="AY365" s="278" t="s">
        <v>158</v>
      </c>
    </row>
    <row r="366" spans="1:51" s="14" customFormat="1" ht="12">
      <c r="A366" s="14"/>
      <c r="B366" s="268"/>
      <c r="C366" s="269"/>
      <c r="D366" s="259" t="s">
        <v>166</v>
      </c>
      <c r="E366" s="270" t="s">
        <v>1</v>
      </c>
      <c r="F366" s="271" t="s">
        <v>481</v>
      </c>
      <c r="G366" s="269"/>
      <c r="H366" s="272">
        <v>27.3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166</v>
      </c>
      <c r="AU366" s="278" t="s">
        <v>82</v>
      </c>
      <c r="AV366" s="14" t="s">
        <v>82</v>
      </c>
      <c r="AW366" s="14" t="s">
        <v>30</v>
      </c>
      <c r="AX366" s="14" t="s">
        <v>73</v>
      </c>
      <c r="AY366" s="278" t="s">
        <v>158</v>
      </c>
    </row>
    <row r="367" spans="1:51" s="14" customFormat="1" ht="12">
      <c r="A367" s="14"/>
      <c r="B367" s="268"/>
      <c r="C367" s="269"/>
      <c r="D367" s="259" t="s">
        <v>166</v>
      </c>
      <c r="E367" s="270" t="s">
        <v>1</v>
      </c>
      <c r="F367" s="271" t="s">
        <v>478</v>
      </c>
      <c r="G367" s="269"/>
      <c r="H367" s="272">
        <v>23.5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166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158</v>
      </c>
    </row>
    <row r="368" spans="1:51" s="14" customFormat="1" ht="12">
      <c r="A368" s="14"/>
      <c r="B368" s="268"/>
      <c r="C368" s="269"/>
      <c r="D368" s="259" t="s">
        <v>166</v>
      </c>
      <c r="E368" s="270" t="s">
        <v>1</v>
      </c>
      <c r="F368" s="271" t="s">
        <v>482</v>
      </c>
      <c r="G368" s="269"/>
      <c r="H368" s="272">
        <v>25.5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166</v>
      </c>
      <c r="AU368" s="278" t="s">
        <v>82</v>
      </c>
      <c r="AV368" s="14" t="s">
        <v>82</v>
      </c>
      <c r="AW368" s="14" t="s">
        <v>30</v>
      </c>
      <c r="AX368" s="14" t="s">
        <v>73</v>
      </c>
      <c r="AY368" s="278" t="s">
        <v>158</v>
      </c>
    </row>
    <row r="369" spans="1:51" s="14" customFormat="1" ht="12">
      <c r="A369" s="14"/>
      <c r="B369" s="268"/>
      <c r="C369" s="269"/>
      <c r="D369" s="259" t="s">
        <v>166</v>
      </c>
      <c r="E369" s="270" t="s">
        <v>1</v>
      </c>
      <c r="F369" s="271" t="s">
        <v>483</v>
      </c>
      <c r="G369" s="269"/>
      <c r="H369" s="272">
        <v>17.5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166</v>
      </c>
      <c r="AU369" s="278" t="s">
        <v>82</v>
      </c>
      <c r="AV369" s="14" t="s">
        <v>82</v>
      </c>
      <c r="AW369" s="14" t="s">
        <v>30</v>
      </c>
      <c r="AX369" s="14" t="s">
        <v>73</v>
      </c>
      <c r="AY369" s="278" t="s">
        <v>158</v>
      </c>
    </row>
    <row r="370" spans="1:51" s="14" customFormat="1" ht="12">
      <c r="A370" s="14"/>
      <c r="B370" s="268"/>
      <c r="C370" s="269"/>
      <c r="D370" s="259" t="s">
        <v>166</v>
      </c>
      <c r="E370" s="270" t="s">
        <v>1</v>
      </c>
      <c r="F370" s="271" t="s">
        <v>484</v>
      </c>
      <c r="G370" s="269"/>
      <c r="H370" s="272">
        <v>12.3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166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158</v>
      </c>
    </row>
    <row r="371" spans="1:51" s="13" customFormat="1" ht="12">
      <c r="A371" s="13"/>
      <c r="B371" s="257"/>
      <c r="C371" s="258"/>
      <c r="D371" s="259" t="s">
        <v>166</v>
      </c>
      <c r="E371" s="260" t="s">
        <v>1</v>
      </c>
      <c r="F371" s="261" t="s">
        <v>485</v>
      </c>
      <c r="G371" s="258"/>
      <c r="H371" s="260" t="s">
        <v>1</v>
      </c>
      <c r="I371" s="262"/>
      <c r="J371" s="258"/>
      <c r="K371" s="258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166</v>
      </c>
      <c r="AU371" s="267" t="s">
        <v>82</v>
      </c>
      <c r="AV371" s="13" t="s">
        <v>80</v>
      </c>
      <c r="AW371" s="13" t="s">
        <v>30</v>
      </c>
      <c r="AX371" s="13" t="s">
        <v>73</v>
      </c>
      <c r="AY371" s="267" t="s">
        <v>158</v>
      </c>
    </row>
    <row r="372" spans="1:51" s="13" customFormat="1" ht="12">
      <c r="A372" s="13"/>
      <c r="B372" s="257"/>
      <c r="C372" s="258"/>
      <c r="D372" s="259" t="s">
        <v>166</v>
      </c>
      <c r="E372" s="260" t="s">
        <v>1</v>
      </c>
      <c r="F372" s="261" t="s">
        <v>376</v>
      </c>
      <c r="G372" s="258"/>
      <c r="H372" s="260" t="s">
        <v>1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7" t="s">
        <v>166</v>
      </c>
      <c r="AU372" s="267" t="s">
        <v>82</v>
      </c>
      <c r="AV372" s="13" t="s">
        <v>80</v>
      </c>
      <c r="AW372" s="13" t="s">
        <v>30</v>
      </c>
      <c r="AX372" s="13" t="s">
        <v>73</v>
      </c>
      <c r="AY372" s="267" t="s">
        <v>158</v>
      </c>
    </row>
    <row r="373" spans="1:51" s="14" customFormat="1" ht="12">
      <c r="A373" s="14"/>
      <c r="B373" s="268"/>
      <c r="C373" s="269"/>
      <c r="D373" s="259" t="s">
        <v>166</v>
      </c>
      <c r="E373" s="270" t="s">
        <v>1</v>
      </c>
      <c r="F373" s="271" t="s">
        <v>486</v>
      </c>
      <c r="G373" s="269"/>
      <c r="H373" s="272">
        <v>41.28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166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158</v>
      </c>
    </row>
    <row r="374" spans="1:51" s="14" customFormat="1" ht="12">
      <c r="A374" s="14"/>
      <c r="B374" s="268"/>
      <c r="C374" s="269"/>
      <c r="D374" s="259" t="s">
        <v>166</v>
      </c>
      <c r="E374" s="270" t="s">
        <v>1</v>
      </c>
      <c r="F374" s="271" t="s">
        <v>487</v>
      </c>
      <c r="G374" s="269"/>
      <c r="H374" s="272">
        <v>7.44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166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158</v>
      </c>
    </row>
    <row r="375" spans="1:51" s="14" customFormat="1" ht="12">
      <c r="A375" s="14"/>
      <c r="B375" s="268"/>
      <c r="C375" s="269"/>
      <c r="D375" s="259" t="s">
        <v>166</v>
      </c>
      <c r="E375" s="270" t="s">
        <v>1</v>
      </c>
      <c r="F375" s="271" t="s">
        <v>488</v>
      </c>
      <c r="G375" s="269"/>
      <c r="H375" s="272">
        <v>5.46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166</v>
      </c>
      <c r="AU375" s="278" t="s">
        <v>82</v>
      </c>
      <c r="AV375" s="14" t="s">
        <v>82</v>
      </c>
      <c r="AW375" s="14" t="s">
        <v>30</v>
      </c>
      <c r="AX375" s="14" t="s">
        <v>73</v>
      </c>
      <c r="AY375" s="278" t="s">
        <v>158</v>
      </c>
    </row>
    <row r="376" spans="1:51" s="13" customFormat="1" ht="12">
      <c r="A376" s="13"/>
      <c r="B376" s="257"/>
      <c r="C376" s="258"/>
      <c r="D376" s="259" t="s">
        <v>166</v>
      </c>
      <c r="E376" s="260" t="s">
        <v>1</v>
      </c>
      <c r="F376" s="261" t="s">
        <v>386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166</v>
      </c>
      <c r="AU376" s="267" t="s">
        <v>82</v>
      </c>
      <c r="AV376" s="13" t="s">
        <v>80</v>
      </c>
      <c r="AW376" s="13" t="s">
        <v>30</v>
      </c>
      <c r="AX376" s="13" t="s">
        <v>73</v>
      </c>
      <c r="AY376" s="267" t="s">
        <v>158</v>
      </c>
    </row>
    <row r="377" spans="1:51" s="14" customFormat="1" ht="12">
      <c r="A377" s="14"/>
      <c r="B377" s="268"/>
      <c r="C377" s="269"/>
      <c r="D377" s="259" t="s">
        <v>166</v>
      </c>
      <c r="E377" s="270" t="s">
        <v>1</v>
      </c>
      <c r="F377" s="271" t="s">
        <v>489</v>
      </c>
      <c r="G377" s="269"/>
      <c r="H377" s="272">
        <v>50.12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166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158</v>
      </c>
    </row>
    <row r="378" spans="1:51" s="14" customFormat="1" ht="12">
      <c r="A378" s="14"/>
      <c r="B378" s="268"/>
      <c r="C378" s="269"/>
      <c r="D378" s="259" t="s">
        <v>166</v>
      </c>
      <c r="E378" s="270" t="s">
        <v>1</v>
      </c>
      <c r="F378" s="271" t="s">
        <v>490</v>
      </c>
      <c r="G378" s="269"/>
      <c r="H378" s="272">
        <v>49.2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166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158</v>
      </c>
    </row>
    <row r="379" spans="1:51" s="14" customFormat="1" ht="12">
      <c r="A379" s="14"/>
      <c r="B379" s="268"/>
      <c r="C379" s="269"/>
      <c r="D379" s="259" t="s">
        <v>166</v>
      </c>
      <c r="E379" s="270" t="s">
        <v>1</v>
      </c>
      <c r="F379" s="271" t="s">
        <v>491</v>
      </c>
      <c r="G379" s="269"/>
      <c r="H379" s="272">
        <v>33.84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166</v>
      </c>
      <c r="AU379" s="278" t="s">
        <v>82</v>
      </c>
      <c r="AV379" s="14" t="s">
        <v>82</v>
      </c>
      <c r="AW379" s="14" t="s">
        <v>30</v>
      </c>
      <c r="AX379" s="14" t="s">
        <v>73</v>
      </c>
      <c r="AY379" s="278" t="s">
        <v>158</v>
      </c>
    </row>
    <row r="380" spans="1:51" s="14" customFormat="1" ht="12">
      <c r="A380" s="14"/>
      <c r="B380" s="268"/>
      <c r="C380" s="269"/>
      <c r="D380" s="259" t="s">
        <v>166</v>
      </c>
      <c r="E380" s="270" t="s">
        <v>1</v>
      </c>
      <c r="F380" s="271" t="s">
        <v>492</v>
      </c>
      <c r="G380" s="269"/>
      <c r="H380" s="272">
        <v>35.28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166</v>
      </c>
      <c r="AU380" s="278" t="s">
        <v>82</v>
      </c>
      <c r="AV380" s="14" t="s">
        <v>82</v>
      </c>
      <c r="AW380" s="14" t="s">
        <v>30</v>
      </c>
      <c r="AX380" s="14" t="s">
        <v>73</v>
      </c>
      <c r="AY380" s="278" t="s">
        <v>158</v>
      </c>
    </row>
    <row r="381" spans="1:51" s="14" customFormat="1" ht="12">
      <c r="A381" s="14"/>
      <c r="B381" s="268"/>
      <c r="C381" s="269"/>
      <c r="D381" s="259" t="s">
        <v>166</v>
      </c>
      <c r="E381" s="270" t="s">
        <v>1</v>
      </c>
      <c r="F381" s="271" t="s">
        <v>493</v>
      </c>
      <c r="G381" s="269"/>
      <c r="H381" s="272">
        <v>7.14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166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158</v>
      </c>
    </row>
    <row r="382" spans="1:51" s="13" customFormat="1" ht="12">
      <c r="A382" s="13"/>
      <c r="B382" s="257"/>
      <c r="C382" s="258"/>
      <c r="D382" s="259" t="s">
        <v>166</v>
      </c>
      <c r="E382" s="260" t="s">
        <v>1</v>
      </c>
      <c r="F382" s="261" t="s">
        <v>392</v>
      </c>
      <c r="G382" s="258"/>
      <c r="H382" s="260" t="s">
        <v>1</v>
      </c>
      <c r="I382" s="262"/>
      <c r="J382" s="258"/>
      <c r="K382" s="258"/>
      <c r="L382" s="263"/>
      <c r="M382" s="264"/>
      <c r="N382" s="265"/>
      <c r="O382" s="265"/>
      <c r="P382" s="265"/>
      <c r="Q382" s="265"/>
      <c r="R382" s="265"/>
      <c r="S382" s="265"/>
      <c r="T382" s="26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7" t="s">
        <v>166</v>
      </c>
      <c r="AU382" s="267" t="s">
        <v>82</v>
      </c>
      <c r="AV382" s="13" t="s">
        <v>80</v>
      </c>
      <c r="AW382" s="13" t="s">
        <v>30</v>
      </c>
      <c r="AX382" s="13" t="s">
        <v>73</v>
      </c>
      <c r="AY382" s="267" t="s">
        <v>158</v>
      </c>
    </row>
    <row r="383" spans="1:51" s="14" customFormat="1" ht="12">
      <c r="A383" s="14"/>
      <c r="B383" s="268"/>
      <c r="C383" s="269"/>
      <c r="D383" s="259" t="s">
        <v>166</v>
      </c>
      <c r="E383" s="270" t="s">
        <v>1</v>
      </c>
      <c r="F383" s="271" t="s">
        <v>489</v>
      </c>
      <c r="G383" s="269"/>
      <c r="H383" s="272">
        <v>50.12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166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158</v>
      </c>
    </row>
    <row r="384" spans="1:51" s="14" customFormat="1" ht="12">
      <c r="A384" s="14"/>
      <c r="B384" s="268"/>
      <c r="C384" s="269"/>
      <c r="D384" s="259" t="s">
        <v>166</v>
      </c>
      <c r="E384" s="270" t="s">
        <v>1</v>
      </c>
      <c r="F384" s="271" t="s">
        <v>494</v>
      </c>
      <c r="G384" s="269"/>
      <c r="H384" s="272">
        <v>40.8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166</v>
      </c>
      <c r="AU384" s="278" t="s">
        <v>82</v>
      </c>
      <c r="AV384" s="14" t="s">
        <v>82</v>
      </c>
      <c r="AW384" s="14" t="s">
        <v>30</v>
      </c>
      <c r="AX384" s="14" t="s">
        <v>73</v>
      </c>
      <c r="AY384" s="278" t="s">
        <v>158</v>
      </c>
    </row>
    <row r="385" spans="1:51" s="14" customFormat="1" ht="12">
      <c r="A385" s="14"/>
      <c r="B385" s="268"/>
      <c r="C385" s="269"/>
      <c r="D385" s="259" t="s">
        <v>166</v>
      </c>
      <c r="E385" s="270" t="s">
        <v>1</v>
      </c>
      <c r="F385" s="271" t="s">
        <v>495</v>
      </c>
      <c r="G385" s="269"/>
      <c r="H385" s="272">
        <v>48.72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166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158</v>
      </c>
    </row>
    <row r="386" spans="1:51" s="14" customFormat="1" ht="12">
      <c r="A386" s="14"/>
      <c r="B386" s="268"/>
      <c r="C386" s="269"/>
      <c r="D386" s="259" t="s">
        <v>166</v>
      </c>
      <c r="E386" s="270" t="s">
        <v>1</v>
      </c>
      <c r="F386" s="271" t="s">
        <v>496</v>
      </c>
      <c r="G386" s="269"/>
      <c r="H386" s="272">
        <v>12.4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166</v>
      </c>
      <c r="AU386" s="278" t="s">
        <v>82</v>
      </c>
      <c r="AV386" s="14" t="s">
        <v>82</v>
      </c>
      <c r="AW386" s="14" t="s">
        <v>30</v>
      </c>
      <c r="AX386" s="14" t="s">
        <v>73</v>
      </c>
      <c r="AY386" s="278" t="s">
        <v>158</v>
      </c>
    </row>
    <row r="387" spans="1:51" s="14" customFormat="1" ht="12">
      <c r="A387" s="14"/>
      <c r="B387" s="268"/>
      <c r="C387" s="269"/>
      <c r="D387" s="259" t="s">
        <v>166</v>
      </c>
      <c r="E387" s="270" t="s">
        <v>1</v>
      </c>
      <c r="F387" s="271" t="s">
        <v>497</v>
      </c>
      <c r="G387" s="269"/>
      <c r="H387" s="272">
        <v>7.14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166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158</v>
      </c>
    </row>
    <row r="388" spans="1:51" s="14" customFormat="1" ht="12">
      <c r="A388" s="14"/>
      <c r="B388" s="268"/>
      <c r="C388" s="269"/>
      <c r="D388" s="259" t="s">
        <v>166</v>
      </c>
      <c r="E388" s="270" t="s">
        <v>1</v>
      </c>
      <c r="F388" s="271" t="s">
        <v>498</v>
      </c>
      <c r="G388" s="269"/>
      <c r="H388" s="272">
        <v>43.2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166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158</v>
      </c>
    </row>
    <row r="389" spans="1:51" s="14" customFormat="1" ht="12">
      <c r="A389" s="14"/>
      <c r="B389" s="268"/>
      <c r="C389" s="269"/>
      <c r="D389" s="259" t="s">
        <v>166</v>
      </c>
      <c r="E389" s="270" t="s">
        <v>1</v>
      </c>
      <c r="F389" s="271" t="s">
        <v>499</v>
      </c>
      <c r="G389" s="269"/>
      <c r="H389" s="272">
        <v>17.55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166</v>
      </c>
      <c r="AU389" s="278" t="s">
        <v>82</v>
      </c>
      <c r="AV389" s="14" t="s">
        <v>82</v>
      </c>
      <c r="AW389" s="14" t="s">
        <v>30</v>
      </c>
      <c r="AX389" s="14" t="s">
        <v>73</v>
      </c>
      <c r="AY389" s="278" t="s">
        <v>158</v>
      </c>
    </row>
    <row r="390" spans="1:51" s="14" customFormat="1" ht="12">
      <c r="A390" s="14"/>
      <c r="B390" s="268"/>
      <c r="C390" s="269"/>
      <c r="D390" s="259" t="s">
        <v>166</v>
      </c>
      <c r="E390" s="270" t="s">
        <v>1</v>
      </c>
      <c r="F390" s="271" t="s">
        <v>500</v>
      </c>
      <c r="G390" s="269"/>
      <c r="H390" s="272">
        <v>136.3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166</v>
      </c>
      <c r="AU390" s="278" t="s">
        <v>82</v>
      </c>
      <c r="AV390" s="14" t="s">
        <v>82</v>
      </c>
      <c r="AW390" s="14" t="s">
        <v>30</v>
      </c>
      <c r="AX390" s="14" t="s">
        <v>73</v>
      </c>
      <c r="AY390" s="278" t="s">
        <v>158</v>
      </c>
    </row>
    <row r="391" spans="1:51" s="14" customFormat="1" ht="12">
      <c r="A391" s="14"/>
      <c r="B391" s="268"/>
      <c r="C391" s="269"/>
      <c r="D391" s="259" t="s">
        <v>166</v>
      </c>
      <c r="E391" s="270" t="s">
        <v>1</v>
      </c>
      <c r="F391" s="271" t="s">
        <v>501</v>
      </c>
      <c r="G391" s="269"/>
      <c r="H391" s="272">
        <v>213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166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158</v>
      </c>
    </row>
    <row r="392" spans="1:51" s="13" customFormat="1" ht="12">
      <c r="A392" s="13"/>
      <c r="B392" s="257"/>
      <c r="C392" s="258"/>
      <c r="D392" s="259" t="s">
        <v>166</v>
      </c>
      <c r="E392" s="260" t="s">
        <v>1</v>
      </c>
      <c r="F392" s="261" t="s">
        <v>502</v>
      </c>
      <c r="G392" s="258"/>
      <c r="H392" s="260" t="s">
        <v>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166</v>
      </c>
      <c r="AU392" s="267" t="s">
        <v>82</v>
      </c>
      <c r="AV392" s="13" t="s">
        <v>80</v>
      </c>
      <c r="AW392" s="13" t="s">
        <v>30</v>
      </c>
      <c r="AX392" s="13" t="s">
        <v>73</v>
      </c>
      <c r="AY392" s="267" t="s">
        <v>158</v>
      </c>
    </row>
    <row r="393" spans="1:51" s="13" customFormat="1" ht="12">
      <c r="A393" s="13"/>
      <c r="B393" s="257"/>
      <c r="C393" s="258"/>
      <c r="D393" s="259" t="s">
        <v>166</v>
      </c>
      <c r="E393" s="260" t="s">
        <v>1</v>
      </c>
      <c r="F393" s="261" t="s">
        <v>167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166</v>
      </c>
      <c r="AU393" s="267" t="s">
        <v>82</v>
      </c>
      <c r="AV393" s="13" t="s">
        <v>80</v>
      </c>
      <c r="AW393" s="13" t="s">
        <v>30</v>
      </c>
      <c r="AX393" s="13" t="s">
        <v>73</v>
      </c>
      <c r="AY393" s="267" t="s">
        <v>158</v>
      </c>
    </row>
    <row r="394" spans="1:51" s="14" customFormat="1" ht="12">
      <c r="A394" s="14"/>
      <c r="B394" s="268"/>
      <c r="C394" s="269"/>
      <c r="D394" s="259" t="s">
        <v>166</v>
      </c>
      <c r="E394" s="270" t="s">
        <v>1</v>
      </c>
      <c r="F394" s="271" t="s">
        <v>503</v>
      </c>
      <c r="G394" s="269"/>
      <c r="H394" s="272">
        <v>13.68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166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158</v>
      </c>
    </row>
    <row r="395" spans="1:51" s="14" customFormat="1" ht="12">
      <c r="A395" s="14"/>
      <c r="B395" s="268"/>
      <c r="C395" s="269"/>
      <c r="D395" s="259" t="s">
        <v>166</v>
      </c>
      <c r="E395" s="270" t="s">
        <v>1</v>
      </c>
      <c r="F395" s="271" t="s">
        <v>504</v>
      </c>
      <c r="G395" s="269"/>
      <c r="H395" s="272">
        <v>2.62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166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158</v>
      </c>
    </row>
    <row r="396" spans="1:51" s="14" customFormat="1" ht="12">
      <c r="A396" s="14"/>
      <c r="B396" s="268"/>
      <c r="C396" s="269"/>
      <c r="D396" s="259" t="s">
        <v>166</v>
      </c>
      <c r="E396" s="270" t="s">
        <v>1</v>
      </c>
      <c r="F396" s="271" t="s">
        <v>505</v>
      </c>
      <c r="G396" s="269"/>
      <c r="H396" s="272">
        <v>1.41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166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158</v>
      </c>
    </row>
    <row r="397" spans="1:51" s="13" customFormat="1" ht="12">
      <c r="A397" s="13"/>
      <c r="B397" s="257"/>
      <c r="C397" s="258"/>
      <c r="D397" s="259" t="s">
        <v>166</v>
      </c>
      <c r="E397" s="260" t="s">
        <v>1</v>
      </c>
      <c r="F397" s="261" t="s">
        <v>386</v>
      </c>
      <c r="G397" s="258"/>
      <c r="H397" s="260" t="s">
        <v>1</v>
      </c>
      <c r="I397" s="262"/>
      <c r="J397" s="258"/>
      <c r="K397" s="258"/>
      <c r="L397" s="263"/>
      <c r="M397" s="264"/>
      <c r="N397" s="265"/>
      <c r="O397" s="265"/>
      <c r="P397" s="265"/>
      <c r="Q397" s="265"/>
      <c r="R397" s="265"/>
      <c r="S397" s="265"/>
      <c r="T397" s="26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7" t="s">
        <v>166</v>
      </c>
      <c r="AU397" s="267" t="s">
        <v>82</v>
      </c>
      <c r="AV397" s="13" t="s">
        <v>80</v>
      </c>
      <c r="AW397" s="13" t="s">
        <v>30</v>
      </c>
      <c r="AX397" s="13" t="s">
        <v>73</v>
      </c>
      <c r="AY397" s="267" t="s">
        <v>158</v>
      </c>
    </row>
    <row r="398" spans="1:51" s="14" customFormat="1" ht="12">
      <c r="A398" s="14"/>
      <c r="B398" s="268"/>
      <c r="C398" s="269"/>
      <c r="D398" s="259" t="s">
        <v>166</v>
      </c>
      <c r="E398" s="270" t="s">
        <v>1</v>
      </c>
      <c r="F398" s="271" t="s">
        <v>506</v>
      </c>
      <c r="G398" s="269"/>
      <c r="H398" s="272">
        <v>14.56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166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158</v>
      </c>
    </row>
    <row r="399" spans="1:51" s="14" customFormat="1" ht="12">
      <c r="A399" s="14"/>
      <c r="B399" s="268"/>
      <c r="C399" s="269"/>
      <c r="D399" s="259" t="s">
        <v>166</v>
      </c>
      <c r="E399" s="270" t="s">
        <v>1</v>
      </c>
      <c r="F399" s="271" t="s">
        <v>507</v>
      </c>
      <c r="G399" s="269"/>
      <c r="H399" s="272">
        <v>8.4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166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158</v>
      </c>
    </row>
    <row r="400" spans="1:51" s="14" customFormat="1" ht="12">
      <c r="A400" s="14"/>
      <c r="B400" s="268"/>
      <c r="C400" s="269"/>
      <c r="D400" s="259" t="s">
        <v>166</v>
      </c>
      <c r="E400" s="270" t="s">
        <v>1</v>
      </c>
      <c r="F400" s="271" t="s">
        <v>508</v>
      </c>
      <c r="G400" s="269"/>
      <c r="H400" s="272">
        <v>8.1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166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158</v>
      </c>
    </row>
    <row r="401" spans="1:51" s="14" customFormat="1" ht="12">
      <c r="A401" s="14"/>
      <c r="B401" s="268"/>
      <c r="C401" s="269"/>
      <c r="D401" s="259" t="s">
        <v>166</v>
      </c>
      <c r="E401" s="270" t="s">
        <v>1</v>
      </c>
      <c r="F401" s="271" t="s">
        <v>509</v>
      </c>
      <c r="G401" s="269"/>
      <c r="H401" s="272">
        <v>9.45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166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158</v>
      </c>
    </row>
    <row r="402" spans="1:51" s="14" customFormat="1" ht="12">
      <c r="A402" s="14"/>
      <c r="B402" s="268"/>
      <c r="C402" s="269"/>
      <c r="D402" s="259" t="s">
        <v>166</v>
      </c>
      <c r="E402" s="270" t="s">
        <v>1</v>
      </c>
      <c r="F402" s="271" t="s">
        <v>510</v>
      </c>
      <c r="G402" s="269"/>
      <c r="H402" s="272">
        <v>1.49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166</v>
      </c>
      <c r="AU402" s="278" t="s">
        <v>82</v>
      </c>
      <c r="AV402" s="14" t="s">
        <v>82</v>
      </c>
      <c r="AW402" s="14" t="s">
        <v>30</v>
      </c>
      <c r="AX402" s="14" t="s">
        <v>73</v>
      </c>
      <c r="AY402" s="278" t="s">
        <v>158</v>
      </c>
    </row>
    <row r="403" spans="1:51" s="13" customFormat="1" ht="12">
      <c r="A403" s="13"/>
      <c r="B403" s="257"/>
      <c r="C403" s="258"/>
      <c r="D403" s="259" t="s">
        <v>166</v>
      </c>
      <c r="E403" s="260" t="s">
        <v>1</v>
      </c>
      <c r="F403" s="261" t="s">
        <v>392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166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158</v>
      </c>
    </row>
    <row r="404" spans="1:51" s="14" customFormat="1" ht="12">
      <c r="A404" s="14"/>
      <c r="B404" s="268"/>
      <c r="C404" s="269"/>
      <c r="D404" s="259" t="s">
        <v>166</v>
      </c>
      <c r="E404" s="270" t="s">
        <v>1</v>
      </c>
      <c r="F404" s="271" t="s">
        <v>506</v>
      </c>
      <c r="G404" s="269"/>
      <c r="H404" s="272">
        <v>14.56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166</v>
      </c>
      <c r="AU404" s="278" t="s">
        <v>82</v>
      </c>
      <c r="AV404" s="14" t="s">
        <v>82</v>
      </c>
      <c r="AW404" s="14" t="s">
        <v>30</v>
      </c>
      <c r="AX404" s="14" t="s">
        <v>73</v>
      </c>
      <c r="AY404" s="278" t="s">
        <v>158</v>
      </c>
    </row>
    <row r="405" spans="1:51" s="14" customFormat="1" ht="12">
      <c r="A405" s="14"/>
      <c r="B405" s="268"/>
      <c r="C405" s="269"/>
      <c r="D405" s="259" t="s">
        <v>166</v>
      </c>
      <c r="E405" s="270" t="s">
        <v>1</v>
      </c>
      <c r="F405" s="271" t="s">
        <v>511</v>
      </c>
      <c r="G405" s="269"/>
      <c r="H405" s="272">
        <v>10.8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166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158</v>
      </c>
    </row>
    <row r="406" spans="1:51" s="14" customFormat="1" ht="12">
      <c r="A406" s="14"/>
      <c r="B406" s="268"/>
      <c r="C406" s="269"/>
      <c r="D406" s="259" t="s">
        <v>166</v>
      </c>
      <c r="E406" s="270" t="s">
        <v>1</v>
      </c>
      <c r="F406" s="271" t="s">
        <v>507</v>
      </c>
      <c r="G406" s="269"/>
      <c r="H406" s="272">
        <v>8.4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166</v>
      </c>
      <c r="AU406" s="278" t="s">
        <v>82</v>
      </c>
      <c r="AV406" s="14" t="s">
        <v>82</v>
      </c>
      <c r="AW406" s="14" t="s">
        <v>30</v>
      </c>
      <c r="AX406" s="14" t="s">
        <v>73</v>
      </c>
      <c r="AY406" s="278" t="s">
        <v>158</v>
      </c>
    </row>
    <row r="407" spans="1:51" s="14" customFormat="1" ht="12">
      <c r="A407" s="14"/>
      <c r="B407" s="268"/>
      <c r="C407" s="269"/>
      <c r="D407" s="259" t="s">
        <v>166</v>
      </c>
      <c r="E407" s="270" t="s">
        <v>1</v>
      </c>
      <c r="F407" s="271" t="s">
        <v>512</v>
      </c>
      <c r="G407" s="269"/>
      <c r="H407" s="272">
        <v>2.7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166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158</v>
      </c>
    </row>
    <row r="408" spans="1:51" s="14" customFormat="1" ht="12">
      <c r="A408" s="14"/>
      <c r="B408" s="268"/>
      <c r="C408" s="269"/>
      <c r="D408" s="259" t="s">
        <v>166</v>
      </c>
      <c r="E408" s="270" t="s">
        <v>1</v>
      </c>
      <c r="F408" s="271" t="s">
        <v>513</v>
      </c>
      <c r="G408" s="269"/>
      <c r="H408" s="272">
        <v>1.5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166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158</v>
      </c>
    </row>
    <row r="409" spans="1:51" s="14" customFormat="1" ht="12">
      <c r="A409" s="14"/>
      <c r="B409" s="268"/>
      <c r="C409" s="269"/>
      <c r="D409" s="259" t="s">
        <v>166</v>
      </c>
      <c r="E409" s="270" t="s">
        <v>1</v>
      </c>
      <c r="F409" s="271" t="s">
        <v>514</v>
      </c>
      <c r="G409" s="269"/>
      <c r="H409" s="272">
        <v>8.1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166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158</v>
      </c>
    </row>
    <row r="410" spans="1:65" s="2" customFormat="1" ht="16.5" customHeight="1">
      <c r="A410" s="37"/>
      <c r="B410" s="38"/>
      <c r="C410" s="279" t="s">
        <v>515</v>
      </c>
      <c r="D410" s="279" t="s">
        <v>233</v>
      </c>
      <c r="E410" s="280" t="s">
        <v>516</v>
      </c>
      <c r="F410" s="281" t="s">
        <v>517</v>
      </c>
      <c r="G410" s="282" t="s">
        <v>462</v>
      </c>
      <c r="H410" s="283">
        <v>1176.41</v>
      </c>
      <c r="I410" s="284"/>
      <c r="J410" s="285">
        <f>ROUND(I410*H410,2)</f>
        <v>0</v>
      </c>
      <c r="K410" s="286"/>
      <c r="L410" s="287"/>
      <c r="M410" s="288" t="s">
        <v>1</v>
      </c>
      <c r="N410" s="289" t="s">
        <v>38</v>
      </c>
      <c r="O410" s="90"/>
      <c r="P410" s="253">
        <f>O410*H410</f>
        <v>0</v>
      </c>
      <c r="Q410" s="253">
        <v>3E-05</v>
      </c>
      <c r="R410" s="253">
        <f>Q410*H410</f>
        <v>0.035292300000000006</v>
      </c>
      <c r="S410" s="253">
        <v>0</v>
      </c>
      <c r="T410" s="254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5" t="s">
        <v>203</v>
      </c>
      <c r="AT410" s="255" t="s">
        <v>233</v>
      </c>
      <c r="AU410" s="255" t="s">
        <v>82</v>
      </c>
      <c r="AY410" s="16" t="s">
        <v>158</v>
      </c>
      <c r="BE410" s="256">
        <f>IF(N410="základní",J410,0)</f>
        <v>0</v>
      </c>
      <c r="BF410" s="256">
        <f>IF(N410="snížená",J410,0)</f>
        <v>0</v>
      </c>
      <c r="BG410" s="256">
        <f>IF(N410="zákl. přenesená",J410,0)</f>
        <v>0</v>
      </c>
      <c r="BH410" s="256">
        <f>IF(N410="sníž. přenesená",J410,0)</f>
        <v>0</v>
      </c>
      <c r="BI410" s="256">
        <f>IF(N410="nulová",J410,0)</f>
        <v>0</v>
      </c>
      <c r="BJ410" s="16" t="s">
        <v>80</v>
      </c>
      <c r="BK410" s="256">
        <f>ROUND(I410*H410,2)</f>
        <v>0</v>
      </c>
      <c r="BL410" s="16" t="s">
        <v>164</v>
      </c>
      <c r="BM410" s="255" t="s">
        <v>518</v>
      </c>
    </row>
    <row r="411" spans="1:51" s="14" customFormat="1" ht="12">
      <c r="A411" s="14"/>
      <c r="B411" s="268"/>
      <c r="C411" s="269"/>
      <c r="D411" s="259" t="s">
        <v>166</v>
      </c>
      <c r="E411" s="270" t="s">
        <v>1</v>
      </c>
      <c r="F411" s="271" t="s">
        <v>474</v>
      </c>
      <c r="G411" s="269"/>
      <c r="H411" s="272">
        <v>28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166</v>
      </c>
      <c r="AU411" s="278" t="s">
        <v>82</v>
      </c>
      <c r="AV411" s="14" t="s">
        <v>82</v>
      </c>
      <c r="AW411" s="14" t="s">
        <v>30</v>
      </c>
      <c r="AX411" s="14" t="s">
        <v>73</v>
      </c>
      <c r="AY411" s="278" t="s">
        <v>158</v>
      </c>
    </row>
    <row r="412" spans="1:51" s="13" customFormat="1" ht="12">
      <c r="A412" s="13"/>
      <c r="B412" s="257"/>
      <c r="C412" s="258"/>
      <c r="D412" s="259" t="s">
        <v>166</v>
      </c>
      <c r="E412" s="260" t="s">
        <v>1</v>
      </c>
      <c r="F412" s="261" t="s">
        <v>475</v>
      </c>
      <c r="G412" s="258"/>
      <c r="H412" s="260" t="s">
        <v>1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166</v>
      </c>
      <c r="AU412" s="267" t="s">
        <v>82</v>
      </c>
      <c r="AV412" s="13" t="s">
        <v>80</v>
      </c>
      <c r="AW412" s="13" t="s">
        <v>30</v>
      </c>
      <c r="AX412" s="13" t="s">
        <v>73</v>
      </c>
      <c r="AY412" s="267" t="s">
        <v>158</v>
      </c>
    </row>
    <row r="413" spans="1:51" s="13" customFormat="1" ht="12">
      <c r="A413" s="13"/>
      <c r="B413" s="257"/>
      <c r="C413" s="258"/>
      <c r="D413" s="259" t="s">
        <v>166</v>
      </c>
      <c r="E413" s="260" t="s">
        <v>1</v>
      </c>
      <c r="F413" s="261" t="s">
        <v>476</v>
      </c>
      <c r="G413" s="258"/>
      <c r="H413" s="260" t="s">
        <v>1</v>
      </c>
      <c r="I413" s="262"/>
      <c r="J413" s="258"/>
      <c r="K413" s="258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166</v>
      </c>
      <c r="AU413" s="267" t="s">
        <v>82</v>
      </c>
      <c r="AV413" s="13" t="s">
        <v>80</v>
      </c>
      <c r="AW413" s="13" t="s">
        <v>30</v>
      </c>
      <c r="AX413" s="13" t="s">
        <v>73</v>
      </c>
      <c r="AY413" s="267" t="s">
        <v>158</v>
      </c>
    </row>
    <row r="414" spans="1:51" s="14" customFormat="1" ht="12">
      <c r="A414" s="14"/>
      <c r="B414" s="268"/>
      <c r="C414" s="269"/>
      <c r="D414" s="259" t="s">
        <v>166</v>
      </c>
      <c r="E414" s="270" t="s">
        <v>1</v>
      </c>
      <c r="F414" s="271" t="s">
        <v>477</v>
      </c>
      <c r="G414" s="269"/>
      <c r="H414" s="272">
        <v>92.3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166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158</v>
      </c>
    </row>
    <row r="415" spans="1:51" s="14" customFormat="1" ht="12">
      <c r="A415" s="14"/>
      <c r="B415" s="268"/>
      <c r="C415" s="269"/>
      <c r="D415" s="259" t="s">
        <v>166</v>
      </c>
      <c r="E415" s="270" t="s">
        <v>1</v>
      </c>
      <c r="F415" s="271" t="s">
        <v>478</v>
      </c>
      <c r="G415" s="269"/>
      <c r="H415" s="272">
        <v>23.5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166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158</v>
      </c>
    </row>
    <row r="416" spans="1:51" s="14" customFormat="1" ht="12">
      <c r="A416" s="14"/>
      <c r="B416" s="268"/>
      <c r="C416" s="269"/>
      <c r="D416" s="259" t="s">
        <v>166</v>
      </c>
      <c r="E416" s="270" t="s">
        <v>1</v>
      </c>
      <c r="F416" s="271" t="s">
        <v>479</v>
      </c>
      <c r="G416" s="269"/>
      <c r="H416" s="272">
        <v>23.7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166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158</v>
      </c>
    </row>
    <row r="417" spans="1:51" s="14" customFormat="1" ht="12">
      <c r="A417" s="14"/>
      <c r="B417" s="268"/>
      <c r="C417" s="269"/>
      <c r="D417" s="259" t="s">
        <v>166</v>
      </c>
      <c r="E417" s="270" t="s">
        <v>1</v>
      </c>
      <c r="F417" s="271" t="s">
        <v>480</v>
      </c>
      <c r="G417" s="269"/>
      <c r="H417" s="272">
        <v>24.3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166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158</v>
      </c>
    </row>
    <row r="418" spans="1:51" s="14" customFormat="1" ht="12">
      <c r="A418" s="14"/>
      <c r="B418" s="268"/>
      <c r="C418" s="269"/>
      <c r="D418" s="259" t="s">
        <v>166</v>
      </c>
      <c r="E418" s="270" t="s">
        <v>1</v>
      </c>
      <c r="F418" s="271" t="s">
        <v>478</v>
      </c>
      <c r="G418" s="269"/>
      <c r="H418" s="272">
        <v>23.5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166</v>
      </c>
      <c r="AU418" s="278" t="s">
        <v>82</v>
      </c>
      <c r="AV418" s="14" t="s">
        <v>82</v>
      </c>
      <c r="AW418" s="14" t="s">
        <v>30</v>
      </c>
      <c r="AX418" s="14" t="s">
        <v>73</v>
      </c>
      <c r="AY418" s="278" t="s">
        <v>158</v>
      </c>
    </row>
    <row r="419" spans="1:51" s="14" customFormat="1" ht="12">
      <c r="A419" s="14"/>
      <c r="B419" s="268"/>
      <c r="C419" s="269"/>
      <c r="D419" s="259" t="s">
        <v>166</v>
      </c>
      <c r="E419" s="270" t="s">
        <v>1</v>
      </c>
      <c r="F419" s="271" t="s">
        <v>481</v>
      </c>
      <c r="G419" s="269"/>
      <c r="H419" s="272">
        <v>27.3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166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158</v>
      </c>
    </row>
    <row r="420" spans="1:51" s="14" customFormat="1" ht="12">
      <c r="A420" s="14"/>
      <c r="B420" s="268"/>
      <c r="C420" s="269"/>
      <c r="D420" s="259" t="s">
        <v>166</v>
      </c>
      <c r="E420" s="270" t="s">
        <v>1</v>
      </c>
      <c r="F420" s="271" t="s">
        <v>478</v>
      </c>
      <c r="G420" s="269"/>
      <c r="H420" s="272">
        <v>23.5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166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158</v>
      </c>
    </row>
    <row r="421" spans="1:51" s="14" customFormat="1" ht="12">
      <c r="A421" s="14"/>
      <c r="B421" s="268"/>
      <c r="C421" s="269"/>
      <c r="D421" s="259" t="s">
        <v>166</v>
      </c>
      <c r="E421" s="270" t="s">
        <v>1</v>
      </c>
      <c r="F421" s="271" t="s">
        <v>482</v>
      </c>
      <c r="G421" s="269"/>
      <c r="H421" s="272">
        <v>25.5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166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158</v>
      </c>
    </row>
    <row r="422" spans="1:51" s="14" customFormat="1" ht="12">
      <c r="A422" s="14"/>
      <c r="B422" s="268"/>
      <c r="C422" s="269"/>
      <c r="D422" s="259" t="s">
        <v>166</v>
      </c>
      <c r="E422" s="270" t="s">
        <v>1</v>
      </c>
      <c r="F422" s="271" t="s">
        <v>483</v>
      </c>
      <c r="G422" s="269"/>
      <c r="H422" s="272">
        <v>17.5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166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158</v>
      </c>
    </row>
    <row r="423" spans="1:51" s="14" customFormat="1" ht="12">
      <c r="A423" s="14"/>
      <c r="B423" s="268"/>
      <c r="C423" s="269"/>
      <c r="D423" s="259" t="s">
        <v>166</v>
      </c>
      <c r="E423" s="270" t="s">
        <v>1</v>
      </c>
      <c r="F423" s="271" t="s">
        <v>484</v>
      </c>
      <c r="G423" s="269"/>
      <c r="H423" s="272">
        <v>12.3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166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158</v>
      </c>
    </row>
    <row r="424" spans="1:51" s="13" customFormat="1" ht="12">
      <c r="A424" s="13"/>
      <c r="B424" s="257"/>
      <c r="C424" s="258"/>
      <c r="D424" s="259" t="s">
        <v>166</v>
      </c>
      <c r="E424" s="260" t="s">
        <v>1</v>
      </c>
      <c r="F424" s="261" t="s">
        <v>485</v>
      </c>
      <c r="G424" s="258"/>
      <c r="H424" s="260" t="s">
        <v>1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7" t="s">
        <v>166</v>
      </c>
      <c r="AU424" s="267" t="s">
        <v>82</v>
      </c>
      <c r="AV424" s="13" t="s">
        <v>80</v>
      </c>
      <c r="AW424" s="13" t="s">
        <v>30</v>
      </c>
      <c r="AX424" s="13" t="s">
        <v>73</v>
      </c>
      <c r="AY424" s="267" t="s">
        <v>158</v>
      </c>
    </row>
    <row r="425" spans="1:51" s="13" customFormat="1" ht="12">
      <c r="A425" s="13"/>
      <c r="B425" s="257"/>
      <c r="C425" s="258"/>
      <c r="D425" s="259" t="s">
        <v>166</v>
      </c>
      <c r="E425" s="260" t="s">
        <v>1</v>
      </c>
      <c r="F425" s="261" t="s">
        <v>376</v>
      </c>
      <c r="G425" s="258"/>
      <c r="H425" s="260" t="s">
        <v>1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7" t="s">
        <v>166</v>
      </c>
      <c r="AU425" s="267" t="s">
        <v>82</v>
      </c>
      <c r="AV425" s="13" t="s">
        <v>80</v>
      </c>
      <c r="AW425" s="13" t="s">
        <v>30</v>
      </c>
      <c r="AX425" s="13" t="s">
        <v>73</v>
      </c>
      <c r="AY425" s="267" t="s">
        <v>158</v>
      </c>
    </row>
    <row r="426" spans="1:51" s="14" customFormat="1" ht="12">
      <c r="A426" s="14"/>
      <c r="B426" s="268"/>
      <c r="C426" s="269"/>
      <c r="D426" s="259" t="s">
        <v>166</v>
      </c>
      <c r="E426" s="270" t="s">
        <v>1</v>
      </c>
      <c r="F426" s="271" t="s">
        <v>486</v>
      </c>
      <c r="G426" s="269"/>
      <c r="H426" s="272">
        <v>41.28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166</v>
      </c>
      <c r="AU426" s="278" t="s">
        <v>82</v>
      </c>
      <c r="AV426" s="14" t="s">
        <v>82</v>
      </c>
      <c r="AW426" s="14" t="s">
        <v>30</v>
      </c>
      <c r="AX426" s="14" t="s">
        <v>73</v>
      </c>
      <c r="AY426" s="278" t="s">
        <v>158</v>
      </c>
    </row>
    <row r="427" spans="1:51" s="14" customFormat="1" ht="12">
      <c r="A427" s="14"/>
      <c r="B427" s="268"/>
      <c r="C427" s="269"/>
      <c r="D427" s="259" t="s">
        <v>166</v>
      </c>
      <c r="E427" s="270" t="s">
        <v>1</v>
      </c>
      <c r="F427" s="271" t="s">
        <v>487</v>
      </c>
      <c r="G427" s="269"/>
      <c r="H427" s="272">
        <v>7.44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166</v>
      </c>
      <c r="AU427" s="278" t="s">
        <v>82</v>
      </c>
      <c r="AV427" s="14" t="s">
        <v>82</v>
      </c>
      <c r="AW427" s="14" t="s">
        <v>30</v>
      </c>
      <c r="AX427" s="14" t="s">
        <v>73</v>
      </c>
      <c r="AY427" s="278" t="s">
        <v>158</v>
      </c>
    </row>
    <row r="428" spans="1:51" s="14" customFormat="1" ht="12">
      <c r="A428" s="14"/>
      <c r="B428" s="268"/>
      <c r="C428" s="269"/>
      <c r="D428" s="259" t="s">
        <v>166</v>
      </c>
      <c r="E428" s="270" t="s">
        <v>1</v>
      </c>
      <c r="F428" s="271" t="s">
        <v>488</v>
      </c>
      <c r="G428" s="269"/>
      <c r="H428" s="272">
        <v>5.46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8" t="s">
        <v>166</v>
      </c>
      <c r="AU428" s="278" t="s">
        <v>82</v>
      </c>
      <c r="AV428" s="14" t="s">
        <v>82</v>
      </c>
      <c r="AW428" s="14" t="s">
        <v>30</v>
      </c>
      <c r="AX428" s="14" t="s">
        <v>73</v>
      </c>
      <c r="AY428" s="278" t="s">
        <v>158</v>
      </c>
    </row>
    <row r="429" spans="1:51" s="13" customFormat="1" ht="12">
      <c r="A429" s="13"/>
      <c r="B429" s="257"/>
      <c r="C429" s="258"/>
      <c r="D429" s="259" t="s">
        <v>166</v>
      </c>
      <c r="E429" s="260" t="s">
        <v>1</v>
      </c>
      <c r="F429" s="261" t="s">
        <v>386</v>
      </c>
      <c r="G429" s="258"/>
      <c r="H429" s="260" t="s">
        <v>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166</v>
      </c>
      <c r="AU429" s="267" t="s">
        <v>82</v>
      </c>
      <c r="AV429" s="13" t="s">
        <v>80</v>
      </c>
      <c r="AW429" s="13" t="s">
        <v>30</v>
      </c>
      <c r="AX429" s="13" t="s">
        <v>73</v>
      </c>
      <c r="AY429" s="267" t="s">
        <v>158</v>
      </c>
    </row>
    <row r="430" spans="1:51" s="14" customFormat="1" ht="12">
      <c r="A430" s="14"/>
      <c r="B430" s="268"/>
      <c r="C430" s="269"/>
      <c r="D430" s="259" t="s">
        <v>166</v>
      </c>
      <c r="E430" s="270" t="s">
        <v>1</v>
      </c>
      <c r="F430" s="271" t="s">
        <v>489</v>
      </c>
      <c r="G430" s="269"/>
      <c r="H430" s="272">
        <v>50.12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166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158</v>
      </c>
    </row>
    <row r="431" spans="1:51" s="14" customFormat="1" ht="12">
      <c r="A431" s="14"/>
      <c r="B431" s="268"/>
      <c r="C431" s="269"/>
      <c r="D431" s="259" t="s">
        <v>166</v>
      </c>
      <c r="E431" s="270" t="s">
        <v>1</v>
      </c>
      <c r="F431" s="271" t="s">
        <v>490</v>
      </c>
      <c r="G431" s="269"/>
      <c r="H431" s="272">
        <v>49.2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166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158</v>
      </c>
    </row>
    <row r="432" spans="1:51" s="14" customFormat="1" ht="12">
      <c r="A432" s="14"/>
      <c r="B432" s="268"/>
      <c r="C432" s="269"/>
      <c r="D432" s="259" t="s">
        <v>166</v>
      </c>
      <c r="E432" s="270" t="s">
        <v>1</v>
      </c>
      <c r="F432" s="271" t="s">
        <v>491</v>
      </c>
      <c r="G432" s="269"/>
      <c r="H432" s="272">
        <v>33.84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166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158</v>
      </c>
    </row>
    <row r="433" spans="1:51" s="14" customFormat="1" ht="12">
      <c r="A433" s="14"/>
      <c r="B433" s="268"/>
      <c r="C433" s="269"/>
      <c r="D433" s="259" t="s">
        <v>166</v>
      </c>
      <c r="E433" s="270" t="s">
        <v>1</v>
      </c>
      <c r="F433" s="271" t="s">
        <v>492</v>
      </c>
      <c r="G433" s="269"/>
      <c r="H433" s="272">
        <v>35.28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166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158</v>
      </c>
    </row>
    <row r="434" spans="1:51" s="14" customFormat="1" ht="12">
      <c r="A434" s="14"/>
      <c r="B434" s="268"/>
      <c r="C434" s="269"/>
      <c r="D434" s="259" t="s">
        <v>166</v>
      </c>
      <c r="E434" s="270" t="s">
        <v>1</v>
      </c>
      <c r="F434" s="271" t="s">
        <v>493</v>
      </c>
      <c r="G434" s="269"/>
      <c r="H434" s="272">
        <v>7.14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166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158</v>
      </c>
    </row>
    <row r="435" spans="1:51" s="13" customFormat="1" ht="12">
      <c r="A435" s="13"/>
      <c r="B435" s="257"/>
      <c r="C435" s="258"/>
      <c r="D435" s="259" t="s">
        <v>166</v>
      </c>
      <c r="E435" s="260" t="s">
        <v>1</v>
      </c>
      <c r="F435" s="261" t="s">
        <v>392</v>
      </c>
      <c r="G435" s="258"/>
      <c r="H435" s="260" t="s">
        <v>1</v>
      </c>
      <c r="I435" s="262"/>
      <c r="J435" s="258"/>
      <c r="K435" s="258"/>
      <c r="L435" s="263"/>
      <c r="M435" s="264"/>
      <c r="N435" s="265"/>
      <c r="O435" s="265"/>
      <c r="P435" s="265"/>
      <c r="Q435" s="265"/>
      <c r="R435" s="265"/>
      <c r="S435" s="265"/>
      <c r="T435" s="26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7" t="s">
        <v>166</v>
      </c>
      <c r="AU435" s="267" t="s">
        <v>82</v>
      </c>
      <c r="AV435" s="13" t="s">
        <v>80</v>
      </c>
      <c r="AW435" s="13" t="s">
        <v>30</v>
      </c>
      <c r="AX435" s="13" t="s">
        <v>73</v>
      </c>
      <c r="AY435" s="267" t="s">
        <v>158</v>
      </c>
    </row>
    <row r="436" spans="1:51" s="14" customFormat="1" ht="12">
      <c r="A436" s="14"/>
      <c r="B436" s="268"/>
      <c r="C436" s="269"/>
      <c r="D436" s="259" t="s">
        <v>166</v>
      </c>
      <c r="E436" s="270" t="s">
        <v>1</v>
      </c>
      <c r="F436" s="271" t="s">
        <v>489</v>
      </c>
      <c r="G436" s="269"/>
      <c r="H436" s="272">
        <v>50.12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166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158</v>
      </c>
    </row>
    <row r="437" spans="1:51" s="14" customFormat="1" ht="12">
      <c r="A437" s="14"/>
      <c r="B437" s="268"/>
      <c r="C437" s="269"/>
      <c r="D437" s="259" t="s">
        <v>166</v>
      </c>
      <c r="E437" s="270" t="s">
        <v>1</v>
      </c>
      <c r="F437" s="271" t="s">
        <v>494</v>
      </c>
      <c r="G437" s="269"/>
      <c r="H437" s="272">
        <v>40.8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166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158</v>
      </c>
    </row>
    <row r="438" spans="1:51" s="14" customFormat="1" ht="12">
      <c r="A438" s="14"/>
      <c r="B438" s="268"/>
      <c r="C438" s="269"/>
      <c r="D438" s="259" t="s">
        <v>166</v>
      </c>
      <c r="E438" s="270" t="s">
        <v>1</v>
      </c>
      <c r="F438" s="271" t="s">
        <v>495</v>
      </c>
      <c r="G438" s="269"/>
      <c r="H438" s="272">
        <v>48.72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166</v>
      </c>
      <c r="AU438" s="278" t="s">
        <v>82</v>
      </c>
      <c r="AV438" s="14" t="s">
        <v>82</v>
      </c>
      <c r="AW438" s="14" t="s">
        <v>30</v>
      </c>
      <c r="AX438" s="14" t="s">
        <v>73</v>
      </c>
      <c r="AY438" s="278" t="s">
        <v>158</v>
      </c>
    </row>
    <row r="439" spans="1:51" s="14" customFormat="1" ht="12">
      <c r="A439" s="14"/>
      <c r="B439" s="268"/>
      <c r="C439" s="269"/>
      <c r="D439" s="259" t="s">
        <v>166</v>
      </c>
      <c r="E439" s="270" t="s">
        <v>1</v>
      </c>
      <c r="F439" s="271" t="s">
        <v>496</v>
      </c>
      <c r="G439" s="269"/>
      <c r="H439" s="272">
        <v>12.4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166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158</v>
      </c>
    </row>
    <row r="440" spans="1:51" s="14" customFormat="1" ht="12">
      <c r="A440" s="14"/>
      <c r="B440" s="268"/>
      <c r="C440" s="269"/>
      <c r="D440" s="259" t="s">
        <v>166</v>
      </c>
      <c r="E440" s="270" t="s">
        <v>1</v>
      </c>
      <c r="F440" s="271" t="s">
        <v>497</v>
      </c>
      <c r="G440" s="269"/>
      <c r="H440" s="272">
        <v>7.14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166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158</v>
      </c>
    </row>
    <row r="441" spans="1:51" s="14" customFormat="1" ht="12">
      <c r="A441" s="14"/>
      <c r="B441" s="268"/>
      <c r="C441" s="269"/>
      <c r="D441" s="259" t="s">
        <v>166</v>
      </c>
      <c r="E441" s="270" t="s">
        <v>1</v>
      </c>
      <c r="F441" s="271" t="s">
        <v>498</v>
      </c>
      <c r="G441" s="269"/>
      <c r="H441" s="272">
        <v>43.2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166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158</v>
      </c>
    </row>
    <row r="442" spans="1:51" s="14" customFormat="1" ht="12">
      <c r="A442" s="14"/>
      <c r="B442" s="268"/>
      <c r="C442" s="269"/>
      <c r="D442" s="259" t="s">
        <v>166</v>
      </c>
      <c r="E442" s="270" t="s">
        <v>1</v>
      </c>
      <c r="F442" s="271" t="s">
        <v>499</v>
      </c>
      <c r="G442" s="269"/>
      <c r="H442" s="272">
        <v>17.55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166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158</v>
      </c>
    </row>
    <row r="443" spans="1:51" s="14" customFormat="1" ht="12">
      <c r="A443" s="14"/>
      <c r="B443" s="268"/>
      <c r="C443" s="269"/>
      <c r="D443" s="259" t="s">
        <v>166</v>
      </c>
      <c r="E443" s="270" t="s">
        <v>1</v>
      </c>
      <c r="F443" s="271" t="s">
        <v>500</v>
      </c>
      <c r="G443" s="269"/>
      <c r="H443" s="272">
        <v>136.3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166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158</v>
      </c>
    </row>
    <row r="444" spans="1:51" s="14" customFormat="1" ht="12">
      <c r="A444" s="14"/>
      <c r="B444" s="268"/>
      <c r="C444" s="269"/>
      <c r="D444" s="259" t="s">
        <v>166</v>
      </c>
      <c r="E444" s="270" t="s">
        <v>1</v>
      </c>
      <c r="F444" s="271" t="s">
        <v>501</v>
      </c>
      <c r="G444" s="269"/>
      <c r="H444" s="272">
        <v>213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166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158</v>
      </c>
    </row>
    <row r="445" spans="1:51" s="14" customFormat="1" ht="12">
      <c r="A445" s="14"/>
      <c r="B445" s="268"/>
      <c r="C445" s="269"/>
      <c r="D445" s="259" t="s">
        <v>166</v>
      </c>
      <c r="E445" s="269"/>
      <c r="F445" s="271" t="s">
        <v>519</v>
      </c>
      <c r="G445" s="269"/>
      <c r="H445" s="272">
        <v>1176.41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166</v>
      </c>
      <c r="AU445" s="278" t="s">
        <v>82</v>
      </c>
      <c r="AV445" s="14" t="s">
        <v>82</v>
      </c>
      <c r="AW445" s="14" t="s">
        <v>4</v>
      </c>
      <c r="AX445" s="14" t="s">
        <v>80</v>
      </c>
      <c r="AY445" s="278" t="s">
        <v>158</v>
      </c>
    </row>
    <row r="446" spans="1:65" s="2" customFormat="1" ht="21.75" customHeight="1">
      <c r="A446" s="37"/>
      <c r="B446" s="38"/>
      <c r="C446" s="279" t="s">
        <v>520</v>
      </c>
      <c r="D446" s="279" t="s">
        <v>233</v>
      </c>
      <c r="E446" s="280" t="s">
        <v>521</v>
      </c>
      <c r="F446" s="281" t="s">
        <v>522</v>
      </c>
      <c r="G446" s="282" t="s">
        <v>462</v>
      </c>
      <c r="H446" s="283">
        <v>111.059</v>
      </c>
      <c r="I446" s="284"/>
      <c r="J446" s="285">
        <f>ROUND(I446*H446,2)</f>
        <v>0</v>
      </c>
      <c r="K446" s="286"/>
      <c r="L446" s="287"/>
      <c r="M446" s="288" t="s">
        <v>1</v>
      </c>
      <c r="N446" s="289" t="s">
        <v>38</v>
      </c>
      <c r="O446" s="90"/>
      <c r="P446" s="253">
        <f>O446*H446</f>
        <v>0</v>
      </c>
      <c r="Q446" s="253">
        <v>0.0002</v>
      </c>
      <c r="R446" s="253">
        <f>Q446*H446</f>
        <v>0.0222118</v>
      </c>
      <c r="S446" s="253">
        <v>0</v>
      </c>
      <c r="T446" s="254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5" t="s">
        <v>203</v>
      </c>
      <c r="AT446" s="255" t="s">
        <v>233</v>
      </c>
      <c r="AU446" s="255" t="s">
        <v>82</v>
      </c>
      <c r="AY446" s="16" t="s">
        <v>158</v>
      </c>
      <c r="BE446" s="256">
        <f>IF(N446="základní",J446,0)</f>
        <v>0</v>
      </c>
      <c r="BF446" s="256">
        <f>IF(N446="snížená",J446,0)</f>
        <v>0</v>
      </c>
      <c r="BG446" s="256">
        <f>IF(N446="zákl. přenesená",J446,0)</f>
        <v>0</v>
      </c>
      <c r="BH446" s="256">
        <f>IF(N446="sníž. přenesená",J446,0)</f>
        <v>0</v>
      </c>
      <c r="BI446" s="256">
        <f>IF(N446="nulová",J446,0)</f>
        <v>0</v>
      </c>
      <c r="BJ446" s="16" t="s">
        <v>80</v>
      </c>
      <c r="BK446" s="256">
        <f>ROUND(I446*H446,2)</f>
        <v>0</v>
      </c>
      <c r="BL446" s="16" t="s">
        <v>164</v>
      </c>
      <c r="BM446" s="255" t="s">
        <v>523</v>
      </c>
    </row>
    <row r="447" spans="1:51" s="13" customFormat="1" ht="12">
      <c r="A447" s="13"/>
      <c r="B447" s="257"/>
      <c r="C447" s="258"/>
      <c r="D447" s="259" t="s">
        <v>166</v>
      </c>
      <c r="E447" s="260" t="s">
        <v>1</v>
      </c>
      <c r="F447" s="261" t="s">
        <v>502</v>
      </c>
      <c r="G447" s="258"/>
      <c r="H447" s="260" t="s">
        <v>1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7" t="s">
        <v>166</v>
      </c>
      <c r="AU447" s="267" t="s">
        <v>82</v>
      </c>
      <c r="AV447" s="13" t="s">
        <v>80</v>
      </c>
      <c r="AW447" s="13" t="s">
        <v>30</v>
      </c>
      <c r="AX447" s="13" t="s">
        <v>73</v>
      </c>
      <c r="AY447" s="267" t="s">
        <v>158</v>
      </c>
    </row>
    <row r="448" spans="1:51" s="13" customFormat="1" ht="12">
      <c r="A448" s="13"/>
      <c r="B448" s="257"/>
      <c r="C448" s="258"/>
      <c r="D448" s="259" t="s">
        <v>166</v>
      </c>
      <c r="E448" s="260" t="s">
        <v>1</v>
      </c>
      <c r="F448" s="261" t="s">
        <v>167</v>
      </c>
      <c r="G448" s="258"/>
      <c r="H448" s="260" t="s">
        <v>1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166</v>
      </c>
      <c r="AU448" s="267" t="s">
        <v>82</v>
      </c>
      <c r="AV448" s="13" t="s">
        <v>80</v>
      </c>
      <c r="AW448" s="13" t="s">
        <v>30</v>
      </c>
      <c r="AX448" s="13" t="s">
        <v>73</v>
      </c>
      <c r="AY448" s="267" t="s">
        <v>158</v>
      </c>
    </row>
    <row r="449" spans="1:51" s="14" customFormat="1" ht="12">
      <c r="A449" s="14"/>
      <c r="B449" s="268"/>
      <c r="C449" s="269"/>
      <c r="D449" s="259" t="s">
        <v>166</v>
      </c>
      <c r="E449" s="270" t="s">
        <v>1</v>
      </c>
      <c r="F449" s="271" t="s">
        <v>503</v>
      </c>
      <c r="G449" s="269"/>
      <c r="H449" s="272">
        <v>13.68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166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158</v>
      </c>
    </row>
    <row r="450" spans="1:51" s="14" customFormat="1" ht="12">
      <c r="A450" s="14"/>
      <c r="B450" s="268"/>
      <c r="C450" s="269"/>
      <c r="D450" s="259" t="s">
        <v>166</v>
      </c>
      <c r="E450" s="270" t="s">
        <v>1</v>
      </c>
      <c r="F450" s="271" t="s">
        <v>504</v>
      </c>
      <c r="G450" s="269"/>
      <c r="H450" s="272">
        <v>2.62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166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158</v>
      </c>
    </row>
    <row r="451" spans="1:51" s="14" customFormat="1" ht="12">
      <c r="A451" s="14"/>
      <c r="B451" s="268"/>
      <c r="C451" s="269"/>
      <c r="D451" s="259" t="s">
        <v>166</v>
      </c>
      <c r="E451" s="270" t="s">
        <v>1</v>
      </c>
      <c r="F451" s="271" t="s">
        <v>505</v>
      </c>
      <c r="G451" s="269"/>
      <c r="H451" s="272">
        <v>1.41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166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158</v>
      </c>
    </row>
    <row r="452" spans="1:51" s="13" customFormat="1" ht="12">
      <c r="A452" s="13"/>
      <c r="B452" s="257"/>
      <c r="C452" s="258"/>
      <c r="D452" s="259" t="s">
        <v>166</v>
      </c>
      <c r="E452" s="260" t="s">
        <v>1</v>
      </c>
      <c r="F452" s="261" t="s">
        <v>386</v>
      </c>
      <c r="G452" s="258"/>
      <c r="H452" s="260" t="s">
        <v>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166</v>
      </c>
      <c r="AU452" s="267" t="s">
        <v>82</v>
      </c>
      <c r="AV452" s="13" t="s">
        <v>80</v>
      </c>
      <c r="AW452" s="13" t="s">
        <v>30</v>
      </c>
      <c r="AX452" s="13" t="s">
        <v>73</v>
      </c>
      <c r="AY452" s="267" t="s">
        <v>158</v>
      </c>
    </row>
    <row r="453" spans="1:51" s="14" customFormat="1" ht="12">
      <c r="A453" s="14"/>
      <c r="B453" s="268"/>
      <c r="C453" s="269"/>
      <c r="D453" s="259" t="s">
        <v>166</v>
      </c>
      <c r="E453" s="270" t="s">
        <v>1</v>
      </c>
      <c r="F453" s="271" t="s">
        <v>506</v>
      </c>
      <c r="G453" s="269"/>
      <c r="H453" s="272">
        <v>14.56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166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158</v>
      </c>
    </row>
    <row r="454" spans="1:51" s="14" customFormat="1" ht="12">
      <c r="A454" s="14"/>
      <c r="B454" s="268"/>
      <c r="C454" s="269"/>
      <c r="D454" s="259" t="s">
        <v>166</v>
      </c>
      <c r="E454" s="270" t="s">
        <v>1</v>
      </c>
      <c r="F454" s="271" t="s">
        <v>507</v>
      </c>
      <c r="G454" s="269"/>
      <c r="H454" s="272">
        <v>8.4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166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158</v>
      </c>
    </row>
    <row r="455" spans="1:51" s="14" customFormat="1" ht="12">
      <c r="A455" s="14"/>
      <c r="B455" s="268"/>
      <c r="C455" s="269"/>
      <c r="D455" s="259" t="s">
        <v>166</v>
      </c>
      <c r="E455" s="270" t="s">
        <v>1</v>
      </c>
      <c r="F455" s="271" t="s">
        <v>508</v>
      </c>
      <c r="G455" s="269"/>
      <c r="H455" s="272">
        <v>8.1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166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158</v>
      </c>
    </row>
    <row r="456" spans="1:51" s="14" customFormat="1" ht="12">
      <c r="A456" s="14"/>
      <c r="B456" s="268"/>
      <c r="C456" s="269"/>
      <c r="D456" s="259" t="s">
        <v>166</v>
      </c>
      <c r="E456" s="270" t="s">
        <v>1</v>
      </c>
      <c r="F456" s="271" t="s">
        <v>509</v>
      </c>
      <c r="G456" s="269"/>
      <c r="H456" s="272">
        <v>9.45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166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158</v>
      </c>
    </row>
    <row r="457" spans="1:51" s="14" customFormat="1" ht="12">
      <c r="A457" s="14"/>
      <c r="B457" s="268"/>
      <c r="C457" s="269"/>
      <c r="D457" s="259" t="s">
        <v>166</v>
      </c>
      <c r="E457" s="270" t="s">
        <v>1</v>
      </c>
      <c r="F457" s="271" t="s">
        <v>510</v>
      </c>
      <c r="G457" s="269"/>
      <c r="H457" s="272">
        <v>1.49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166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158</v>
      </c>
    </row>
    <row r="458" spans="1:51" s="13" customFormat="1" ht="12">
      <c r="A458" s="13"/>
      <c r="B458" s="257"/>
      <c r="C458" s="258"/>
      <c r="D458" s="259" t="s">
        <v>166</v>
      </c>
      <c r="E458" s="260" t="s">
        <v>1</v>
      </c>
      <c r="F458" s="261" t="s">
        <v>392</v>
      </c>
      <c r="G458" s="258"/>
      <c r="H458" s="260" t="s">
        <v>1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7" t="s">
        <v>166</v>
      </c>
      <c r="AU458" s="267" t="s">
        <v>82</v>
      </c>
      <c r="AV458" s="13" t="s">
        <v>80</v>
      </c>
      <c r="AW458" s="13" t="s">
        <v>30</v>
      </c>
      <c r="AX458" s="13" t="s">
        <v>73</v>
      </c>
      <c r="AY458" s="267" t="s">
        <v>158</v>
      </c>
    </row>
    <row r="459" spans="1:51" s="14" customFormat="1" ht="12">
      <c r="A459" s="14"/>
      <c r="B459" s="268"/>
      <c r="C459" s="269"/>
      <c r="D459" s="259" t="s">
        <v>166</v>
      </c>
      <c r="E459" s="270" t="s">
        <v>1</v>
      </c>
      <c r="F459" s="271" t="s">
        <v>506</v>
      </c>
      <c r="G459" s="269"/>
      <c r="H459" s="272">
        <v>14.56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166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158</v>
      </c>
    </row>
    <row r="460" spans="1:51" s="14" customFormat="1" ht="12">
      <c r="A460" s="14"/>
      <c r="B460" s="268"/>
      <c r="C460" s="269"/>
      <c r="D460" s="259" t="s">
        <v>166</v>
      </c>
      <c r="E460" s="270" t="s">
        <v>1</v>
      </c>
      <c r="F460" s="271" t="s">
        <v>511</v>
      </c>
      <c r="G460" s="269"/>
      <c r="H460" s="272">
        <v>10.8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166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158</v>
      </c>
    </row>
    <row r="461" spans="1:51" s="14" customFormat="1" ht="12">
      <c r="A461" s="14"/>
      <c r="B461" s="268"/>
      <c r="C461" s="269"/>
      <c r="D461" s="259" t="s">
        <v>166</v>
      </c>
      <c r="E461" s="270" t="s">
        <v>1</v>
      </c>
      <c r="F461" s="271" t="s">
        <v>507</v>
      </c>
      <c r="G461" s="269"/>
      <c r="H461" s="272">
        <v>8.4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166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158</v>
      </c>
    </row>
    <row r="462" spans="1:51" s="14" customFormat="1" ht="12">
      <c r="A462" s="14"/>
      <c r="B462" s="268"/>
      <c r="C462" s="269"/>
      <c r="D462" s="259" t="s">
        <v>166</v>
      </c>
      <c r="E462" s="270" t="s">
        <v>1</v>
      </c>
      <c r="F462" s="271" t="s">
        <v>512</v>
      </c>
      <c r="G462" s="269"/>
      <c r="H462" s="272">
        <v>2.7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166</v>
      </c>
      <c r="AU462" s="278" t="s">
        <v>82</v>
      </c>
      <c r="AV462" s="14" t="s">
        <v>82</v>
      </c>
      <c r="AW462" s="14" t="s">
        <v>30</v>
      </c>
      <c r="AX462" s="14" t="s">
        <v>73</v>
      </c>
      <c r="AY462" s="278" t="s">
        <v>158</v>
      </c>
    </row>
    <row r="463" spans="1:51" s="14" customFormat="1" ht="12">
      <c r="A463" s="14"/>
      <c r="B463" s="268"/>
      <c r="C463" s="269"/>
      <c r="D463" s="259" t="s">
        <v>166</v>
      </c>
      <c r="E463" s="270" t="s">
        <v>1</v>
      </c>
      <c r="F463" s="271" t="s">
        <v>513</v>
      </c>
      <c r="G463" s="269"/>
      <c r="H463" s="272">
        <v>1.5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166</v>
      </c>
      <c r="AU463" s="278" t="s">
        <v>82</v>
      </c>
      <c r="AV463" s="14" t="s">
        <v>82</v>
      </c>
      <c r="AW463" s="14" t="s">
        <v>30</v>
      </c>
      <c r="AX463" s="14" t="s">
        <v>73</v>
      </c>
      <c r="AY463" s="278" t="s">
        <v>158</v>
      </c>
    </row>
    <row r="464" spans="1:51" s="14" customFormat="1" ht="12">
      <c r="A464" s="14"/>
      <c r="B464" s="268"/>
      <c r="C464" s="269"/>
      <c r="D464" s="259" t="s">
        <v>166</v>
      </c>
      <c r="E464" s="270" t="s">
        <v>1</v>
      </c>
      <c r="F464" s="271" t="s">
        <v>514</v>
      </c>
      <c r="G464" s="269"/>
      <c r="H464" s="272">
        <v>8.1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166</v>
      </c>
      <c r="AU464" s="278" t="s">
        <v>82</v>
      </c>
      <c r="AV464" s="14" t="s">
        <v>82</v>
      </c>
      <c r="AW464" s="14" t="s">
        <v>30</v>
      </c>
      <c r="AX464" s="14" t="s">
        <v>73</v>
      </c>
      <c r="AY464" s="278" t="s">
        <v>158</v>
      </c>
    </row>
    <row r="465" spans="1:51" s="14" customFormat="1" ht="12">
      <c r="A465" s="14"/>
      <c r="B465" s="268"/>
      <c r="C465" s="269"/>
      <c r="D465" s="259" t="s">
        <v>166</v>
      </c>
      <c r="E465" s="269"/>
      <c r="F465" s="271" t="s">
        <v>524</v>
      </c>
      <c r="G465" s="269"/>
      <c r="H465" s="272">
        <v>111.059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166</v>
      </c>
      <c r="AU465" s="278" t="s">
        <v>82</v>
      </c>
      <c r="AV465" s="14" t="s">
        <v>82</v>
      </c>
      <c r="AW465" s="14" t="s">
        <v>4</v>
      </c>
      <c r="AX465" s="14" t="s">
        <v>80</v>
      </c>
      <c r="AY465" s="278" t="s">
        <v>158</v>
      </c>
    </row>
    <row r="466" spans="1:65" s="2" customFormat="1" ht="21.75" customHeight="1">
      <c r="A466" s="37"/>
      <c r="B466" s="38"/>
      <c r="C466" s="243" t="s">
        <v>525</v>
      </c>
      <c r="D466" s="243" t="s">
        <v>160</v>
      </c>
      <c r="E466" s="244" t="s">
        <v>526</v>
      </c>
      <c r="F466" s="245" t="s">
        <v>527</v>
      </c>
      <c r="G466" s="246" t="s">
        <v>462</v>
      </c>
      <c r="H466" s="247">
        <v>651.37</v>
      </c>
      <c r="I466" s="248"/>
      <c r="J466" s="249">
        <f>ROUND(I466*H466,2)</f>
        <v>0</v>
      </c>
      <c r="K466" s="250"/>
      <c r="L466" s="43"/>
      <c r="M466" s="251" t="s">
        <v>1</v>
      </c>
      <c r="N466" s="252" t="s">
        <v>38</v>
      </c>
      <c r="O466" s="90"/>
      <c r="P466" s="253">
        <f>O466*H466</f>
        <v>0</v>
      </c>
      <c r="Q466" s="253">
        <v>0</v>
      </c>
      <c r="R466" s="253">
        <f>Q466*H466</f>
        <v>0</v>
      </c>
      <c r="S466" s="253">
        <v>0</v>
      </c>
      <c r="T466" s="25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5" t="s">
        <v>164</v>
      </c>
      <c r="AT466" s="255" t="s">
        <v>160</v>
      </c>
      <c r="AU466" s="255" t="s">
        <v>82</v>
      </c>
      <c r="AY466" s="16" t="s">
        <v>158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6" t="s">
        <v>80</v>
      </c>
      <c r="BK466" s="256">
        <f>ROUND(I466*H466,2)</f>
        <v>0</v>
      </c>
      <c r="BL466" s="16" t="s">
        <v>164</v>
      </c>
      <c r="BM466" s="255" t="s">
        <v>528</v>
      </c>
    </row>
    <row r="467" spans="1:51" s="13" customFormat="1" ht="12">
      <c r="A467" s="13"/>
      <c r="B467" s="257"/>
      <c r="C467" s="258"/>
      <c r="D467" s="259" t="s">
        <v>166</v>
      </c>
      <c r="E467" s="260" t="s">
        <v>1</v>
      </c>
      <c r="F467" s="261" t="s">
        <v>485</v>
      </c>
      <c r="G467" s="258"/>
      <c r="H467" s="260" t="s">
        <v>1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7" t="s">
        <v>166</v>
      </c>
      <c r="AU467" s="267" t="s">
        <v>82</v>
      </c>
      <c r="AV467" s="13" t="s">
        <v>80</v>
      </c>
      <c r="AW467" s="13" t="s">
        <v>30</v>
      </c>
      <c r="AX467" s="13" t="s">
        <v>73</v>
      </c>
      <c r="AY467" s="267" t="s">
        <v>158</v>
      </c>
    </row>
    <row r="468" spans="1:51" s="13" customFormat="1" ht="12">
      <c r="A468" s="13"/>
      <c r="B468" s="257"/>
      <c r="C468" s="258"/>
      <c r="D468" s="259" t="s">
        <v>166</v>
      </c>
      <c r="E468" s="260" t="s">
        <v>1</v>
      </c>
      <c r="F468" s="261" t="s">
        <v>376</v>
      </c>
      <c r="G468" s="258"/>
      <c r="H468" s="260" t="s">
        <v>1</v>
      </c>
      <c r="I468" s="262"/>
      <c r="J468" s="258"/>
      <c r="K468" s="258"/>
      <c r="L468" s="263"/>
      <c r="M468" s="264"/>
      <c r="N468" s="265"/>
      <c r="O468" s="265"/>
      <c r="P468" s="265"/>
      <c r="Q468" s="265"/>
      <c r="R468" s="265"/>
      <c r="S468" s="265"/>
      <c r="T468" s="26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7" t="s">
        <v>166</v>
      </c>
      <c r="AU468" s="267" t="s">
        <v>82</v>
      </c>
      <c r="AV468" s="13" t="s">
        <v>80</v>
      </c>
      <c r="AW468" s="13" t="s">
        <v>30</v>
      </c>
      <c r="AX468" s="13" t="s">
        <v>73</v>
      </c>
      <c r="AY468" s="267" t="s">
        <v>158</v>
      </c>
    </row>
    <row r="469" spans="1:51" s="14" customFormat="1" ht="12">
      <c r="A469" s="14"/>
      <c r="B469" s="268"/>
      <c r="C469" s="269"/>
      <c r="D469" s="259" t="s">
        <v>166</v>
      </c>
      <c r="E469" s="270" t="s">
        <v>1</v>
      </c>
      <c r="F469" s="271" t="s">
        <v>529</v>
      </c>
      <c r="G469" s="269"/>
      <c r="H469" s="272">
        <v>27.6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166</v>
      </c>
      <c r="AU469" s="278" t="s">
        <v>82</v>
      </c>
      <c r="AV469" s="14" t="s">
        <v>82</v>
      </c>
      <c r="AW469" s="14" t="s">
        <v>30</v>
      </c>
      <c r="AX469" s="14" t="s">
        <v>73</v>
      </c>
      <c r="AY469" s="278" t="s">
        <v>158</v>
      </c>
    </row>
    <row r="470" spans="1:51" s="14" customFormat="1" ht="12">
      <c r="A470" s="14"/>
      <c r="B470" s="268"/>
      <c r="C470" s="269"/>
      <c r="D470" s="259" t="s">
        <v>166</v>
      </c>
      <c r="E470" s="270" t="s">
        <v>1</v>
      </c>
      <c r="F470" s="271" t="s">
        <v>530</v>
      </c>
      <c r="G470" s="269"/>
      <c r="H470" s="272">
        <v>4.82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166</v>
      </c>
      <c r="AU470" s="278" t="s">
        <v>82</v>
      </c>
      <c r="AV470" s="14" t="s">
        <v>82</v>
      </c>
      <c r="AW470" s="14" t="s">
        <v>30</v>
      </c>
      <c r="AX470" s="14" t="s">
        <v>73</v>
      </c>
      <c r="AY470" s="278" t="s">
        <v>158</v>
      </c>
    </row>
    <row r="471" spans="1:51" s="14" customFormat="1" ht="12">
      <c r="A471" s="14"/>
      <c r="B471" s="268"/>
      <c r="C471" s="269"/>
      <c r="D471" s="259" t="s">
        <v>166</v>
      </c>
      <c r="E471" s="270" t="s">
        <v>1</v>
      </c>
      <c r="F471" s="271" t="s">
        <v>531</v>
      </c>
      <c r="G471" s="269"/>
      <c r="H471" s="272">
        <v>4.05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166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158</v>
      </c>
    </row>
    <row r="472" spans="1:51" s="13" customFormat="1" ht="12">
      <c r="A472" s="13"/>
      <c r="B472" s="257"/>
      <c r="C472" s="258"/>
      <c r="D472" s="259" t="s">
        <v>166</v>
      </c>
      <c r="E472" s="260" t="s">
        <v>1</v>
      </c>
      <c r="F472" s="261" t="s">
        <v>532</v>
      </c>
      <c r="G472" s="258"/>
      <c r="H472" s="260" t="s">
        <v>1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7" t="s">
        <v>166</v>
      </c>
      <c r="AU472" s="267" t="s">
        <v>82</v>
      </c>
      <c r="AV472" s="13" t="s">
        <v>80</v>
      </c>
      <c r="AW472" s="13" t="s">
        <v>30</v>
      </c>
      <c r="AX472" s="13" t="s">
        <v>73</v>
      </c>
      <c r="AY472" s="267" t="s">
        <v>158</v>
      </c>
    </row>
    <row r="473" spans="1:51" s="14" customFormat="1" ht="12">
      <c r="A473" s="14"/>
      <c r="B473" s="268"/>
      <c r="C473" s="269"/>
      <c r="D473" s="259" t="s">
        <v>166</v>
      </c>
      <c r="E473" s="270" t="s">
        <v>1</v>
      </c>
      <c r="F473" s="271" t="s">
        <v>533</v>
      </c>
      <c r="G473" s="269"/>
      <c r="H473" s="272">
        <v>71.12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166</v>
      </c>
      <c r="AU473" s="278" t="s">
        <v>82</v>
      </c>
      <c r="AV473" s="14" t="s">
        <v>82</v>
      </c>
      <c r="AW473" s="14" t="s">
        <v>30</v>
      </c>
      <c r="AX473" s="14" t="s">
        <v>73</v>
      </c>
      <c r="AY473" s="278" t="s">
        <v>158</v>
      </c>
    </row>
    <row r="474" spans="1:51" s="14" customFormat="1" ht="12">
      <c r="A474" s="14"/>
      <c r="B474" s="268"/>
      <c r="C474" s="269"/>
      <c r="D474" s="259" t="s">
        <v>166</v>
      </c>
      <c r="E474" s="270" t="s">
        <v>1</v>
      </c>
      <c r="F474" s="271" t="s">
        <v>534</v>
      </c>
      <c r="G474" s="269"/>
      <c r="H474" s="272">
        <v>81.6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166</v>
      </c>
      <c r="AU474" s="278" t="s">
        <v>82</v>
      </c>
      <c r="AV474" s="14" t="s">
        <v>82</v>
      </c>
      <c r="AW474" s="14" t="s">
        <v>30</v>
      </c>
      <c r="AX474" s="14" t="s">
        <v>73</v>
      </c>
      <c r="AY474" s="278" t="s">
        <v>158</v>
      </c>
    </row>
    <row r="475" spans="1:51" s="14" customFormat="1" ht="12">
      <c r="A475" s="14"/>
      <c r="B475" s="268"/>
      <c r="C475" s="269"/>
      <c r="D475" s="259" t="s">
        <v>166</v>
      </c>
      <c r="E475" s="270" t="s">
        <v>1</v>
      </c>
      <c r="F475" s="271" t="s">
        <v>535</v>
      </c>
      <c r="G475" s="269"/>
      <c r="H475" s="272">
        <v>51.48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166</v>
      </c>
      <c r="AU475" s="278" t="s">
        <v>82</v>
      </c>
      <c r="AV475" s="14" t="s">
        <v>82</v>
      </c>
      <c r="AW475" s="14" t="s">
        <v>30</v>
      </c>
      <c r="AX475" s="14" t="s">
        <v>73</v>
      </c>
      <c r="AY475" s="278" t="s">
        <v>158</v>
      </c>
    </row>
    <row r="476" spans="1:51" s="14" customFormat="1" ht="12">
      <c r="A476" s="14"/>
      <c r="B476" s="268"/>
      <c r="C476" s="269"/>
      <c r="D476" s="259" t="s">
        <v>166</v>
      </c>
      <c r="E476" s="270" t="s">
        <v>1</v>
      </c>
      <c r="F476" s="271" t="s">
        <v>536</v>
      </c>
      <c r="G476" s="269"/>
      <c r="H476" s="272">
        <v>51.66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166</v>
      </c>
      <c r="AU476" s="278" t="s">
        <v>82</v>
      </c>
      <c r="AV476" s="14" t="s">
        <v>82</v>
      </c>
      <c r="AW476" s="14" t="s">
        <v>30</v>
      </c>
      <c r="AX476" s="14" t="s">
        <v>73</v>
      </c>
      <c r="AY476" s="278" t="s">
        <v>158</v>
      </c>
    </row>
    <row r="477" spans="1:51" s="14" customFormat="1" ht="12">
      <c r="A477" s="14"/>
      <c r="B477" s="268"/>
      <c r="C477" s="269"/>
      <c r="D477" s="259" t="s">
        <v>166</v>
      </c>
      <c r="E477" s="270" t="s">
        <v>1</v>
      </c>
      <c r="F477" s="271" t="s">
        <v>537</v>
      </c>
      <c r="G477" s="269"/>
      <c r="H477" s="272">
        <v>11.3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166</v>
      </c>
      <c r="AU477" s="278" t="s">
        <v>82</v>
      </c>
      <c r="AV477" s="14" t="s">
        <v>82</v>
      </c>
      <c r="AW477" s="14" t="s">
        <v>30</v>
      </c>
      <c r="AX477" s="14" t="s">
        <v>73</v>
      </c>
      <c r="AY477" s="278" t="s">
        <v>158</v>
      </c>
    </row>
    <row r="478" spans="1:51" s="13" customFormat="1" ht="12">
      <c r="A478" s="13"/>
      <c r="B478" s="257"/>
      <c r="C478" s="258"/>
      <c r="D478" s="259" t="s">
        <v>166</v>
      </c>
      <c r="E478" s="260" t="s">
        <v>1</v>
      </c>
      <c r="F478" s="261" t="s">
        <v>538</v>
      </c>
      <c r="G478" s="258"/>
      <c r="H478" s="260" t="s">
        <v>1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7" t="s">
        <v>166</v>
      </c>
      <c r="AU478" s="267" t="s">
        <v>82</v>
      </c>
      <c r="AV478" s="13" t="s">
        <v>80</v>
      </c>
      <c r="AW478" s="13" t="s">
        <v>30</v>
      </c>
      <c r="AX478" s="13" t="s">
        <v>73</v>
      </c>
      <c r="AY478" s="267" t="s">
        <v>158</v>
      </c>
    </row>
    <row r="479" spans="1:51" s="14" customFormat="1" ht="12">
      <c r="A479" s="14"/>
      <c r="B479" s="268"/>
      <c r="C479" s="269"/>
      <c r="D479" s="259" t="s">
        <v>166</v>
      </c>
      <c r="E479" s="270" t="s">
        <v>1</v>
      </c>
      <c r="F479" s="271" t="s">
        <v>533</v>
      </c>
      <c r="G479" s="269"/>
      <c r="H479" s="272">
        <v>71.12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166</v>
      </c>
      <c r="AU479" s="278" t="s">
        <v>82</v>
      </c>
      <c r="AV479" s="14" t="s">
        <v>82</v>
      </c>
      <c r="AW479" s="14" t="s">
        <v>30</v>
      </c>
      <c r="AX479" s="14" t="s">
        <v>73</v>
      </c>
      <c r="AY479" s="278" t="s">
        <v>158</v>
      </c>
    </row>
    <row r="480" spans="1:51" s="14" customFormat="1" ht="12">
      <c r="A480" s="14"/>
      <c r="B480" s="268"/>
      <c r="C480" s="269"/>
      <c r="D480" s="259" t="s">
        <v>166</v>
      </c>
      <c r="E480" s="270" t="s">
        <v>1</v>
      </c>
      <c r="F480" s="271" t="s">
        <v>539</v>
      </c>
      <c r="G480" s="269"/>
      <c r="H480" s="272">
        <v>60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166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158</v>
      </c>
    </row>
    <row r="481" spans="1:51" s="14" customFormat="1" ht="12">
      <c r="A481" s="14"/>
      <c r="B481" s="268"/>
      <c r="C481" s="269"/>
      <c r="D481" s="259" t="s">
        <v>166</v>
      </c>
      <c r="E481" s="270" t="s">
        <v>1</v>
      </c>
      <c r="F481" s="271" t="s">
        <v>540</v>
      </c>
      <c r="G481" s="269"/>
      <c r="H481" s="272">
        <v>80.64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166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158</v>
      </c>
    </row>
    <row r="482" spans="1:51" s="14" customFormat="1" ht="12">
      <c r="A482" s="14"/>
      <c r="B482" s="268"/>
      <c r="C482" s="269"/>
      <c r="D482" s="259" t="s">
        <v>166</v>
      </c>
      <c r="E482" s="270" t="s">
        <v>1</v>
      </c>
      <c r="F482" s="271" t="s">
        <v>541</v>
      </c>
      <c r="G482" s="269"/>
      <c r="H482" s="272">
        <v>19.4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166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158</v>
      </c>
    </row>
    <row r="483" spans="1:51" s="14" customFormat="1" ht="12">
      <c r="A483" s="14"/>
      <c r="B483" s="268"/>
      <c r="C483" s="269"/>
      <c r="D483" s="259" t="s">
        <v>166</v>
      </c>
      <c r="E483" s="270" t="s">
        <v>1</v>
      </c>
      <c r="F483" s="271" t="s">
        <v>542</v>
      </c>
      <c r="G483" s="269"/>
      <c r="H483" s="272">
        <v>11.28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166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158</v>
      </c>
    </row>
    <row r="484" spans="1:51" s="14" customFormat="1" ht="12">
      <c r="A484" s="14"/>
      <c r="B484" s="268"/>
      <c r="C484" s="269"/>
      <c r="D484" s="259" t="s">
        <v>166</v>
      </c>
      <c r="E484" s="270" t="s">
        <v>1</v>
      </c>
      <c r="F484" s="271" t="s">
        <v>543</v>
      </c>
      <c r="G484" s="269"/>
      <c r="H484" s="272">
        <v>70.2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166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158</v>
      </c>
    </row>
    <row r="485" spans="1:51" s="14" customFormat="1" ht="12">
      <c r="A485" s="14"/>
      <c r="B485" s="268"/>
      <c r="C485" s="269"/>
      <c r="D485" s="259" t="s">
        <v>166</v>
      </c>
      <c r="E485" s="270" t="s">
        <v>1</v>
      </c>
      <c r="F485" s="271" t="s">
        <v>544</v>
      </c>
      <c r="G485" s="269"/>
      <c r="H485" s="272">
        <v>35.1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166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158</v>
      </c>
    </row>
    <row r="486" spans="1:65" s="2" customFormat="1" ht="16.5" customHeight="1">
      <c r="A486" s="37"/>
      <c r="B486" s="38"/>
      <c r="C486" s="279" t="s">
        <v>545</v>
      </c>
      <c r="D486" s="279" t="s">
        <v>233</v>
      </c>
      <c r="E486" s="280" t="s">
        <v>546</v>
      </c>
      <c r="F486" s="281" t="s">
        <v>547</v>
      </c>
      <c r="G486" s="282" t="s">
        <v>462</v>
      </c>
      <c r="H486" s="283">
        <v>683.939</v>
      </c>
      <c r="I486" s="284"/>
      <c r="J486" s="285">
        <f>ROUND(I486*H486,2)</f>
        <v>0</v>
      </c>
      <c r="K486" s="286"/>
      <c r="L486" s="287"/>
      <c r="M486" s="288" t="s">
        <v>1</v>
      </c>
      <c r="N486" s="289" t="s">
        <v>38</v>
      </c>
      <c r="O486" s="90"/>
      <c r="P486" s="253">
        <f>O486*H486</f>
        <v>0</v>
      </c>
      <c r="Q486" s="253">
        <v>3E-05</v>
      </c>
      <c r="R486" s="253">
        <f>Q486*H486</f>
        <v>0.02051817</v>
      </c>
      <c r="S486" s="253">
        <v>0</v>
      </c>
      <c r="T486" s="25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55" t="s">
        <v>203</v>
      </c>
      <c r="AT486" s="255" t="s">
        <v>233</v>
      </c>
      <c r="AU486" s="255" t="s">
        <v>82</v>
      </c>
      <c r="AY486" s="16" t="s">
        <v>158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6" t="s">
        <v>80</v>
      </c>
      <c r="BK486" s="256">
        <f>ROUND(I486*H486,2)</f>
        <v>0</v>
      </c>
      <c r="BL486" s="16" t="s">
        <v>164</v>
      </c>
      <c r="BM486" s="255" t="s">
        <v>548</v>
      </c>
    </row>
    <row r="487" spans="1:47" s="2" customFormat="1" ht="12">
      <c r="A487" s="37"/>
      <c r="B487" s="38"/>
      <c r="C487" s="39"/>
      <c r="D487" s="259" t="s">
        <v>434</v>
      </c>
      <c r="E487" s="39"/>
      <c r="F487" s="290" t="s">
        <v>549</v>
      </c>
      <c r="G487" s="39"/>
      <c r="H487" s="39"/>
      <c r="I487" s="153"/>
      <c r="J487" s="39"/>
      <c r="K487" s="39"/>
      <c r="L487" s="43"/>
      <c r="M487" s="291"/>
      <c r="N487" s="292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434</v>
      </c>
      <c r="AU487" s="16" t="s">
        <v>82</v>
      </c>
    </row>
    <row r="488" spans="1:51" s="14" customFormat="1" ht="12">
      <c r="A488" s="14"/>
      <c r="B488" s="268"/>
      <c r="C488" s="269"/>
      <c r="D488" s="259" t="s">
        <v>166</v>
      </c>
      <c r="E488" s="269"/>
      <c r="F488" s="271" t="s">
        <v>550</v>
      </c>
      <c r="G488" s="269"/>
      <c r="H488" s="272">
        <v>683.939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166</v>
      </c>
      <c r="AU488" s="278" t="s">
        <v>82</v>
      </c>
      <c r="AV488" s="14" t="s">
        <v>82</v>
      </c>
      <c r="AW488" s="14" t="s">
        <v>4</v>
      </c>
      <c r="AX488" s="14" t="s">
        <v>80</v>
      </c>
      <c r="AY488" s="278" t="s">
        <v>158</v>
      </c>
    </row>
    <row r="489" spans="1:65" s="2" customFormat="1" ht="21.75" customHeight="1">
      <c r="A489" s="37"/>
      <c r="B489" s="38"/>
      <c r="C489" s="243" t="s">
        <v>551</v>
      </c>
      <c r="D489" s="243" t="s">
        <v>160</v>
      </c>
      <c r="E489" s="244" t="s">
        <v>552</v>
      </c>
      <c r="F489" s="245" t="s">
        <v>553</v>
      </c>
      <c r="G489" s="246" t="s">
        <v>163</v>
      </c>
      <c r="H489" s="247">
        <v>136.3</v>
      </c>
      <c r="I489" s="248"/>
      <c r="J489" s="249">
        <f>ROUND(I489*H489,2)</f>
        <v>0</v>
      </c>
      <c r="K489" s="250"/>
      <c r="L489" s="43"/>
      <c r="M489" s="251" t="s">
        <v>1</v>
      </c>
      <c r="N489" s="252" t="s">
        <v>38</v>
      </c>
      <c r="O489" s="90"/>
      <c r="P489" s="253">
        <f>O489*H489</f>
        <v>0</v>
      </c>
      <c r="Q489" s="253">
        <v>0.00825</v>
      </c>
      <c r="R489" s="253">
        <f>Q489*H489</f>
        <v>1.1244750000000001</v>
      </c>
      <c r="S489" s="253">
        <v>0</v>
      </c>
      <c r="T489" s="25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5" t="s">
        <v>164</v>
      </c>
      <c r="AT489" s="255" t="s">
        <v>160</v>
      </c>
      <c r="AU489" s="255" t="s">
        <v>82</v>
      </c>
      <c r="AY489" s="16" t="s">
        <v>158</v>
      </c>
      <c r="BE489" s="256">
        <f>IF(N489="základní",J489,0)</f>
        <v>0</v>
      </c>
      <c r="BF489" s="256">
        <f>IF(N489="snížená",J489,0)</f>
        <v>0</v>
      </c>
      <c r="BG489" s="256">
        <f>IF(N489="zákl. přenesená",J489,0)</f>
        <v>0</v>
      </c>
      <c r="BH489" s="256">
        <f>IF(N489="sníž. přenesená",J489,0)</f>
        <v>0</v>
      </c>
      <c r="BI489" s="256">
        <f>IF(N489="nulová",J489,0)</f>
        <v>0</v>
      </c>
      <c r="BJ489" s="16" t="s">
        <v>80</v>
      </c>
      <c r="BK489" s="256">
        <f>ROUND(I489*H489,2)</f>
        <v>0</v>
      </c>
      <c r="BL489" s="16" t="s">
        <v>164</v>
      </c>
      <c r="BM489" s="255" t="s">
        <v>554</v>
      </c>
    </row>
    <row r="490" spans="1:51" s="13" customFormat="1" ht="12">
      <c r="A490" s="13"/>
      <c r="B490" s="257"/>
      <c r="C490" s="258"/>
      <c r="D490" s="259" t="s">
        <v>166</v>
      </c>
      <c r="E490" s="260" t="s">
        <v>1</v>
      </c>
      <c r="F490" s="261" t="s">
        <v>555</v>
      </c>
      <c r="G490" s="258"/>
      <c r="H490" s="260" t="s">
        <v>1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7" t="s">
        <v>166</v>
      </c>
      <c r="AU490" s="267" t="s">
        <v>82</v>
      </c>
      <c r="AV490" s="13" t="s">
        <v>80</v>
      </c>
      <c r="AW490" s="13" t="s">
        <v>30</v>
      </c>
      <c r="AX490" s="13" t="s">
        <v>73</v>
      </c>
      <c r="AY490" s="267" t="s">
        <v>158</v>
      </c>
    </row>
    <row r="491" spans="1:51" s="14" customFormat="1" ht="12">
      <c r="A491" s="14"/>
      <c r="B491" s="268"/>
      <c r="C491" s="269"/>
      <c r="D491" s="259" t="s">
        <v>166</v>
      </c>
      <c r="E491" s="270" t="s">
        <v>1</v>
      </c>
      <c r="F491" s="271" t="s">
        <v>556</v>
      </c>
      <c r="G491" s="269"/>
      <c r="H491" s="272">
        <v>136.3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166</v>
      </c>
      <c r="AU491" s="278" t="s">
        <v>82</v>
      </c>
      <c r="AV491" s="14" t="s">
        <v>82</v>
      </c>
      <c r="AW491" s="14" t="s">
        <v>30</v>
      </c>
      <c r="AX491" s="14" t="s">
        <v>73</v>
      </c>
      <c r="AY491" s="278" t="s">
        <v>158</v>
      </c>
    </row>
    <row r="492" spans="1:65" s="2" customFormat="1" ht="21.75" customHeight="1">
      <c r="A492" s="37"/>
      <c r="B492" s="38"/>
      <c r="C492" s="279" t="s">
        <v>557</v>
      </c>
      <c r="D492" s="279" t="s">
        <v>233</v>
      </c>
      <c r="E492" s="280" t="s">
        <v>558</v>
      </c>
      <c r="F492" s="281" t="s">
        <v>559</v>
      </c>
      <c r="G492" s="282" t="s">
        <v>163</v>
      </c>
      <c r="H492" s="283">
        <v>156.745</v>
      </c>
      <c r="I492" s="284"/>
      <c r="J492" s="285">
        <f>ROUND(I492*H492,2)</f>
        <v>0</v>
      </c>
      <c r="K492" s="286"/>
      <c r="L492" s="287"/>
      <c r="M492" s="288" t="s">
        <v>1</v>
      </c>
      <c r="N492" s="289" t="s">
        <v>38</v>
      </c>
      <c r="O492" s="90"/>
      <c r="P492" s="253">
        <f>O492*H492</f>
        <v>0</v>
      </c>
      <c r="Q492" s="253">
        <v>0.0014</v>
      </c>
      <c r="R492" s="253">
        <f>Q492*H492</f>
        <v>0.219443</v>
      </c>
      <c r="S492" s="253">
        <v>0</v>
      </c>
      <c r="T492" s="254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55" t="s">
        <v>203</v>
      </c>
      <c r="AT492" s="255" t="s">
        <v>233</v>
      </c>
      <c r="AU492" s="255" t="s">
        <v>82</v>
      </c>
      <c r="AY492" s="16" t="s">
        <v>158</v>
      </c>
      <c r="BE492" s="256">
        <f>IF(N492="základní",J492,0)</f>
        <v>0</v>
      </c>
      <c r="BF492" s="256">
        <f>IF(N492="snížená",J492,0)</f>
        <v>0</v>
      </c>
      <c r="BG492" s="256">
        <f>IF(N492="zákl. přenesená",J492,0)</f>
        <v>0</v>
      </c>
      <c r="BH492" s="256">
        <f>IF(N492="sníž. přenesená",J492,0)</f>
        <v>0</v>
      </c>
      <c r="BI492" s="256">
        <f>IF(N492="nulová",J492,0)</f>
        <v>0</v>
      </c>
      <c r="BJ492" s="16" t="s">
        <v>80</v>
      </c>
      <c r="BK492" s="256">
        <f>ROUND(I492*H492,2)</f>
        <v>0</v>
      </c>
      <c r="BL492" s="16" t="s">
        <v>164</v>
      </c>
      <c r="BM492" s="255" t="s">
        <v>560</v>
      </c>
    </row>
    <row r="493" spans="1:47" s="2" customFormat="1" ht="12">
      <c r="A493" s="37"/>
      <c r="B493" s="38"/>
      <c r="C493" s="39"/>
      <c r="D493" s="259" t="s">
        <v>434</v>
      </c>
      <c r="E493" s="39"/>
      <c r="F493" s="290" t="s">
        <v>561</v>
      </c>
      <c r="G493" s="39"/>
      <c r="H493" s="39"/>
      <c r="I493" s="153"/>
      <c r="J493" s="39"/>
      <c r="K493" s="39"/>
      <c r="L493" s="43"/>
      <c r="M493" s="291"/>
      <c r="N493" s="292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434</v>
      </c>
      <c r="AU493" s="16" t="s">
        <v>82</v>
      </c>
    </row>
    <row r="494" spans="1:51" s="14" customFormat="1" ht="12">
      <c r="A494" s="14"/>
      <c r="B494" s="268"/>
      <c r="C494" s="269"/>
      <c r="D494" s="259" t="s">
        <v>166</v>
      </c>
      <c r="E494" s="269"/>
      <c r="F494" s="271" t="s">
        <v>562</v>
      </c>
      <c r="G494" s="269"/>
      <c r="H494" s="272">
        <v>156.745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166</v>
      </c>
      <c r="AU494" s="278" t="s">
        <v>82</v>
      </c>
      <c r="AV494" s="14" t="s">
        <v>82</v>
      </c>
      <c r="AW494" s="14" t="s">
        <v>4</v>
      </c>
      <c r="AX494" s="14" t="s">
        <v>80</v>
      </c>
      <c r="AY494" s="278" t="s">
        <v>158</v>
      </c>
    </row>
    <row r="495" spans="1:65" s="2" customFormat="1" ht="21.75" customHeight="1">
      <c r="A495" s="37"/>
      <c r="B495" s="38"/>
      <c r="C495" s="243" t="s">
        <v>563</v>
      </c>
      <c r="D495" s="243" t="s">
        <v>160</v>
      </c>
      <c r="E495" s="244" t="s">
        <v>564</v>
      </c>
      <c r="F495" s="245" t="s">
        <v>565</v>
      </c>
      <c r="G495" s="246" t="s">
        <v>163</v>
      </c>
      <c r="H495" s="247">
        <v>176.04</v>
      </c>
      <c r="I495" s="248"/>
      <c r="J495" s="249">
        <f>ROUND(I495*H495,2)</f>
        <v>0</v>
      </c>
      <c r="K495" s="250"/>
      <c r="L495" s="43"/>
      <c r="M495" s="251" t="s">
        <v>1</v>
      </c>
      <c r="N495" s="252" t="s">
        <v>38</v>
      </c>
      <c r="O495" s="90"/>
      <c r="P495" s="253">
        <f>O495*H495</f>
        <v>0</v>
      </c>
      <c r="Q495" s="253">
        <v>0.00825</v>
      </c>
      <c r="R495" s="253">
        <f>Q495*H495</f>
        <v>1.45233</v>
      </c>
      <c r="S495" s="253">
        <v>0</v>
      </c>
      <c r="T495" s="254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55" t="s">
        <v>164</v>
      </c>
      <c r="AT495" s="255" t="s">
        <v>160</v>
      </c>
      <c r="AU495" s="255" t="s">
        <v>82</v>
      </c>
      <c r="AY495" s="16" t="s">
        <v>158</v>
      </c>
      <c r="BE495" s="256">
        <f>IF(N495="základní",J495,0)</f>
        <v>0</v>
      </c>
      <c r="BF495" s="256">
        <f>IF(N495="snížená",J495,0)</f>
        <v>0</v>
      </c>
      <c r="BG495" s="256">
        <f>IF(N495="zákl. přenesená",J495,0)</f>
        <v>0</v>
      </c>
      <c r="BH495" s="256">
        <f>IF(N495="sníž. přenesená",J495,0)</f>
        <v>0</v>
      </c>
      <c r="BI495" s="256">
        <f>IF(N495="nulová",J495,0)</f>
        <v>0</v>
      </c>
      <c r="BJ495" s="16" t="s">
        <v>80</v>
      </c>
      <c r="BK495" s="256">
        <f>ROUND(I495*H495,2)</f>
        <v>0</v>
      </c>
      <c r="BL495" s="16" t="s">
        <v>164</v>
      </c>
      <c r="BM495" s="255" t="s">
        <v>566</v>
      </c>
    </row>
    <row r="496" spans="1:51" s="13" customFormat="1" ht="12">
      <c r="A496" s="13"/>
      <c r="B496" s="257"/>
      <c r="C496" s="258"/>
      <c r="D496" s="259" t="s">
        <v>166</v>
      </c>
      <c r="E496" s="260" t="s">
        <v>1</v>
      </c>
      <c r="F496" s="261" t="s">
        <v>567</v>
      </c>
      <c r="G496" s="258"/>
      <c r="H496" s="260" t="s">
        <v>1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7" t="s">
        <v>166</v>
      </c>
      <c r="AU496" s="267" t="s">
        <v>82</v>
      </c>
      <c r="AV496" s="13" t="s">
        <v>80</v>
      </c>
      <c r="AW496" s="13" t="s">
        <v>30</v>
      </c>
      <c r="AX496" s="13" t="s">
        <v>73</v>
      </c>
      <c r="AY496" s="267" t="s">
        <v>158</v>
      </c>
    </row>
    <row r="497" spans="1:51" s="13" customFormat="1" ht="12">
      <c r="A497" s="13"/>
      <c r="B497" s="257"/>
      <c r="C497" s="258"/>
      <c r="D497" s="259" t="s">
        <v>166</v>
      </c>
      <c r="E497" s="260" t="s">
        <v>1</v>
      </c>
      <c r="F497" s="261" t="s">
        <v>167</v>
      </c>
      <c r="G497" s="258"/>
      <c r="H497" s="260" t="s">
        <v>1</v>
      </c>
      <c r="I497" s="262"/>
      <c r="J497" s="258"/>
      <c r="K497" s="258"/>
      <c r="L497" s="263"/>
      <c r="M497" s="264"/>
      <c r="N497" s="265"/>
      <c r="O497" s="265"/>
      <c r="P497" s="265"/>
      <c r="Q497" s="265"/>
      <c r="R497" s="265"/>
      <c r="S497" s="265"/>
      <c r="T497" s="26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7" t="s">
        <v>166</v>
      </c>
      <c r="AU497" s="267" t="s">
        <v>82</v>
      </c>
      <c r="AV497" s="13" t="s">
        <v>80</v>
      </c>
      <c r="AW497" s="13" t="s">
        <v>30</v>
      </c>
      <c r="AX497" s="13" t="s">
        <v>73</v>
      </c>
      <c r="AY497" s="267" t="s">
        <v>158</v>
      </c>
    </row>
    <row r="498" spans="1:51" s="14" customFormat="1" ht="12">
      <c r="A498" s="14"/>
      <c r="B498" s="268"/>
      <c r="C498" s="269"/>
      <c r="D498" s="259" t="s">
        <v>166</v>
      </c>
      <c r="E498" s="270" t="s">
        <v>1</v>
      </c>
      <c r="F498" s="271" t="s">
        <v>568</v>
      </c>
      <c r="G498" s="269"/>
      <c r="H498" s="272">
        <v>55.38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166</v>
      </c>
      <c r="AU498" s="278" t="s">
        <v>82</v>
      </c>
      <c r="AV498" s="14" t="s">
        <v>82</v>
      </c>
      <c r="AW498" s="14" t="s">
        <v>30</v>
      </c>
      <c r="AX498" s="14" t="s">
        <v>73</v>
      </c>
      <c r="AY498" s="278" t="s">
        <v>158</v>
      </c>
    </row>
    <row r="499" spans="1:51" s="14" customFormat="1" ht="12">
      <c r="A499" s="14"/>
      <c r="B499" s="268"/>
      <c r="C499" s="269"/>
      <c r="D499" s="259" t="s">
        <v>166</v>
      </c>
      <c r="E499" s="270" t="s">
        <v>1</v>
      </c>
      <c r="F499" s="271" t="s">
        <v>569</v>
      </c>
      <c r="G499" s="269"/>
      <c r="H499" s="272">
        <v>14.1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166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158</v>
      </c>
    </row>
    <row r="500" spans="1:51" s="14" customFormat="1" ht="12">
      <c r="A500" s="14"/>
      <c r="B500" s="268"/>
      <c r="C500" s="269"/>
      <c r="D500" s="259" t="s">
        <v>166</v>
      </c>
      <c r="E500" s="270" t="s">
        <v>1</v>
      </c>
      <c r="F500" s="271" t="s">
        <v>570</v>
      </c>
      <c r="G500" s="269"/>
      <c r="H500" s="272">
        <v>14.22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166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158</v>
      </c>
    </row>
    <row r="501" spans="1:51" s="14" customFormat="1" ht="12">
      <c r="A501" s="14"/>
      <c r="B501" s="268"/>
      <c r="C501" s="269"/>
      <c r="D501" s="259" t="s">
        <v>166</v>
      </c>
      <c r="E501" s="270" t="s">
        <v>1</v>
      </c>
      <c r="F501" s="271" t="s">
        <v>571</v>
      </c>
      <c r="G501" s="269"/>
      <c r="H501" s="272">
        <v>14.58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166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158</v>
      </c>
    </row>
    <row r="502" spans="1:51" s="14" customFormat="1" ht="12">
      <c r="A502" s="14"/>
      <c r="B502" s="268"/>
      <c r="C502" s="269"/>
      <c r="D502" s="259" t="s">
        <v>166</v>
      </c>
      <c r="E502" s="270" t="s">
        <v>1</v>
      </c>
      <c r="F502" s="271" t="s">
        <v>569</v>
      </c>
      <c r="G502" s="269"/>
      <c r="H502" s="272">
        <v>14.1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8" t="s">
        <v>166</v>
      </c>
      <c r="AU502" s="278" t="s">
        <v>82</v>
      </c>
      <c r="AV502" s="14" t="s">
        <v>82</v>
      </c>
      <c r="AW502" s="14" t="s">
        <v>30</v>
      </c>
      <c r="AX502" s="14" t="s">
        <v>73</v>
      </c>
      <c r="AY502" s="278" t="s">
        <v>158</v>
      </c>
    </row>
    <row r="503" spans="1:51" s="14" customFormat="1" ht="12">
      <c r="A503" s="14"/>
      <c r="B503" s="268"/>
      <c r="C503" s="269"/>
      <c r="D503" s="259" t="s">
        <v>166</v>
      </c>
      <c r="E503" s="270" t="s">
        <v>1</v>
      </c>
      <c r="F503" s="271" t="s">
        <v>572</v>
      </c>
      <c r="G503" s="269"/>
      <c r="H503" s="272">
        <v>16.38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166</v>
      </c>
      <c r="AU503" s="278" t="s">
        <v>82</v>
      </c>
      <c r="AV503" s="14" t="s">
        <v>82</v>
      </c>
      <c r="AW503" s="14" t="s">
        <v>30</v>
      </c>
      <c r="AX503" s="14" t="s">
        <v>73</v>
      </c>
      <c r="AY503" s="278" t="s">
        <v>158</v>
      </c>
    </row>
    <row r="504" spans="1:51" s="14" customFormat="1" ht="12">
      <c r="A504" s="14"/>
      <c r="B504" s="268"/>
      <c r="C504" s="269"/>
      <c r="D504" s="259" t="s">
        <v>166</v>
      </c>
      <c r="E504" s="270" t="s">
        <v>1</v>
      </c>
      <c r="F504" s="271" t="s">
        <v>569</v>
      </c>
      <c r="G504" s="269"/>
      <c r="H504" s="272">
        <v>14.1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166</v>
      </c>
      <c r="AU504" s="278" t="s">
        <v>82</v>
      </c>
      <c r="AV504" s="14" t="s">
        <v>82</v>
      </c>
      <c r="AW504" s="14" t="s">
        <v>30</v>
      </c>
      <c r="AX504" s="14" t="s">
        <v>73</v>
      </c>
      <c r="AY504" s="278" t="s">
        <v>158</v>
      </c>
    </row>
    <row r="505" spans="1:51" s="14" customFormat="1" ht="12">
      <c r="A505" s="14"/>
      <c r="B505" s="268"/>
      <c r="C505" s="269"/>
      <c r="D505" s="259" t="s">
        <v>166</v>
      </c>
      <c r="E505" s="270" t="s">
        <v>1</v>
      </c>
      <c r="F505" s="271" t="s">
        <v>573</v>
      </c>
      <c r="G505" s="269"/>
      <c r="H505" s="272">
        <v>15.3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166</v>
      </c>
      <c r="AU505" s="278" t="s">
        <v>82</v>
      </c>
      <c r="AV505" s="14" t="s">
        <v>82</v>
      </c>
      <c r="AW505" s="14" t="s">
        <v>30</v>
      </c>
      <c r="AX505" s="14" t="s">
        <v>73</v>
      </c>
      <c r="AY505" s="278" t="s">
        <v>158</v>
      </c>
    </row>
    <row r="506" spans="1:51" s="14" customFormat="1" ht="12">
      <c r="A506" s="14"/>
      <c r="B506" s="268"/>
      <c r="C506" s="269"/>
      <c r="D506" s="259" t="s">
        <v>166</v>
      </c>
      <c r="E506" s="270" t="s">
        <v>1</v>
      </c>
      <c r="F506" s="271" t="s">
        <v>574</v>
      </c>
      <c r="G506" s="269"/>
      <c r="H506" s="272">
        <v>10.5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166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158</v>
      </c>
    </row>
    <row r="507" spans="1:51" s="14" customFormat="1" ht="12">
      <c r="A507" s="14"/>
      <c r="B507" s="268"/>
      <c r="C507" s="269"/>
      <c r="D507" s="259" t="s">
        <v>166</v>
      </c>
      <c r="E507" s="270" t="s">
        <v>1</v>
      </c>
      <c r="F507" s="271" t="s">
        <v>575</v>
      </c>
      <c r="G507" s="269"/>
      <c r="H507" s="272">
        <v>7.38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166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158</v>
      </c>
    </row>
    <row r="508" spans="1:65" s="2" customFormat="1" ht="21.75" customHeight="1">
      <c r="A508" s="37"/>
      <c r="B508" s="38"/>
      <c r="C508" s="279" t="s">
        <v>576</v>
      </c>
      <c r="D508" s="279" t="s">
        <v>233</v>
      </c>
      <c r="E508" s="280" t="s">
        <v>577</v>
      </c>
      <c r="F508" s="281" t="s">
        <v>578</v>
      </c>
      <c r="G508" s="282" t="s">
        <v>163</v>
      </c>
      <c r="H508" s="283">
        <v>188.363</v>
      </c>
      <c r="I508" s="284"/>
      <c r="J508" s="285">
        <f>ROUND(I508*H508,2)</f>
        <v>0</v>
      </c>
      <c r="K508" s="286"/>
      <c r="L508" s="287"/>
      <c r="M508" s="288" t="s">
        <v>1</v>
      </c>
      <c r="N508" s="289" t="s">
        <v>38</v>
      </c>
      <c r="O508" s="90"/>
      <c r="P508" s="253">
        <f>O508*H508</f>
        <v>0</v>
      </c>
      <c r="Q508" s="253">
        <v>0.0009</v>
      </c>
      <c r="R508" s="253">
        <f>Q508*H508</f>
        <v>0.1695267</v>
      </c>
      <c r="S508" s="253">
        <v>0</v>
      </c>
      <c r="T508" s="254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55" t="s">
        <v>203</v>
      </c>
      <c r="AT508" s="255" t="s">
        <v>233</v>
      </c>
      <c r="AU508" s="255" t="s">
        <v>82</v>
      </c>
      <c r="AY508" s="16" t="s">
        <v>158</v>
      </c>
      <c r="BE508" s="256">
        <f>IF(N508="základní",J508,0)</f>
        <v>0</v>
      </c>
      <c r="BF508" s="256">
        <f>IF(N508="snížená",J508,0)</f>
        <v>0</v>
      </c>
      <c r="BG508" s="256">
        <f>IF(N508="zákl. přenesená",J508,0)</f>
        <v>0</v>
      </c>
      <c r="BH508" s="256">
        <f>IF(N508="sníž. přenesená",J508,0)</f>
        <v>0</v>
      </c>
      <c r="BI508" s="256">
        <f>IF(N508="nulová",J508,0)</f>
        <v>0</v>
      </c>
      <c r="BJ508" s="16" t="s">
        <v>80</v>
      </c>
      <c r="BK508" s="256">
        <f>ROUND(I508*H508,2)</f>
        <v>0</v>
      </c>
      <c r="BL508" s="16" t="s">
        <v>164</v>
      </c>
      <c r="BM508" s="255" t="s">
        <v>579</v>
      </c>
    </row>
    <row r="509" spans="1:47" s="2" customFormat="1" ht="12">
      <c r="A509" s="37"/>
      <c r="B509" s="38"/>
      <c r="C509" s="39"/>
      <c r="D509" s="259" t="s">
        <v>434</v>
      </c>
      <c r="E509" s="39"/>
      <c r="F509" s="290" t="s">
        <v>580</v>
      </c>
      <c r="G509" s="39"/>
      <c r="H509" s="39"/>
      <c r="I509" s="153"/>
      <c r="J509" s="39"/>
      <c r="K509" s="39"/>
      <c r="L509" s="43"/>
      <c r="M509" s="291"/>
      <c r="N509" s="292"/>
      <c r="O509" s="90"/>
      <c r="P509" s="90"/>
      <c r="Q509" s="90"/>
      <c r="R509" s="90"/>
      <c r="S509" s="90"/>
      <c r="T509" s="91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16" t="s">
        <v>434</v>
      </c>
      <c r="AU509" s="16" t="s">
        <v>82</v>
      </c>
    </row>
    <row r="510" spans="1:51" s="14" customFormat="1" ht="12">
      <c r="A510" s="14"/>
      <c r="B510" s="268"/>
      <c r="C510" s="269"/>
      <c r="D510" s="259" t="s">
        <v>166</v>
      </c>
      <c r="E510" s="269"/>
      <c r="F510" s="271" t="s">
        <v>581</v>
      </c>
      <c r="G510" s="269"/>
      <c r="H510" s="272">
        <v>188.363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166</v>
      </c>
      <c r="AU510" s="278" t="s">
        <v>82</v>
      </c>
      <c r="AV510" s="14" t="s">
        <v>82</v>
      </c>
      <c r="AW510" s="14" t="s">
        <v>4</v>
      </c>
      <c r="AX510" s="14" t="s">
        <v>80</v>
      </c>
      <c r="AY510" s="278" t="s">
        <v>158</v>
      </c>
    </row>
    <row r="511" spans="1:65" s="2" customFormat="1" ht="21.75" customHeight="1">
      <c r="A511" s="37"/>
      <c r="B511" s="38"/>
      <c r="C511" s="243" t="s">
        <v>582</v>
      </c>
      <c r="D511" s="243" t="s">
        <v>160</v>
      </c>
      <c r="E511" s="244" t="s">
        <v>583</v>
      </c>
      <c r="F511" s="245" t="s">
        <v>584</v>
      </c>
      <c r="G511" s="246" t="s">
        <v>163</v>
      </c>
      <c r="H511" s="247">
        <v>264.83</v>
      </c>
      <c r="I511" s="248"/>
      <c r="J511" s="249">
        <f>ROUND(I511*H511,2)</f>
        <v>0</v>
      </c>
      <c r="K511" s="250"/>
      <c r="L511" s="43"/>
      <c r="M511" s="251" t="s">
        <v>1</v>
      </c>
      <c r="N511" s="252" t="s">
        <v>38</v>
      </c>
      <c r="O511" s="90"/>
      <c r="P511" s="253">
        <f>O511*H511</f>
        <v>0</v>
      </c>
      <c r="Q511" s="253">
        <v>0.00832</v>
      </c>
      <c r="R511" s="253">
        <f>Q511*H511</f>
        <v>2.2033856</v>
      </c>
      <c r="S511" s="253">
        <v>0</v>
      </c>
      <c r="T511" s="254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55" t="s">
        <v>164</v>
      </c>
      <c r="AT511" s="255" t="s">
        <v>160</v>
      </c>
      <c r="AU511" s="255" t="s">
        <v>82</v>
      </c>
      <c r="AY511" s="16" t="s">
        <v>158</v>
      </c>
      <c r="BE511" s="256">
        <f>IF(N511="základní",J511,0)</f>
        <v>0</v>
      </c>
      <c r="BF511" s="256">
        <f>IF(N511="snížená",J511,0)</f>
        <v>0</v>
      </c>
      <c r="BG511" s="256">
        <f>IF(N511="zákl. přenesená",J511,0)</f>
        <v>0</v>
      </c>
      <c r="BH511" s="256">
        <f>IF(N511="sníž. přenesená",J511,0)</f>
        <v>0</v>
      </c>
      <c r="BI511" s="256">
        <f>IF(N511="nulová",J511,0)</f>
        <v>0</v>
      </c>
      <c r="BJ511" s="16" t="s">
        <v>80</v>
      </c>
      <c r="BK511" s="256">
        <f>ROUND(I511*H511,2)</f>
        <v>0</v>
      </c>
      <c r="BL511" s="16" t="s">
        <v>164</v>
      </c>
      <c r="BM511" s="255" t="s">
        <v>585</v>
      </c>
    </row>
    <row r="512" spans="1:51" s="13" customFormat="1" ht="12">
      <c r="A512" s="13"/>
      <c r="B512" s="257"/>
      <c r="C512" s="258"/>
      <c r="D512" s="259" t="s">
        <v>166</v>
      </c>
      <c r="E512" s="260" t="s">
        <v>1</v>
      </c>
      <c r="F512" s="261" t="s">
        <v>586</v>
      </c>
      <c r="G512" s="258"/>
      <c r="H512" s="260" t="s">
        <v>1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7" t="s">
        <v>166</v>
      </c>
      <c r="AU512" s="267" t="s">
        <v>82</v>
      </c>
      <c r="AV512" s="13" t="s">
        <v>80</v>
      </c>
      <c r="AW512" s="13" t="s">
        <v>30</v>
      </c>
      <c r="AX512" s="13" t="s">
        <v>73</v>
      </c>
      <c r="AY512" s="267" t="s">
        <v>158</v>
      </c>
    </row>
    <row r="513" spans="1:51" s="14" customFormat="1" ht="12">
      <c r="A513" s="14"/>
      <c r="B513" s="268"/>
      <c r="C513" s="269"/>
      <c r="D513" s="259" t="s">
        <v>166</v>
      </c>
      <c r="E513" s="270" t="s">
        <v>1</v>
      </c>
      <c r="F513" s="271" t="s">
        <v>587</v>
      </c>
      <c r="G513" s="269"/>
      <c r="H513" s="272">
        <v>106.96</v>
      </c>
      <c r="I513" s="273"/>
      <c r="J513" s="269"/>
      <c r="K513" s="269"/>
      <c r="L513" s="274"/>
      <c r="M513" s="275"/>
      <c r="N513" s="276"/>
      <c r="O513" s="276"/>
      <c r="P513" s="276"/>
      <c r="Q513" s="276"/>
      <c r="R513" s="276"/>
      <c r="S513" s="276"/>
      <c r="T513" s="27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8" t="s">
        <v>166</v>
      </c>
      <c r="AU513" s="278" t="s">
        <v>82</v>
      </c>
      <c r="AV513" s="14" t="s">
        <v>82</v>
      </c>
      <c r="AW513" s="14" t="s">
        <v>30</v>
      </c>
      <c r="AX513" s="14" t="s">
        <v>73</v>
      </c>
      <c r="AY513" s="278" t="s">
        <v>158</v>
      </c>
    </row>
    <row r="514" spans="1:51" s="14" customFormat="1" ht="12">
      <c r="A514" s="14"/>
      <c r="B514" s="268"/>
      <c r="C514" s="269"/>
      <c r="D514" s="259" t="s">
        <v>166</v>
      </c>
      <c r="E514" s="270" t="s">
        <v>1</v>
      </c>
      <c r="F514" s="271" t="s">
        <v>588</v>
      </c>
      <c r="G514" s="269"/>
      <c r="H514" s="272">
        <v>32.475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166</v>
      </c>
      <c r="AU514" s="278" t="s">
        <v>82</v>
      </c>
      <c r="AV514" s="14" t="s">
        <v>82</v>
      </c>
      <c r="AW514" s="14" t="s">
        <v>30</v>
      </c>
      <c r="AX514" s="14" t="s">
        <v>73</v>
      </c>
      <c r="AY514" s="278" t="s">
        <v>158</v>
      </c>
    </row>
    <row r="515" spans="1:51" s="14" customFormat="1" ht="12">
      <c r="A515" s="14"/>
      <c r="B515" s="268"/>
      <c r="C515" s="269"/>
      <c r="D515" s="259" t="s">
        <v>166</v>
      </c>
      <c r="E515" s="270" t="s">
        <v>1</v>
      </c>
      <c r="F515" s="271" t="s">
        <v>589</v>
      </c>
      <c r="G515" s="269"/>
      <c r="H515" s="272">
        <v>98.89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166</v>
      </c>
      <c r="AU515" s="278" t="s">
        <v>82</v>
      </c>
      <c r="AV515" s="14" t="s">
        <v>82</v>
      </c>
      <c r="AW515" s="14" t="s">
        <v>30</v>
      </c>
      <c r="AX515" s="14" t="s">
        <v>73</v>
      </c>
      <c r="AY515" s="278" t="s">
        <v>158</v>
      </c>
    </row>
    <row r="516" spans="1:51" s="14" customFormat="1" ht="12">
      <c r="A516" s="14"/>
      <c r="B516" s="268"/>
      <c r="C516" s="269"/>
      <c r="D516" s="259" t="s">
        <v>166</v>
      </c>
      <c r="E516" s="270" t="s">
        <v>1</v>
      </c>
      <c r="F516" s="271" t="s">
        <v>590</v>
      </c>
      <c r="G516" s="269"/>
      <c r="H516" s="272">
        <v>36.5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166</v>
      </c>
      <c r="AU516" s="278" t="s">
        <v>82</v>
      </c>
      <c r="AV516" s="14" t="s">
        <v>82</v>
      </c>
      <c r="AW516" s="14" t="s">
        <v>30</v>
      </c>
      <c r="AX516" s="14" t="s">
        <v>73</v>
      </c>
      <c r="AY516" s="278" t="s">
        <v>158</v>
      </c>
    </row>
    <row r="517" spans="1:51" s="13" customFormat="1" ht="12">
      <c r="A517" s="13"/>
      <c r="B517" s="257"/>
      <c r="C517" s="258"/>
      <c r="D517" s="259" t="s">
        <v>166</v>
      </c>
      <c r="E517" s="260" t="s">
        <v>1</v>
      </c>
      <c r="F517" s="261" t="s">
        <v>591</v>
      </c>
      <c r="G517" s="258"/>
      <c r="H517" s="260" t="s">
        <v>1</v>
      </c>
      <c r="I517" s="262"/>
      <c r="J517" s="258"/>
      <c r="K517" s="258"/>
      <c r="L517" s="263"/>
      <c r="M517" s="264"/>
      <c r="N517" s="265"/>
      <c r="O517" s="265"/>
      <c r="P517" s="265"/>
      <c r="Q517" s="265"/>
      <c r="R517" s="265"/>
      <c r="S517" s="265"/>
      <c r="T517" s="26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7" t="s">
        <v>166</v>
      </c>
      <c r="AU517" s="267" t="s">
        <v>82</v>
      </c>
      <c r="AV517" s="13" t="s">
        <v>80</v>
      </c>
      <c r="AW517" s="13" t="s">
        <v>30</v>
      </c>
      <c r="AX517" s="13" t="s">
        <v>73</v>
      </c>
      <c r="AY517" s="267" t="s">
        <v>158</v>
      </c>
    </row>
    <row r="518" spans="1:51" s="14" customFormat="1" ht="12">
      <c r="A518" s="14"/>
      <c r="B518" s="268"/>
      <c r="C518" s="269"/>
      <c r="D518" s="259" t="s">
        <v>166</v>
      </c>
      <c r="E518" s="270" t="s">
        <v>1</v>
      </c>
      <c r="F518" s="271" t="s">
        <v>592</v>
      </c>
      <c r="G518" s="269"/>
      <c r="H518" s="272">
        <v>-7.934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166</v>
      </c>
      <c r="AU518" s="278" t="s">
        <v>82</v>
      </c>
      <c r="AV518" s="14" t="s">
        <v>82</v>
      </c>
      <c r="AW518" s="14" t="s">
        <v>30</v>
      </c>
      <c r="AX518" s="14" t="s">
        <v>73</v>
      </c>
      <c r="AY518" s="278" t="s">
        <v>158</v>
      </c>
    </row>
    <row r="519" spans="1:51" s="14" customFormat="1" ht="12">
      <c r="A519" s="14"/>
      <c r="B519" s="268"/>
      <c r="C519" s="269"/>
      <c r="D519" s="259" t="s">
        <v>166</v>
      </c>
      <c r="E519" s="270" t="s">
        <v>1</v>
      </c>
      <c r="F519" s="271" t="s">
        <v>593</v>
      </c>
      <c r="G519" s="269"/>
      <c r="H519" s="272">
        <v>-1.441</v>
      </c>
      <c r="I519" s="273"/>
      <c r="J519" s="269"/>
      <c r="K519" s="269"/>
      <c r="L519" s="274"/>
      <c r="M519" s="275"/>
      <c r="N519" s="276"/>
      <c r="O519" s="276"/>
      <c r="P519" s="276"/>
      <c r="Q519" s="276"/>
      <c r="R519" s="276"/>
      <c r="S519" s="276"/>
      <c r="T519" s="27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8" t="s">
        <v>166</v>
      </c>
      <c r="AU519" s="278" t="s">
        <v>82</v>
      </c>
      <c r="AV519" s="14" t="s">
        <v>82</v>
      </c>
      <c r="AW519" s="14" t="s">
        <v>30</v>
      </c>
      <c r="AX519" s="14" t="s">
        <v>73</v>
      </c>
      <c r="AY519" s="278" t="s">
        <v>158</v>
      </c>
    </row>
    <row r="520" spans="1:51" s="14" customFormat="1" ht="12">
      <c r="A520" s="14"/>
      <c r="B520" s="268"/>
      <c r="C520" s="269"/>
      <c r="D520" s="259" t="s">
        <v>166</v>
      </c>
      <c r="E520" s="270" t="s">
        <v>1</v>
      </c>
      <c r="F520" s="271" t="s">
        <v>594</v>
      </c>
      <c r="G520" s="269"/>
      <c r="H520" s="272">
        <v>-0.62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166</v>
      </c>
      <c r="AU520" s="278" t="s">
        <v>82</v>
      </c>
      <c r="AV520" s="14" t="s">
        <v>82</v>
      </c>
      <c r="AW520" s="14" t="s">
        <v>30</v>
      </c>
      <c r="AX520" s="14" t="s">
        <v>73</v>
      </c>
      <c r="AY520" s="278" t="s">
        <v>158</v>
      </c>
    </row>
    <row r="521" spans="1:65" s="2" customFormat="1" ht="21.75" customHeight="1">
      <c r="A521" s="37"/>
      <c r="B521" s="38"/>
      <c r="C521" s="279" t="s">
        <v>595</v>
      </c>
      <c r="D521" s="279" t="s">
        <v>233</v>
      </c>
      <c r="E521" s="280" t="s">
        <v>596</v>
      </c>
      <c r="F521" s="281" t="s">
        <v>597</v>
      </c>
      <c r="G521" s="282" t="s">
        <v>163</v>
      </c>
      <c r="H521" s="283">
        <v>283.368</v>
      </c>
      <c r="I521" s="284"/>
      <c r="J521" s="285">
        <f>ROUND(I521*H521,2)</f>
        <v>0</v>
      </c>
      <c r="K521" s="286"/>
      <c r="L521" s="287"/>
      <c r="M521" s="288" t="s">
        <v>1</v>
      </c>
      <c r="N521" s="289" t="s">
        <v>38</v>
      </c>
      <c r="O521" s="90"/>
      <c r="P521" s="253">
        <f>O521*H521</f>
        <v>0</v>
      </c>
      <c r="Q521" s="253">
        <v>0.0035</v>
      </c>
      <c r="R521" s="253">
        <f>Q521*H521</f>
        <v>0.991788</v>
      </c>
      <c r="S521" s="253">
        <v>0</v>
      </c>
      <c r="T521" s="254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55" t="s">
        <v>203</v>
      </c>
      <c r="AT521" s="255" t="s">
        <v>233</v>
      </c>
      <c r="AU521" s="255" t="s">
        <v>82</v>
      </c>
      <c r="AY521" s="16" t="s">
        <v>158</v>
      </c>
      <c r="BE521" s="256">
        <f>IF(N521="základní",J521,0)</f>
        <v>0</v>
      </c>
      <c r="BF521" s="256">
        <f>IF(N521="snížená",J521,0)</f>
        <v>0</v>
      </c>
      <c r="BG521" s="256">
        <f>IF(N521="zákl. přenesená",J521,0)</f>
        <v>0</v>
      </c>
      <c r="BH521" s="256">
        <f>IF(N521="sníž. přenesená",J521,0)</f>
        <v>0</v>
      </c>
      <c r="BI521" s="256">
        <f>IF(N521="nulová",J521,0)</f>
        <v>0</v>
      </c>
      <c r="BJ521" s="16" t="s">
        <v>80</v>
      </c>
      <c r="BK521" s="256">
        <f>ROUND(I521*H521,2)</f>
        <v>0</v>
      </c>
      <c r="BL521" s="16" t="s">
        <v>164</v>
      </c>
      <c r="BM521" s="255" t="s">
        <v>598</v>
      </c>
    </row>
    <row r="522" spans="1:47" s="2" customFormat="1" ht="12">
      <c r="A522" s="37"/>
      <c r="B522" s="38"/>
      <c r="C522" s="39"/>
      <c r="D522" s="259" t="s">
        <v>434</v>
      </c>
      <c r="E522" s="39"/>
      <c r="F522" s="290" t="s">
        <v>599</v>
      </c>
      <c r="G522" s="39"/>
      <c r="H522" s="39"/>
      <c r="I522" s="153"/>
      <c r="J522" s="39"/>
      <c r="K522" s="39"/>
      <c r="L522" s="43"/>
      <c r="M522" s="291"/>
      <c r="N522" s="292"/>
      <c r="O522" s="90"/>
      <c r="P522" s="90"/>
      <c r="Q522" s="90"/>
      <c r="R522" s="90"/>
      <c r="S522" s="90"/>
      <c r="T522" s="91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16" t="s">
        <v>434</v>
      </c>
      <c r="AU522" s="16" t="s">
        <v>82</v>
      </c>
    </row>
    <row r="523" spans="1:51" s="14" customFormat="1" ht="12">
      <c r="A523" s="14"/>
      <c r="B523" s="268"/>
      <c r="C523" s="269"/>
      <c r="D523" s="259" t="s">
        <v>166</v>
      </c>
      <c r="E523" s="269"/>
      <c r="F523" s="271" t="s">
        <v>600</v>
      </c>
      <c r="G523" s="269"/>
      <c r="H523" s="272">
        <v>283.368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166</v>
      </c>
      <c r="AU523" s="278" t="s">
        <v>82</v>
      </c>
      <c r="AV523" s="14" t="s">
        <v>82</v>
      </c>
      <c r="AW523" s="14" t="s">
        <v>4</v>
      </c>
      <c r="AX523" s="14" t="s">
        <v>80</v>
      </c>
      <c r="AY523" s="278" t="s">
        <v>158</v>
      </c>
    </row>
    <row r="524" spans="1:65" s="2" customFormat="1" ht="21.75" customHeight="1">
      <c r="A524" s="37"/>
      <c r="B524" s="38"/>
      <c r="C524" s="243" t="s">
        <v>327</v>
      </c>
      <c r="D524" s="243" t="s">
        <v>160</v>
      </c>
      <c r="E524" s="244" t="s">
        <v>601</v>
      </c>
      <c r="F524" s="245" t="s">
        <v>602</v>
      </c>
      <c r="G524" s="246" t="s">
        <v>163</v>
      </c>
      <c r="H524" s="247">
        <v>125.411</v>
      </c>
      <c r="I524" s="248"/>
      <c r="J524" s="249">
        <f>ROUND(I524*H524,2)</f>
        <v>0</v>
      </c>
      <c r="K524" s="250"/>
      <c r="L524" s="43"/>
      <c r="M524" s="251" t="s">
        <v>1</v>
      </c>
      <c r="N524" s="252" t="s">
        <v>38</v>
      </c>
      <c r="O524" s="90"/>
      <c r="P524" s="253">
        <f>O524*H524</f>
        <v>0</v>
      </c>
      <c r="Q524" s="253">
        <v>0.0085</v>
      </c>
      <c r="R524" s="253">
        <f>Q524*H524</f>
        <v>1.0659935</v>
      </c>
      <c r="S524" s="253">
        <v>0</v>
      </c>
      <c r="T524" s="254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55" t="s">
        <v>164</v>
      </c>
      <c r="AT524" s="255" t="s">
        <v>160</v>
      </c>
      <c r="AU524" s="255" t="s">
        <v>82</v>
      </c>
      <c r="AY524" s="16" t="s">
        <v>158</v>
      </c>
      <c r="BE524" s="256">
        <f>IF(N524="základní",J524,0)</f>
        <v>0</v>
      </c>
      <c r="BF524" s="256">
        <f>IF(N524="snížená",J524,0)</f>
        <v>0</v>
      </c>
      <c r="BG524" s="256">
        <f>IF(N524="zákl. přenesená",J524,0)</f>
        <v>0</v>
      </c>
      <c r="BH524" s="256">
        <f>IF(N524="sníž. přenesená",J524,0)</f>
        <v>0</v>
      </c>
      <c r="BI524" s="256">
        <f>IF(N524="nulová",J524,0)</f>
        <v>0</v>
      </c>
      <c r="BJ524" s="16" t="s">
        <v>80</v>
      </c>
      <c r="BK524" s="256">
        <f>ROUND(I524*H524,2)</f>
        <v>0</v>
      </c>
      <c r="BL524" s="16" t="s">
        <v>164</v>
      </c>
      <c r="BM524" s="255" t="s">
        <v>603</v>
      </c>
    </row>
    <row r="525" spans="1:51" s="13" customFormat="1" ht="12">
      <c r="A525" s="13"/>
      <c r="B525" s="257"/>
      <c r="C525" s="258"/>
      <c r="D525" s="259" t="s">
        <v>166</v>
      </c>
      <c r="E525" s="260" t="s">
        <v>1</v>
      </c>
      <c r="F525" s="261" t="s">
        <v>604</v>
      </c>
      <c r="G525" s="258"/>
      <c r="H525" s="260" t="s">
        <v>1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7" t="s">
        <v>166</v>
      </c>
      <c r="AU525" s="267" t="s">
        <v>82</v>
      </c>
      <c r="AV525" s="13" t="s">
        <v>80</v>
      </c>
      <c r="AW525" s="13" t="s">
        <v>30</v>
      </c>
      <c r="AX525" s="13" t="s">
        <v>73</v>
      </c>
      <c r="AY525" s="267" t="s">
        <v>158</v>
      </c>
    </row>
    <row r="526" spans="1:51" s="14" customFormat="1" ht="12">
      <c r="A526" s="14"/>
      <c r="B526" s="268"/>
      <c r="C526" s="269"/>
      <c r="D526" s="259" t="s">
        <v>166</v>
      </c>
      <c r="E526" s="270" t="s">
        <v>1</v>
      </c>
      <c r="F526" s="271" t="s">
        <v>605</v>
      </c>
      <c r="G526" s="269"/>
      <c r="H526" s="272">
        <v>125.411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166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158</v>
      </c>
    </row>
    <row r="527" spans="1:65" s="2" customFormat="1" ht="21.75" customHeight="1">
      <c r="A527" s="37"/>
      <c r="B527" s="38"/>
      <c r="C527" s="279" t="s">
        <v>399</v>
      </c>
      <c r="D527" s="279" t="s">
        <v>233</v>
      </c>
      <c r="E527" s="280" t="s">
        <v>606</v>
      </c>
      <c r="F527" s="281" t="s">
        <v>607</v>
      </c>
      <c r="G527" s="282" t="s">
        <v>163</v>
      </c>
      <c r="H527" s="283">
        <v>134.19</v>
      </c>
      <c r="I527" s="284"/>
      <c r="J527" s="285">
        <f>ROUND(I527*H527,2)</f>
        <v>0</v>
      </c>
      <c r="K527" s="286"/>
      <c r="L527" s="287"/>
      <c r="M527" s="288" t="s">
        <v>1</v>
      </c>
      <c r="N527" s="289" t="s">
        <v>38</v>
      </c>
      <c r="O527" s="90"/>
      <c r="P527" s="253">
        <f>O527*H527</f>
        <v>0</v>
      </c>
      <c r="Q527" s="253">
        <v>0.0021</v>
      </c>
      <c r="R527" s="253">
        <f>Q527*H527</f>
        <v>0.28179899999999997</v>
      </c>
      <c r="S527" s="253">
        <v>0</v>
      </c>
      <c r="T527" s="254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55" t="s">
        <v>203</v>
      </c>
      <c r="AT527" s="255" t="s">
        <v>233</v>
      </c>
      <c r="AU527" s="255" t="s">
        <v>82</v>
      </c>
      <c r="AY527" s="16" t="s">
        <v>158</v>
      </c>
      <c r="BE527" s="256">
        <f>IF(N527="základní",J527,0)</f>
        <v>0</v>
      </c>
      <c r="BF527" s="256">
        <f>IF(N527="snížená",J527,0)</f>
        <v>0</v>
      </c>
      <c r="BG527" s="256">
        <f>IF(N527="zákl. přenesená",J527,0)</f>
        <v>0</v>
      </c>
      <c r="BH527" s="256">
        <f>IF(N527="sníž. přenesená",J527,0)</f>
        <v>0</v>
      </c>
      <c r="BI527" s="256">
        <f>IF(N527="nulová",J527,0)</f>
        <v>0</v>
      </c>
      <c r="BJ527" s="16" t="s">
        <v>80</v>
      </c>
      <c r="BK527" s="256">
        <f>ROUND(I527*H527,2)</f>
        <v>0</v>
      </c>
      <c r="BL527" s="16" t="s">
        <v>164</v>
      </c>
      <c r="BM527" s="255" t="s">
        <v>608</v>
      </c>
    </row>
    <row r="528" spans="1:47" s="2" customFormat="1" ht="12">
      <c r="A528" s="37"/>
      <c r="B528" s="38"/>
      <c r="C528" s="39"/>
      <c r="D528" s="259" t="s">
        <v>434</v>
      </c>
      <c r="E528" s="39"/>
      <c r="F528" s="290" t="s">
        <v>580</v>
      </c>
      <c r="G528" s="39"/>
      <c r="H528" s="39"/>
      <c r="I528" s="153"/>
      <c r="J528" s="39"/>
      <c r="K528" s="39"/>
      <c r="L528" s="43"/>
      <c r="M528" s="291"/>
      <c r="N528" s="292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434</v>
      </c>
      <c r="AU528" s="16" t="s">
        <v>82</v>
      </c>
    </row>
    <row r="529" spans="1:51" s="14" customFormat="1" ht="12">
      <c r="A529" s="14"/>
      <c r="B529" s="268"/>
      <c r="C529" s="269"/>
      <c r="D529" s="259" t="s">
        <v>166</v>
      </c>
      <c r="E529" s="269"/>
      <c r="F529" s="271" t="s">
        <v>609</v>
      </c>
      <c r="G529" s="269"/>
      <c r="H529" s="272">
        <v>134.19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166</v>
      </c>
      <c r="AU529" s="278" t="s">
        <v>82</v>
      </c>
      <c r="AV529" s="14" t="s">
        <v>82</v>
      </c>
      <c r="AW529" s="14" t="s">
        <v>4</v>
      </c>
      <c r="AX529" s="14" t="s">
        <v>80</v>
      </c>
      <c r="AY529" s="278" t="s">
        <v>158</v>
      </c>
    </row>
    <row r="530" spans="1:65" s="2" customFormat="1" ht="21.75" customHeight="1">
      <c r="A530" s="37"/>
      <c r="B530" s="38"/>
      <c r="C530" s="243" t="s">
        <v>610</v>
      </c>
      <c r="D530" s="243" t="s">
        <v>160</v>
      </c>
      <c r="E530" s="244" t="s">
        <v>611</v>
      </c>
      <c r="F530" s="245" t="s">
        <v>612</v>
      </c>
      <c r="G530" s="246" t="s">
        <v>163</v>
      </c>
      <c r="H530" s="247">
        <v>775.765</v>
      </c>
      <c r="I530" s="248"/>
      <c r="J530" s="249">
        <f>ROUND(I530*H530,2)</f>
        <v>0</v>
      </c>
      <c r="K530" s="250"/>
      <c r="L530" s="43"/>
      <c r="M530" s="251" t="s">
        <v>1</v>
      </c>
      <c r="N530" s="252" t="s">
        <v>38</v>
      </c>
      <c r="O530" s="90"/>
      <c r="P530" s="253">
        <f>O530*H530</f>
        <v>0</v>
      </c>
      <c r="Q530" s="253">
        <v>0.0085</v>
      </c>
      <c r="R530" s="253">
        <f>Q530*H530</f>
        <v>6.5940025</v>
      </c>
      <c r="S530" s="253">
        <v>0</v>
      </c>
      <c r="T530" s="254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55" t="s">
        <v>164</v>
      </c>
      <c r="AT530" s="255" t="s">
        <v>160</v>
      </c>
      <c r="AU530" s="255" t="s">
        <v>82</v>
      </c>
      <c r="AY530" s="16" t="s">
        <v>158</v>
      </c>
      <c r="BE530" s="256">
        <f>IF(N530="základní",J530,0)</f>
        <v>0</v>
      </c>
      <c r="BF530" s="256">
        <f>IF(N530="snížená",J530,0)</f>
        <v>0</v>
      </c>
      <c r="BG530" s="256">
        <f>IF(N530="zákl. přenesená",J530,0)</f>
        <v>0</v>
      </c>
      <c r="BH530" s="256">
        <f>IF(N530="sníž. přenesená",J530,0)</f>
        <v>0</v>
      </c>
      <c r="BI530" s="256">
        <f>IF(N530="nulová",J530,0)</f>
        <v>0</v>
      </c>
      <c r="BJ530" s="16" t="s">
        <v>80</v>
      </c>
      <c r="BK530" s="256">
        <f>ROUND(I530*H530,2)</f>
        <v>0</v>
      </c>
      <c r="BL530" s="16" t="s">
        <v>164</v>
      </c>
      <c r="BM530" s="255" t="s">
        <v>613</v>
      </c>
    </row>
    <row r="531" spans="1:51" s="13" customFormat="1" ht="12">
      <c r="A531" s="13"/>
      <c r="B531" s="257"/>
      <c r="C531" s="258"/>
      <c r="D531" s="259" t="s">
        <v>166</v>
      </c>
      <c r="E531" s="260" t="s">
        <v>1</v>
      </c>
      <c r="F531" s="261" t="s">
        <v>604</v>
      </c>
      <c r="G531" s="258"/>
      <c r="H531" s="260" t="s">
        <v>1</v>
      </c>
      <c r="I531" s="262"/>
      <c r="J531" s="258"/>
      <c r="K531" s="258"/>
      <c r="L531" s="263"/>
      <c r="M531" s="264"/>
      <c r="N531" s="265"/>
      <c r="O531" s="265"/>
      <c r="P531" s="265"/>
      <c r="Q531" s="265"/>
      <c r="R531" s="265"/>
      <c r="S531" s="265"/>
      <c r="T531" s="26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7" t="s">
        <v>166</v>
      </c>
      <c r="AU531" s="267" t="s">
        <v>82</v>
      </c>
      <c r="AV531" s="13" t="s">
        <v>80</v>
      </c>
      <c r="AW531" s="13" t="s">
        <v>30</v>
      </c>
      <c r="AX531" s="13" t="s">
        <v>73</v>
      </c>
      <c r="AY531" s="267" t="s">
        <v>158</v>
      </c>
    </row>
    <row r="532" spans="1:51" s="14" customFormat="1" ht="12">
      <c r="A532" s="14"/>
      <c r="B532" s="268"/>
      <c r="C532" s="269"/>
      <c r="D532" s="259" t="s">
        <v>166</v>
      </c>
      <c r="E532" s="270" t="s">
        <v>1</v>
      </c>
      <c r="F532" s="271" t="s">
        <v>614</v>
      </c>
      <c r="G532" s="269"/>
      <c r="H532" s="272">
        <v>27.42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166</v>
      </c>
      <c r="AU532" s="278" t="s">
        <v>82</v>
      </c>
      <c r="AV532" s="14" t="s">
        <v>82</v>
      </c>
      <c r="AW532" s="14" t="s">
        <v>30</v>
      </c>
      <c r="AX532" s="14" t="s">
        <v>73</v>
      </c>
      <c r="AY532" s="278" t="s">
        <v>158</v>
      </c>
    </row>
    <row r="533" spans="1:51" s="13" customFormat="1" ht="12">
      <c r="A533" s="13"/>
      <c r="B533" s="257"/>
      <c r="C533" s="258"/>
      <c r="D533" s="259" t="s">
        <v>166</v>
      </c>
      <c r="E533" s="260" t="s">
        <v>1</v>
      </c>
      <c r="F533" s="261" t="s">
        <v>615</v>
      </c>
      <c r="G533" s="258"/>
      <c r="H533" s="260" t="s">
        <v>1</v>
      </c>
      <c r="I533" s="262"/>
      <c r="J533" s="258"/>
      <c r="K533" s="258"/>
      <c r="L533" s="263"/>
      <c r="M533" s="264"/>
      <c r="N533" s="265"/>
      <c r="O533" s="265"/>
      <c r="P533" s="265"/>
      <c r="Q533" s="265"/>
      <c r="R533" s="265"/>
      <c r="S533" s="265"/>
      <c r="T533" s="26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7" t="s">
        <v>166</v>
      </c>
      <c r="AU533" s="267" t="s">
        <v>82</v>
      </c>
      <c r="AV533" s="13" t="s">
        <v>80</v>
      </c>
      <c r="AW533" s="13" t="s">
        <v>30</v>
      </c>
      <c r="AX533" s="13" t="s">
        <v>73</v>
      </c>
      <c r="AY533" s="267" t="s">
        <v>158</v>
      </c>
    </row>
    <row r="534" spans="1:51" s="14" customFormat="1" ht="12">
      <c r="A534" s="14"/>
      <c r="B534" s="268"/>
      <c r="C534" s="269"/>
      <c r="D534" s="259" t="s">
        <v>166</v>
      </c>
      <c r="E534" s="270" t="s">
        <v>1</v>
      </c>
      <c r="F534" s="271" t="s">
        <v>616</v>
      </c>
      <c r="G534" s="269"/>
      <c r="H534" s="272">
        <v>891.33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166</v>
      </c>
      <c r="AU534" s="278" t="s">
        <v>82</v>
      </c>
      <c r="AV534" s="14" t="s">
        <v>82</v>
      </c>
      <c r="AW534" s="14" t="s">
        <v>30</v>
      </c>
      <c r="AX534" s="14" t="s">
        <v>73</v>
      </c>
      <c r="AY534" s="278" t="s">
        <v>158</v>
      </c>
    </row>
    <row r="535" spans="1:51" s="14" customFormat="1" ht="12">
      <c r="A535" s="14"/>
      <c r="B535" s="268"/>
      <c r="C535" s="269"/>
      <c r="D535" s="259" t="s">
        <v>166</v>
      </c>
      <c r="E535" s="270" t="s">
        <v>1</v>
      </c>
      <c r="F535" s="271" t="s">
        <v>617</v>
      </c>
      <c r="G535" s="269"/>
      <c r="H535" s="272">
        <v>-20.355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166</v>
      </c>
      <c r="AU535" s="278" t="s">
        <v>82</v>
      </c>
      <c r="AV535" s="14" t="s">
        <v>82</v>
      </c>
      <c r="AW535" s="14" t="s">
        <v>30</v>
      </c>
      <c r="AX535" s="14" t="s">
        <v>73</v>
      </c>
      <c r="AY535" s="278" t="s">
        <v>158</v>
      </c>
    </row>
    <row r="536" spans="1:51" s="14" customFormat="1" ht="12">
      <c r="A536" s="14"/>
      <c r="B536" s="268"/>
      <c r="C536" s="269"/>
      <c r="D536" s="259" t="s">
        <v>166</v>
      </c>
      <c r="E536" s="270" t="s">
        <v>1</v>
      </c>
      <c r="F536" s="271" t="s">
        <v>618</v>
      </c>
      <c r="G536" s="269"/>
      <c r="H536" s="272">
        <v>8.64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166</v>
      </c>
      <c r="AU536" s="278" t="s">
        <v>82</v>
      </c>
      <c r="AV536" s="14" t="s">
        <v>82</v>
      </c>
      <c r="AW536" s="14" t="s">
        <v>30</v>
      </c>
      <c r="AX536" s="14" t="s">
        <v>73</v>
      </c>
      <c r="AY536" s="278" t="s">
        <v>158</v>
      </c>
    </row>
    <row r="537" spans="1:51" s="13" customFormat="1" ht="12">
      <c r="A537" s="13"/>
      <c r="B537" s="257"/>
      <c r="C537" s="258"/>
      <c r="D537" s="259" t="s">
        <v>166</v>
      </c>
      <c r="E537" s="260" t="s">
        <v>1</v>
      </c>
      <c r="F537" s="261" t="s">
        <v>619</v>
      </c>
      <c r="G537" s="258"/>
      <c r="H537" s="260" t="s">
        <v>1</v>
      </c>
      <c r="I537" s="262"/>
      <c r="J537" s="258"/>
      <c r="K537" s="258"/>
      <c r="L537" s="263"/>
      <c r="M537" s="264"/>
      <c r="N537" s="265"/>
      <c r="O537" s="265"/>
      <c r="P537" s="265"/>
      <c r="Q537" s="265"/>
      <c r="R537" s="265"/>
      <c r="S537" s="265"/>
      <c r="T537" s="26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7" t="s">
        <v>166</v>
      </c>
      <c r="AU537" s="267" t="s">
        <v>82</v>
      </c>
      <c r="AV537" s="13" t="s">
        <v>80</v>
      </c>
      <c r="AW537" s="13" t="s">
        <v>30</v>
      </c>
      <c r="AX537" s="13" t="s">
        <v>73</v>
      </c>
      <c r="AY537" s="267" t="s">
        <v>158</v>
      </c>
    </row>
    <row r="538" spans="1:51" s="13" customFormat="1" ht="12">
      <c r="A538" s="13"/>
      <c r="B538" s="257"/>
      <c r="C538" s="258"/>
      <c r="D538" s="259" t="s">
        <v>166</v>
      </c>
      <c r="E538" s="260" t="s">
        <v>1</v>
      </c>
      <c r="F538" s="261" t="s">
        <v>386</v>
      </c>
      <c r="G538" s="258"/>
      <c r="H538" s="260" t="s">
        <v>1</v>
      </c>
      <c r="I538" s="262"/>
      <c r="J538" s="258"/>
      <c r="K538" s="258"/>
      <c r="L538" s="263"/>
      <c r="M538" s="264"/>
      <c r="N538" s="265"/>
      <c r="O538" s="265"/>
      <c r="P538" s="265"/>
      <c r="Q538" s="265"/>
      <c r="R538" s="265"/>
      <c r="S538" s="265"/>
      <c r="T538" s="26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7" t="s">
        <v>166</v>
      </c>
      <c r="AU538" s="267" t="s">
        <v>82</v>
      </c>
      <c r="AV538" s="13" t="s">
        <v>80</v>
      </c>
      <c r="AW538" s="13" t="s">
        <v>30</v>
      </c>
      <c r="AX538" s="13" t="s">
        <v>73</v>
      </c>
      <c r="AY538" s="267" t="s">
        <v>158</v>
      </c>
    </row>
    <row r="539" spans="1:51" s="14" customFormat="1" ht="12">
      <c r="A539" s="14"/>
      <c r="B539" s="268"/>
      <c r="C539" s="269"/>
      <c r="D539" s="259" t="s">
        <v>166</v>
      </c>
      <c r="E539" s="270" t="s">
        <v>1</v>
      </c>
      <c r="F539" s="271" t="s">
        <v>620</v>
      </c>
      <c r="G539" s="269"/>
      <c r="H539" s="272">
        <v>-21.84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166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158</v>
      </c>
    </row>
    <row r="540" spans="1:51" s="14" customFormat="1" ht="12">
      <c r="A540" s="14"/>
      <c r="B540" s="268"/>
      <c r="C540" s="269"/>
      <c r="D540" s="259" t="s">
        <v>166</v>
      </c>
      <c r="E540" s="270" t="s">
        <v>1</v>
      </c>
      <c r="F540" s="271" t="s">
        <v>621</v>
      </c>
      <c r="G540" s="269"/>
      <c r="H540" s="272">
        <v>-11.34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166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158</v>
      </c>
    </row>
    <row r="541" spans="1:51" s="14" customFormat="1" ht="12">
      <c r="A541" s="14"/>
      <c r="B541" s="268"/>
      <c r="C541" s="269"/>
      <c r="D541" s="259" t="s">
        <v>166</v>
      </c>
      <c r="E541" s="270" t="s">
        <v>1</v>
      </c>
      <c r="F541" s="271" t="s">
        <v>622</v>
      </c>
      <c r="G541" s="269"/>
      <c r="H541" s="272">
        <v>-11.907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166</v>
      </c>
      <c r="AU541" s="278" t="s">
        <v>82</v>
      </c>
      <c r="AV541" s="14" t="s">
        <v>82</v>
      </c>
      <c r="AW541" s="14" t="s">
        <v>30</v>
      </c>
      <c r="AX541" s="14" t="s">
        <v>73</v>
      </c>
      <c r="AY541" s="278" t="s">
        <v>158</v>
      </c>
    </row>
    <row r="542" spans="1:51" s="14" customFormat="1" ht="12">
      <c r="A542" s="14"/>
      <c r="B542" s="268"/>
      <c r="C542" s="269"/>
      <c r="D542" s="259" t="s">
        <v>166</v>
      </c>
      <c r="E542" s="270" t="s">
        <v>1</v>
      </c>
      <c r="F542" s="271" t="s">
        <v>623</v>
      </c>
      <c r="G542" s="269"/>
      <c r="H542" s="272">
        <v>-11.057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166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158</v>
      </c>
    </row>
    <row r="543" spans="1:51" s="14" customFormat="1" ht="12">
      <c r="A543" s="14"/>
      <c r="B543" s="268"/>
      <c r="C543" s="269"/>
      <c r="D543" s="259" t="s">
        <v>166</v>
      </c>
      <c r="E543" s="270" t="s">
        <v>1</v>
      </c>
      <c r="F543" s="271" t="s">
        <v>624</v>
      </c>
      <c r="G543" s="269"/>
      <c r="H543" s="272">
        <v>-3.099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166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158</v>
      </c>
    </row>
    <row r="544" spans="1:51" s="13" customFormat="1" ht="12">
      <c r="A544" s="13"/>
      <c r="B544" s="257"/>
      <c r="C544" s="258"/>
      <c r="D544" s="259" t="s">
        <v>166</v>
      </c>
      <c r="E544" s="260" t="s">
        <v>1</v>
      </c>
      <c r="F544" s="261" t="s">
        <v>392</v>
      </c>
      <c r="G544" s="258"/>
      <c r="H544" s="260" t="s">
        <v>1</v>
      </c>
      <c r="I544" s="262"/>
      <c r="J544" s="258"/>
      <c r="K544" s="258"/>
      <c r="L544" s="263"/>
      <c r="M544" s="264"/>
      <c r="N544" s="265"/>
      <c r="O544" s="265"/>
      <c r="P544" s="265"/>
      <c r="Q544" s="265"/>
      <c r="R544" s="265"/>
      <c r="S544" s="265"/>
      <c r="T544" s="26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7" t="s">
        <v>166</v>
      </c>
      <c r="AU544" s="267" t="s">
        <v>82</v>
      </c>
      <c r="AV544" s="13" t="s">
        <v>80</v>
      </c>
      <c r="AW544" s="13" t="s">
        <v>30</v>
      </c>
      <c r="AX544" s="13" t="s">
        <v>73</v>
      </c>
      <c r="AY544" s="267" t="s">
        <v>158</v>
      </c>
    </row>
    <row r="545" spans="1:51" s="14" customFormat="1" ht="12">
      <c r="A545" s="14"/>
      <c r="B545" s="268"/>
      <c r="C545" s="269"/>
      <c r="D545" s="259" t="s">
        <v>166</v>
      </c>
      <c r="E545" s="270" t="s">
        <v>1</v>
      </c>
      <c r="F545" s="271" t="s">
        <v>620</v>
      </c>
      <c r="G545" s="269"/>
      <c r="H545" s="272">
        <v>-21.84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166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158</v>
      </c>
    </row>
    <row r="546" spans="1:51" s="14" customFormat="1" ht="12">
      <c r="A546" s="14"/>
      <c r="B546" s="268"/>
      <c r="C546" s="269"/>
      <c r="D546" s="259" t="s">
        <v>166</v>
      </c>
      <c r="E546" s="270" t="s">
        <v>1</v>
      </c>
      <c r="F546" s="271" t="s">
        <v>625</v>
      </c>
      <c r="G546" s="269"/>
      <c r="H546" s="272">
        <v>-12.96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166</v>
      </c>
      <c r="AU546" s="278" t="s">
        <v>82</v>
      </c>
      <c r="AV546" s="14" t="s">
        <v>82</v>
      </c>
      <c r="AW546" s="14" t="s">
        <v>30</v>
      </c>
      <c r="AX546" s="14" t="s">
        <v>73</v>
      </c>
      <c r="AY546" s="278" t="s">
        <v>158</v>
      </c>
    </row>
    <row r="547" spans="1:51" s="14" customFormat="1" ht="12">
      <c r="A547" s="14"/>
      <c r="B547" s="268"/>
      <c r="C547" s="269"/>
      <c r="D547" s="259" t="s">
        <v>166</v>
      </c>
      <c r="E547" s="270" t="s">
        <v>1</v>
      </c>
      <c r="F547" s="271" t="s">
        <v>626</v>
      </c>
      <c r="G547" s="269"/>
      <c r="H547" s="272">
        <v>-11.172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166</v>
      </c>
      <c r="AU547" s="278" t="s">
        <v>82</v>
      </c>
      <c r="AV547" s="14" t="s">
        <v>82</v>
      </c>
      <c r="AW547" s="14" t="s">
        <v>30</v>
      </c>
      <c r="AX547" s="14" t="s">
        <v>73</v>
      </c>
      <c r="AY547" s="278" t="s">
        <v>158</v>
      </c>
    </row>
    <row r="548" spans="1:51" s="14" customFormat="1" ht="12">
      <c r="A548" s="14"/>
      <c r="B548" s="268"/>
      <c r="C548" s="269"/>
      <c r="D548" s="259" t="s">
        <v>166</v>
      </c>
      <c r="E548" s="270" t="s">
        <v>1</v>
      </c>
      <c r="F548" s="271" t="s">
        <v>627</v>
      </c>
      <c r="G548" s="269"/>
      <c r="H548" s="272">
        <v>-4.725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166</v>
      </c>
      <c r="AU548" s="278" t="s">
        <v>82</v>
      </c>
      <c r="AV548" s="14" t="s">
        <v>82</v>
      </c>
      <c r="AW548" s="14" t="s">
        <v>30</v>
      </c>
      <c r="AX548" s="14" t="s">
        <v>73</v>
      </c>
      <c r="AY548" s="278" t="s">
        <v>158</v>
      </c>
    </row>
    <row r="549" spans="1:51" s="14" customFormat="1" ht="12">
      <c r="A549" s="14"/>
      <c r="B549" s="268"/>
      <c r="C549" s="269"/>
      <c r="D549" s="259" t="s">
        <v>166</v>
      </c>
      <c r="E549" s="270" t="s">
        <v>1</v>
      </c>
      <c r="F549" s="271" t="s">
        <v>628</v>
      </c>
      <c r="G549" s="269"/>
      <c r="H549" s="272">
        <v>-3.105</v>
      </c>
      <c r="I549" s="273"/>
      <c r="J549" s="269"/>
      <c r="K549" s="269"/>
      <c r="L549" s="274"/>
      <c r="M549" s="275"/>
      <c r="N549" s="276"/>
      <c r="O549" s="276"/>
      <c r="P549" s="276"/>
      <c r="Q549" s="276"/>
      <c r="R549" s="276"/>
      <c r="S549" s="276"/>
      <c r="T549" s="27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8" t="s">
        <v>166</v>
      </c>
      <c r="AU549" s="278" t="s">
        <v>82</v>
      </c>
      <c r="AV549" s="14" t="s">
        <v>82</v>
      </c>
      <c r="AW549" s="14" t="s">
        <v>30</v>
      </c>
      <c r="AX549" s="14" t="s">
        <v>73</v>
      </c>
      <c r="AY549" s="278" t="s">
        <v>158</v>
      </c>
    </row>
    <row r="550" spans="1:51" s="14" customFormat="1" ht="12">
      <c r="A550" s="14"/>
      <c r="B550" s="268"/>
      <c r="C550" s="269"/>
      <c r="D550" s="259" t="s">
        <v>166</v>
      </c>
      <c r="E550" s="270" t="s">
        <v>1</v>
      </c>
      <c r="F550" s="271" t="s">
        <v>629</v>
      </c>
      <c r="G550" s="269"/>
      <c r="H550" s="272">
        <v>-18.225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166</v>
      </c>
      <c r="AU550" s="278" t="s">
        <v>82</v>
      </c>
      <c r="AV550" s="14" t="s">
        <v>82</v>
      </c>
      <c r="AW550" s="14" t="s">
        <v>30</v>
      </c>
      <c r="AX550" s="14" t="s">
        <v>73</v>
      </c>
      <c r="AY550" s="278" t="s">
        <v>158</v>
      </c>
    </row>
    <row r="551" spans="1:65" s="2" customFormat="1" ht="21.75" customHeight="1">
      <c r="A551" s="37"/>
      <c r="B551" s="38"/>
      <c r="C551" s="279" t="s">
        <v>630</v>
      </c>
      <c r="D551" s="279" t="s">
        <v>233</v>
      </c>
      <c r="E551" s="280" t="s">
        <v>631</v>
      </c>
      <c r="F551" s="281" t="s">
        <v>632</v>
      </c>
      <c r="G551" s="282" t="s">
        <v>163</v>
      </c>
      <c r="H551" s="283">
        <v>830.069</v>
      </c>
      <c r="I551" s="284"/>
      <c r="J551" s="285">
        <f>ROUND(I551*H551,2)</f>
        <v>0</v>
      </c>
      <c r="K551" s="286"/>
      <c r="L551" s="287"/>
      <c r="M551" s="288" t="s">
        <v>1</v>
      </c>
      <c r="N551" s="289" t="s">
        <v>38</v>
      </c>
      <c r="O551" s="90"/>
      <c r="P551" s="253">
        <f>O551*H551</f>
        <v>0</v>
      </c>
      <c r="Q551" s="253">
        <v>0.003</v>
      </c>
      <c r="R551" s="253">
        <f>Q551*H551</f>
        <v>2.490207</v>
      </c>
      <c r="S551" s="253">
        <v>0</v>
      </c>
      <c r="T551" s="254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55" t="s">
        <v>203</v>
      </c>
      <c r="AT551" s="255" t="s">
        <v>233</v>
      </c>
      <c r="AU551" s="255" t="s">
        <v>82</v>
      </c>
      <c r="AY551" s="16" t="s">
        <v>158</v>
      </c>
      <c r="BE551" s="256">
        <f>IF(N551="základní",J551,0)</f>
        <v>0</v>
      </c>
      <c r="BF551" s="256">
        <f>IF(N551="snížená",J551,0)</f>
        <v>0</v>
      </c>
      <c r="BG551" s="256">
        <f>IF(N551="zákl. přenesená",J551,0)</f>
        <v>0</v>
      </c>
      <c r="BH551" s="256">
        <f>IF(N551="sníž. přenesená",J551,0)</f>
        <v>0</v>
      </c>
      <c r="BI551" s="256">
        <f>IF(N551="nulová",J551,0)</f>
        <v>0</v>
      </c>
      <c r="BJ551" s="16" t="s">
        <v>80</v>
      </c>
      <c r="BK551" s="256">
        <f>ROUND(I551*H551,2)</f>
        <v>0</v>
      </c>
      <c r="BL551" s="16" t="s">
        <v>164</v>
      </c>
      <c r="BM551" s="255" t="s">
        <v>633</v>
      </c>
    </row>
    <row r="552" spans="1:47" s="2" customFormat="1" ht="12">
      <c r="A552" s="37"/>
      <c r="B552" s="38"/>
      <c r="C552" s="39"/>
      <c r="D552" s="259" t="s">
        <v>434</v>
      </c>
      <c r="E552" s="39"/>
      <c r="F552" s="290" t="s">
        <v>580</v>
      </c>
      <c r="G552" s="39"/>
      <c r="H552" s="39"/>
      <c r="I552" s="153"/>
      <c r="J552" s="39"/>
      <c r="K552" s="39"/>
      <c r="L552" s="43"/>
      <c r="M552" s="291"/>
      <c r="N552" s="292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6" t="s">
        <v>434</v>
      </c>
      <c r="AU552" s="16" t="s">
        <v>82</v>
      </c>
    </row>
    <row r="553" spans="1:51" s="14" customFormat="1" ht="12">
      <c r="A553" s="14"/>
      <c r="B553" s="268"/>
      <c r="C553" s="269"/>
      <c r="D553" s="259" t="s">
        <v>166</v>
      </c>
      <c r="E553" s="269"/>
      <c r="F553" s="271" t="s">
        <v>634</v>
      </c>
      <c r="G553" s="269"/>
      <c r="H553" s="272">
        <v>830.069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166</v>
      </c>
      <c r="AU553" s="278" t="s">
        <v>82</v>
      </c>
      <c r="AV553" s="14" t="s">
        <v>82</v>
      </c>
      <c r="AW553" s="14" t="s">
        <v>4</v>
      </c>
      <c r="AX553" s="14" t="s">
        <v>80</v>
      </c>
      <c r="AY553" s="278" t="s">
        <v>158</v>
      </c>
    </row>
    <row r="554" spans="1:65" s="2" customFormat="1" ht="21.75" customHeight="1">
      <c r="A554" s="37"/>
      <c r="B554" s="38"/>
      <c r="C554" s="243" t="s">
        <v>635</v>
      </c>
      <c r="D554" s="243" t="s">
        <v>160</v>
      </c>
      <c r="E554" s="244" t="s">
        <v>636</v>
      </c>
      <c r="F554" s="245" t="s">
        <v>637</v>
      </c>
      <c r="G554" s="246" t="s">
        <v>462</v>
      </c>
      <c r="H554" s="247">
        <v>36.47</v>
      </c>
      <c r="I554" s="248"/>
      <c r="J554" s="249">
        <f>ROUND(I554*H554,2)</f>
        <v>0</v>
      </c>
      <c r="K554" s="250"/>
      <c r="L554" s="43"/>
      <c r="M554" s="251" t="s">
        <v>1</v>
      </c>
      <c r="N554" s="252" t="s">
        <v>38</v>
      </c>
      <c r="O554" s="90"/>
      <c r="P554" s="253">
        <f>O554*H554</f>
        <v>0</v>
      </c>
      <c r="Q554" s="253">
        <v>0.00339</v>
      </c>
      <c r="R554" s="253">
        <f>Q554*H554</f>
        <v>0.12363329999999999</v>
      </c>
      <c r="S554" s="253">
        <v>0</v>
      </c>
      <c r="T554" s="254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55" t="s">
        <v>164</v>
      </c>
      <c r="AT554" s="255" t="s">
        <v>160</v>
      </c>
      <c r="AU554" s="255" t="s">
        <v>82</v>
      </c>
      <c r="AY554" s="16" t="s">
        <v>158</v>
      </c>
      <c r="BE554" s="256">
        <f>IF(N554="základní",J554,0)</f>
        <v>0</v>
      </c>
      <c r="BF554" s="256">
        <f>IF(N554="snížená",J554,0)</f>
        <v>0</v>
      </c>
      <c r="BG554" s="256">
        <f>IF(N554="zákl. přenesená",J554,0)</f>
        <v>0</v>
      </c>
      <c r="BH554" s="256">
        <f>IF(N554="sníž. přenesená",J554,0)</f>
        <v>0</v>
      </c>
      <c r="BI554" s="256">
        <f>IF(N554="nulová",J554,0)</f>
        <v>0</v>
      </c>
      <c r="BJ554" s="16" t="s">
        <v>80</v>
      </c>
      <c r="BK554" s="256">
        <f>ROUND(I554*H554,2)</f>
        <v>0</v>
      </c>
      <c r="BL554" s="16" t="s">
        <v>164</v>
      </c>
      <c r="BM554" s="255" t="s">
        <v>638</v>
      </c>
    </row>
    <row r="555" spans="1:51" s="13" customFormat="1" ht="12">
      <c r="A555" s="13"/>
      <c r="B555" s="257"/>
      <c r="C555" s="258"/>
      <c r="D555" s="259" t="s">
        <v>166</v>
      </c>
      <c r="E555" s="260" t="s">
        <v>1</v>
      </c>
      <c r="F555" s="261" t="s">
        <v>639</v>
      </c>
      <c r="G555" s="258"/>
      <c r="H555" s="260" t="s">
        <v>1</v>
      </c>
      <c r="I555" s="262"/>
      <c r="J555" s="258"/>
      <c r="K555" s="258"/>
      <c r="L555" s="263"/>
      <c r="M555" s="264"/>
      <c r="N555" s="265"/>
      <c r="O555" s="265"/>
      <c r="P555" s="265"/>
      <c r="Q555" s="265"/>
      <c r="R555" s="265"/>
      <c r="S555" s="265"/>
      <c r="T555" s="26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7" t="s">
        <v>166</v>
      </c>
      <c r="AU555" s="267" t="s">
        <v>82</v>
      </c>
      <c r="AV555" s="13" t="s">
        <v>80</v>
      </c>
      <c r="AW555" s="13" t="s">
        <v>30</v>
      </c>
      <c r="AX555" s="13" t="s">
        <v>73</v>
      </c>
      <c r="AY555" s="267" t="s">
        <v>158</v>
      </c>
    </row>
    <row r="556" spans="1:51" s="13" customFormat="1" ht="12">
      <c r="A556" s="13"/>
      <c r="B556" s="257"/>
      <c r="C556" s="258"/>
      <c r="D556" s="259" t="s">
        <v>166</v>
      </c>
      <c r="E556" s="260" t="s">
        <v>1</v>
      </c>
      <c r="F556" s="261" t="s">
        <v>167</v>
      </c>
      <c r="G556" s="258"/>
      <c r="H556" s="260" t="s">
        <v>1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7" t="s">
        <v>166</v>
      </c>
      <c r="AU556" s="267" t="s">
        <v>82</v>
      </c>
      <c r="AV556" s="13" t="s">
        <v>80</v>
      </c>
      <c r="AW556" s="13" t="s">
        <v>30</v>
      </c>
      <c r="AX556" s="13" t="s">
        <v>73</v>
      </c>
      <c r="AY556" s="267" t="s">
        <v>158</v>
      </c>
    </row>
    <row r="557" spans="1:51" s="14" customFormat="1" ht="12">
      <c r="A557" s="14"/>
      <c r="B557" s="268"/>
      <c r="C557" s="269"/>
      <c r="D557" s="259" t="s">
        <v>166</v>
      </c>
      <c r="E557" s="270" t="s">
        <v>1</v>
      </c>
      <c r="F557" s="271" t="s">
        <v>529</v>
      </c>
      <c r="G557" s="269"/>
      <c r="H557" s="272">
        <v>27.6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166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158</v>
      </c>
    </row>
    <row r="558" spans="1:51" s="14" customFormat="1" ht="12">
      <c r="A558" s="14"/>
      <c r="B558" s="268"/>
      <c r="C558" s="269"/>
      <c r="D558" s="259" t="s">
        <v>166</v>
      </c>
      <c r="E558" s="270" t="s">
        <v>1</v>
      </c>
      <c r="F558" s="271" t="s">
        <v>530</v>
      </c>
      <c r="G558" s="269"/>
      <c r="H558" s="272">
        <v>4.82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166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158</v>
      </c>
    </row>
    <row r="559" spans="1:51" s="14" customFormat="1" ht="12">
      <c r="A559" s="14"/>
      <c r="B559" s="268"/>
      <c r="C559" s="269"/>
      <c r="D559" s="259" t="s">
        <v>166</v>
      </c>
      <c r="E559" s="270" t="s">
        <v>1</v>
      </c>
      <c r="F559" s="271" t="s">
        <v>531</v>
      </c>
      <c r="G559" s="269"/>
      <c r="H559" s="272">
        <v>4.05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166</v>
      </c>
      <c r="AU559" s="278" t="s">
        <v>82</v>
      </c>
      <c r="AV559" s="14" t="s">
        <v>82</v>
      </c>
      <c r="AW559" s="14" t="s">
        <v>30</v>
      </c>
      <c r="AX559" s="14" t="s">
        <v>73</v>
      </c>
      <c r="AY559" s="278" t="s">
        <v>158</v>
      </c>
    </row>
    <row r="560" spans="1:65" s="2" customFormat="1" ht="16.5" customHeight="1">
      <c r="A560" s="37"/>
      <c r="B560" s="38"/>
      <c r="C560" s="279" t="s">
        <v>640</v>
      </c>
      <c r="D560" s="279" t="s">
        <v>233</v>
      </c>
      <c r="E560" s="280" t="s">
        <v>641</v>
      </c>
      <c r="F560" s="281" t="s">
        <v>642</v>
      </c>
      <c r="G560" s="282" t="s">
        <v>163</v>
      </c>
      <c r="H560" s="283">
        <v>16.047</v>
      </c>
      <c r="I560" s="284"/>
      <c r="J560" s="285">
        <f>ROUND(I560*H560,2)</f>
        <v>0</v>
      </c>
      <c r="K560" s="286"/>
      <c r="L560" s="287"/>
      <c r="M560" s="288" t="s">
        <v>1</v>
      </c>
      <c r="N560" s="289" t="s">
        <v>38</v>
      </c>
      <c r="O560" s="90"/>
      <c r="P560" s="253">
        <f>O560*H560</f>
        <v>0</v>
      </c>
      <c r="Q560" s="253">
        <v>0.00045</v>
      </c>
      <c r="R560" s="253">
        <f>Q560*H560</f>
        <v>0.00722115</v>
      </c>
      <c r="S560" s="253">
        <v>0</v>
      </c>
      <c r="T560" s="254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55" t="s">
        <v>203</v>
      </c>
      <c r="AT560" s="255" t="s">
        <v>233</v>
      </c>
      <c r="AU560" s="255" t="s">
        <v>82</v>
      </c>
      <c r="AY560" s="16" t="s">
        <v>158</v>
      </c>
      <c r="BE560" s="256">
        <f>IF(N560="základní",J560,0)</f>
        <v>0</v>
      </c>
      <c r="BF560" s="256">
        <f>IF(N560="snížená",J560,0)</f>
        <v>0</v>
      </c>
      <c r="BG560" s="256">
        <f>IF(N560="zákl. přenesená",J560,0)</f>
        <v>0</v>
      </c>
      <c r="BH560" s="256">
        <f>IF(N560="sníž. přenesená",J560,0)</f>
        <v>0</v>
      </c>
      <c r="BI560" s="256">
        <f>IF(N560="nulová",J560,0)</f>
        <v>0</v>
      </c>
      <c r="BJ560" s="16" t="s">
        <v>80</v>
      </c>
      <c r="BK560" s="256">
        <f>ROUND(I560*H560,2)</f>
        <v>0</v>
      </c>
      <c r="BL560" s="16" t="s">
        <v>164</v>
      </c>
      <c r="BM560" s="255" t="s">
        <v>643</v>
      </c>
    </row>
    <row r="561" spans="1:51" s="13" customFormat="1" ht="12">
      <c r="A561" s="13"/>
      <c r="B561" s="257"/>
      <c r="C561" s="258"/>
      <c r="D561" s="259" t="s">
        <v>166</v>
      </c>
      <c r="E561" s="260" t="s">
        <v>1</v>
      </c>
      <c r="F561" s="261" t="s">
        <v>639</v>
      </c>
      <c r="G561" s="258"/>
      <c r="H561" s="260" t="s">
        <v>1</v>
      </c>
      <c r="I561" s="262"/>
      <c r="J561" s="258"/>
      <c r="K561" s="258"/>
      <c r="L561" s="263"/>
      <c r="M561" s="264"/>
      <c r="N561" s="265"/>
      <c r="O561" s="265"/>
      <c r="P561" s="265"/>
      <c r="Q561" s="265"/>
      <c r="R561" s="265"/>
      <c r="S561" s="265"/>
      <c r="T561" s="26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7" t="s">
        <v>166</v>
      </c>
      <c r="AU561" s="267" t="s">
        <v>82</v>
      </c>
      <c r="AV561" s="13" t="s">
        <v>80</v>
      </c>
      <c r="AW561" s="13" t="s">
        <v>30</v>
      </c>
      <c r="AX561" s="13" t="s">
        <v>73</v>
      </c>
      <c r="AY561" s="267" t="s">
        <v>158</v>
      </c>
    </row>
    <row r="562" spans="1:51" s="13" customFormat="1" ht="12">
      <c r="A562" s="13"/>
      <c r="B562" s="257"/>
      <c r="C562" s="258"/>
      <c r="D562" s="259" t="s">
        <v>166</v>
      </c>
      <c r="E562" s="260" t="s">
        <v>1</v>
      </c>
      <c r="F562" s="261" t="s">
        <v>167</v>
      </c>
      <c r="G562" s="258"/>
      <c r="H562" s="260" t="s">
        <v>1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7" t="s">
        <v>166</v>
      </c>
      <c r="AU562" s="267" t="s">
        <v>82</v>
      </c>
      <c r="AV562" s="13" t="s">
        <v>80</v>
      </c>
      <c r="AW562" s="13" t="s">
        <v>30</v>
      </c>
      <c r="AX562" s="13" t="s">
        <v>73</v>
      </c>
      <c r="AY562" s="267" t="s">
        <v>158</v>
      </c>
    </row>
    <row r="563" spans="1:51" s="14" customFormat="1" ht="12">
      <c r="A563" s="14"/>
      <c r="B563" s="268"/>
      <c r="C563" s="269"/>
      <c r="D563" s="259" t="s">
        <v>166</v>
      </c>
      <c r="E563" s="270" t="s">
        <v>1</v>
      </c>
      <c r="F563" s="271" t="s">
        <v>644</v>
      </c>
      <c r="G563" s="269"/>
      <c r="H563" s="272">
        <v>11.04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166</v>
      </c>
      <c r="AU563" s="278" t="s">
        <v>82</v>
      </c>
      <c r="AV563" s="14" t="s">
        <v>82</v>
      </c>
      <c r="AW563" s="14" t="s">
        <v>30</v>
      </c>
      <c r="AX563" s="14" t="s">
        <v>73</v>
      </c>
      <c r="AY563" s="278" t="s">
        <v>158</v>
      </c>
    </row>
    <row r="564" spans="1:51" s="14" customFormat="1" ht="12">
      <c r="A564" s="14"/>
      <c r="B564" s="268"/>
      <c r="C564" s="269"/>
      <c r="D564" s="259" t="s">
        <v>166</v>
      </c>
      <c r="E564" s="270" t="s">
        <v>1</v>
      </c>
      <c r="F564" s="271" t="s">
        <v>645</v>
      </c>
      <c r="G564" s="269"/>
      <c r="H564" s="272">
        <v>1.928</v>
      </c>
      <c r="I564" s="273"/>
      <c r="J564" s="269"/>
      <c r="K564" s="269"/>
      <c r="L564" s="274"/>
      <c r="M564" s="275"/>
      <c r="N564" s="276"/>
      <c r="O564" s="276"/>
      <c r="P564" s="276"/>
      <c r="Q564" s="276"/>
      <c r="R564" s="276"/>
      <c r="S564" s="276"/>
      <c r="T564" s="27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8" t="s">
        <v>166</v>
      </c>
      <c r="AU564" s="278" t="s">
        <v>82</v>
      </c>
      <c r="AV564" s="14" t="s">
        <v>82</v>
      </c>
      <c r="AW564" s="14" t="s">
        <v>30</v>
      </c>
      <c r="AX564" s="14" t="s">
        <v>73</v>
      </c>
      <c r="AY564" s="278" t="s">
        <v>158</v>
      </c>
    </row>
    <row r="565" spans="1:51" s="14" customFormat="1" ht="12">
      <c r="A565" s="14"/>
      <c r="B565" s="268"/>
      <c r="C565" s="269"/>
      <c r="D565" s="259" t="s">
        <v>166</v>
      </c>
      <c r="E565" s="270" t="s">
        <v>1</v>
      </c>
      <c r="F565" s="271" t="s">
        <v>646</v>
      </c>
      <c r="G565" s="269"/>
      <c r="H565" s="272">
        <v>1.62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166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158</v>
      </c>
    </row>
    <row r="566" spans="1:51" s="14" customFormat="1" ht="12">
      <c r="A566" s="14"/>
      <c r="B566" s="268"/>
      <c r="C566" s="269"/>
      <c r="D566" s="259" t="s">
        <v>166</v>
      </c>
      <c r="E566" s="269"/>
      <c r="F566" s="271" t="s">
        <v>647</v>
      </c>
      <c r="G566" s="269"/>
      <c r="H566" s="272">
        <v>16.047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166</v>
      </c>
      <c r="AU566" s="278" t="s">
        <v>82</v>
      </c>
      <c r="AV566" s="14" t="s">
        <v>82</v>
      </c>
      <c r="AW566" s="14" t="s">
        <v>4</v>
      </c>
      <c r="AX566" s="14" t="s">
        <v>80</v>
      </c>
      <c r="AY566" s="278" t="s">
        <v>158</v>
      </c>
    </row>
    <row r="567" spans="1:65" s="2" customFormat="1" ht="21.75" customHeight="1">
      <c r="A567" s="37"/>
      <c r="B567" s="38"/>
      <c r="C567" s="243" t="s">
        <v>648</v>
      </c>
      <c r="D567" s="243" t="s">
        <v>160</v>
      </c>
      <c r="E567" s="244" t="s">
        <v>649</v>
      </c>
      <c r="F567" s="245" t="s">
        <v>650</v>
      </c>
      <c r="G567" s="246" t="s">
        <v>163</v>
      </c>
      <c r="H567" s="247">
        <v>73.33</v>
      </c>
      <c r="I567" s="248"/>
      <c r="J567" s="249">
        <f>ROUND(I567*H567,2)</f>
        <v>0</v>
      </c>
      <c r="K567" s="250"/>
      <c r="L567" s="43"/>
      <c r="M567" s="251" t="s">
        <v>1</v>
      </c>
      <c r="N567" s="252" t="s">
        <v>38</v>
      </c>
      <c r="O567" s="90"/>
      <c r="P567" s="253">
        <f>O567*H567</f>
        <v>0</v>
      </c>
      <c r="Q567" s="253">
        <v>0.00944</v>
      </c>
      <c r="R567" s="253">
        <f>Q567*H567</f>
        <v>0.6922352</v>
      </c>
      <c r="S567" s="253">
        <v>0</v>
      </c>
      <c r="T567" s="254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55" t="s">
        <v>164</v>
      </c>
      <c r="AT567" s="255" t="s">
        <v>160</v>
      </c>
      <c r="AU567" s="255" t="s">
        <v>82</v>
      </c>
      <c r="AY567" s="16" t="s">
        <v>158</v>
      </c>
      <c r="BE567" s="256">
        <f>IF(N567="základní",J567,0)</f>
        <v>0</v>
      </c>
      <c r="BF567" s="256">
        <f>IF(N567="snížená",J567,0)</f>
        <v>0</v>
      </c>
      <c r="BG567" s="256">
        <f>IF(N567="zákl. přenesená",J567,0)</f>
        <v>0</v>
      </c>
      <c r="BH567" s="256">
        <f>IF(N567="sníž. přenesená",J567,0)</f>
        <v>0</v>
      </c>
      <c r="BI567" s="256">
        <f>IF(N567="nulová",J567,0)</f>
        <v>0</v>
      </c>
      <c r="BJ567" s="16" t="s">
        <v>80</v>
      </c>
      <c r="BK567" s="256">
        <f>ROUND(I567*H567,2)</f>
        <v>0</v>
      </c>
      <c r="BL567" s="16" t="s">
        <v>164</v>
      </c>
      <c r="BM567" s="255" t="s">
        <v>651</v>
      </c>
    </row>
    <row r="568" spans="1:51" s="13" customFormat="1" ht="12">
      <c r="A568" s="13"/>
      <c r="B568" s="257"/>
      <c r="C568" s="258"/>
      <c r="D568" s="259" t="s">
        <v>166</v>
      </c>
      <c r="E568" s="260" t="s">
        <v>1</v>
      </c>
      <c r="F568" s="261" t="s">
        <v>275</v>
      </c>
      <c r="G568" s="258"/>
      <c r="H568" s="260" t="s">
        <v>1</v>
      </c>
      <c r="I568" s="262"/>
      <c r="J568" s="258"/>
      <c r="K568" s="258"/>
      <c r="L568" s="263"/>
      <c r="M568" s="264"/>
      <c r="N568" s="265"/>
      <c r="O568" s="265"/>
      <c r="P568" s="265"/>
      <c r="Q568" s="265"/>
      <c r="R568" s="265"/>
      <c r="S568" s="265"/>
      <c r="T568" s="26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7" t="s">
        <v>166</v>
      </c>
      <c r="AU568" s="267" t="s">
        <v>82</v>
      </c>
      <c r="AV568" s="13" t="s">
        <v>80</v>
      </c>
      <c r="AW568" s="13" t="s">
        <v>30</v>
      </c>
      <c r="AX568" s="13" t="s">
        <v>73</v>
      </c>
      <c r="AY568" s="267" t="s">
        <v>158</v>
      </c>
    </row>
    <row r="569" spans="1:51" s="14" customFormat="1" ht="12">
      <c r="A569" s="14"/>
      <c r="B569" s="268"/>
      <c r="C569" s="269"/>
      <c r="D569" s="259" t="s">
        <v>166</v>
      </c>
      <c r="E569" s="270" t="s">
        <v>1</v>
      </c>
      <c r="F569" s="271" t="s">
        <v>652</v>
      </c>
      <c r="G569" s="269"/>
      <c r="H569" s="272">
        <v>57.6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166</v>
      </c>
      <c r="AU569" s="278" t="s">
        <v>82</v>
      </c>
      <c r="AV569" s="14" t="s">
        <v>82</v>
      </c>
      <c r="AW569" s="14" t="s">
        <v>30</v>
      </c>
      <c r="AX569" s="14" t="s">
        <v>73</v>
      </c>
      <c r="AY569" s="278" t="s">
        <v>158</v>
      </c>
    </row>
    <row r="570" spans="1:51" s="14" customFormat="1" ht="12">
      <c r="A570" s="14"/>
      <c r="B570" s="268"/>
      <c r="C570" s="269"/>
      <c r="D570" s="259" t="s">
        <v>166</v>
      </c>
      <c r="E570" s="270" t="s">
        <v>1</v>
      </c>
      <c r="F570" s="271" t="s">
        <v>653</v>
      </c>
      <c r="G570" s="269"/>
      <c r="H570" s="272">
        <v>10.83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166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158</v>
      </c>
    </row>
    <row r="571" spans="1:51" s="14" customFormat="1" ht="12">
      <c r="A571" s="14"/>
      <c r="B571" s="268"/>
      <c r="C571" s="269"/>
      <c r="D571" s="259" t="s">
        <v>166</v>
      </c>
      <c r="E571" s="270" t="s">
        <v>1</v>
      </c>
      <c r="F571" s="271" t="s">
        <v>654</v>
      </c>
      <c r="G571" s="269"/>
      <c r="H571" s="272">
        <v>4.9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166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158</v>
      </c>
    </row>
    <row r="572" spans="1:65" s="2" customFormat="1" ht="21.75" customHeight="1">
      <c r="A572" s="37"/>
      <c r="B572" s="38"/>
      <c r="C572" s="279" t="s">
        <v>655</v>
      </c>
      <c r="D572" s="279" t="s">
        <v>233</v>
      </c>
      <c r="E572" s="280" t="s">
        <v>656</v>
      </c>
      <c r="F572" s="281" t="s">
        <v>657</v>
      </c>
      <c r="G572" s="282" t="s">
        <v>163</v>
      </c>
      <c r="H572" s="283">
        <v>78.463</v>
      </c>
      <c r="I572" s="284"/>
      <c r="J572" s="285">
        <f>ROUND(I572*H572,2)</f>
        <v>0</v>
      </c>
      <c r="K572" s="286"/>
      <c r="L572" s="287"/>
      <c r="M572" s="288" t="s">
        <v>1</v>
      </c>
      <c r="N572" s="289" t="s">
        <v>38</v>
      </c>
      <c r="O572" s="90"/>
      <c r="P572" s="253">
        <f>O572*H572</f>
        <v>0</v>
      </c>
      <c r="Q572" s="253">
        <v>0.0165</v>
      </c>
      <c r="R572" s="253">
        <f>Q572*H572</f>
        <v>1.2946395</v>
      </c>
      <c r="S572" s="253">
        <v>0</v>
      </c>
      <c r="T572" s="254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55" t="s">
        <v>203</v>
      </c>
      <c r="AT572" s="255" t="s">
        <v>233</v>
      </c>
      <c r="AU572" s="255" t="s">
        <v>82</v>
      </c>
      <c r="AY572" s="16" t="s">
        <v>158</v>
      </c>
      <c r="BE572" s="256">
        <f>IF(N572="základní",J572,0)</f>
        <v>0</v>
      </c>
      <c r="BF572" s="256">
        <f>IF(N572="snížená",J572,0)</f>
        <v>0</v>
      </c>
      <c r="BG572" s="256">
        <f>IF(N572="zákl. přenesená",J572,0)</f>
        <v>0</v>
      </c>
      <c r="BH572" s="256">
        <f>IF(N572="sníž. přenesená",J572,0)</f>
        <v>0</v>
      </c>
      <c r="BI572" s="256">
        <f>IF(N572="nulová",J572,0)</f>
        <v>0</v>
      </c>
      <c r="BJ572" s="16" t="s">
        <v>80</v>
      </c>
      <c r="BK572" s="256">
        <f>ROUND(I572*H572,2)</f>
        <v>0</v>
      </c>
      <c r="BL572" s="16" t="s">
        <v>164</v>
      </c>
      <c r="BM572" s="255" t="s">
        <v>658</v>
      </c>
    </row>
    <row r="573" spans="1:51" s="14" customFormat="1" ht="12">
      <c r="A573" s="14"/>
      <c r="B573" s="268"/>
      <c r="C573" s="269"/>
      <c r="D573" s="259" t="s">
        <v>166</v>
      </c>
      <c r="E573" s="269"/>
      <c r="F573" s="271" t="s">
        <v>659</v>
      </c>
      <c r="G573" s="269"/>
      <c r="H573" s="272">
        <v>78.463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166</v>
      </c>
      <c r="AU573" s="278" t="s">
        <v>82</v>
      </c>
      <c r="AV573" s="14" t="s">
        <v>82</v>
      </c>
      <c r="AW573" s="14" t="s">
        <v>4</v>
      </c>
      <c r="AX573" s="14" t="s">
        <v>80</v>
      </c>
      <c r="AY573" s="278" t="s">
        <v>158</v>
      </c>
    </row>
    <row r="574" spans="1:65" s="2" customFormat="1" ht="21.75" customHeight="1">
      <c r="A574" s="37"/>
      <c r="B574" s="38"/>
      <c r="C574" s="243" t="s">
        <v>660</v>
      </c>
      <c r="D574" s="243" t="s">
        <v>160</v>
      </c>
      <c r="E574" s="244" t="s">
        <v>661</v>
      </c>
      <c r="F574" s="245" t="s">
        <v>662</v>
      </c>
      <c r="G574" s="246" t="s">
        <v>163</v>
      </c>
      <c r="H574" s="247">
        <v>1342.046</v>
      </c>
      <c r="I574" s="248"/>
      <c r="J574" s="249">
        <f>ROUND(I574*H574,2)</f>
        <v>0</v>
      </c>
      <c r="K574" s="250"/>
      <c r="L574" s="43"/>
      <c r="M574" s="251" t="s">
        <v>1</v>
      </c>
      <c r="N574" s="252" t="s">
        <v>38</v>
      </c>
      <c r="O574" s="90"/>
      <c r="P574" s="253">
        <f>O574*H574</f>
        <v>0</v>
      </c>
      <c r="Q574" s="253">
        <v>6E-05</v>
      </c>
      <c r="R574" s="253">
        <f>Q574*H574</f>
        <v>0.08052276</v>
      </c>
      <c r="S574" s="253">
        <v>0</v>
      </c>
      <c r="T574" s="254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55" t="s">
        <v>164</v>
      </c>
      <c r="AT574" s="255" t="s">
        <v>160</v>
      </c>
      <c r="AU574" s="255" t="s">
        <v>82</v>
      </c>
      <c r="AY574" s="16" t="s">
        <v>158</v>
      </c>
      <c r="BE574" s="256">
        <f>IF(N574="základní",J574,0)</f>
        <v>0</v>
      </c>
      <c r="BF574" s="256">
        <f>IF(N574="snížená",J574,0)</f>
        <v>0</v>
      </c>
      <c r="BG574" s="256">
        <f>IF(N574="zákl. přenesená",J574,0)</f>
        <v>0</v>
      </c>
      <c r="BH574" s="256">
        <f>IF(N574="sníž. přenesená",J574,0)</f>
        <v>0</v>
      </c>
      <c r="BI574" s="256">
        <f>IF(N574="nulová",J574,0)</f>
        <v>0</v>
      </c>
      <c r="BJ574" s="16" t="s">
        <v>80</v>
      </c>
      <c r="BK574" s="256">
        <f>ROUND(I574*H574,2)</f>
        <v>0</v>
      </c>
      <c r="BL574" s="16" t="s">
        <v>164</v>
      </c>
      <c r="BM574" s="255" t="s">
        <v>663</v>
      </c>
    </row>
    <row r="575" spans="1:51" s="13" customFormat="1" ht="12">
      <c r="A575" s="13"/>
      <c r="B575" s="257"/>
      <c r="C575" s="258"/>
      <c r="D575" s="259" t="s">
        <v>166</v>
      </c>
      <c r="E575" s="260" t="s">
        <v>1</v>
      </c>
      <c r="F575" s="261" t="s">
        <v>349</v>
      </c>
      <c r="G575" s="258"/>
      <c r="H575" s="260" t="s">
        <v>1</v>
      </c>
      <c r="I575" s="262"/>
      <c r="J575" s="258"/>
      <c r="K575" s="258"/>
      <c r="L575" s="263"/>
      <c r="M575" s="264"/>
      <c r="N575" s="265"/>
      <c r="O575" s="265"/>
      <c r="P575" s="265"/>
      <c r="Q575" s="265"/>
      <c r="R575" s="265"/>
      <c r="S575" s="265"/>
      <c r="T575" s="26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7" t="s">
        <v>166</v>
      </c>
      <c r="AU575" s="267" t="s">
        <v>82</v>
      </c>
      <c r="AV575" s="13" t="s">
        <v>80</v>
      </c>
      <c r="AW575" s="13" t="s">
        <v>30</v>
      </c>
      <c r="AX575" s="13" t="s">
        <v>73</v>
      </c>
      <c r="AY575" s="267" t="s">
        <v>158</v>
      </c>
    </row>
    <row r="576" spans="1:51" s="14" customFormat="1" ht="12">
      <c r="A576" s="14"/>
      <c r="B576" s="268"/>
      <c r="C576" s="269"/>
      <c r="D576" s="259" t="s">
        <v>166</v>
      </c>
      <c r="E576" s="270" t="s">
        <v>1</v>
      </c>
      <c r="F576" s="271" t="s">
        <v>449</v>
      </c>
      <c r="G576" s="269"/>
      <c r="H576" s="272">
        <v>176.04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166</v>
      </c>
      <c r="AU576" s="278" t="s">
        <v>82</v>
      </c>
      <c r="AV576" s="14" t="s">
        <v>82</v>
      </c>
      <c r="AW576" s="14" t="s">
        <v>30</v>
      </c>
      <c r="AX576" s="14" t="s">
        <v>73</v>
      </c>
      <c r="AY576" s="278" t="s">
        <v>158</v>
      </c>
    </row>
    <row r="577" spans="1:51" s="14" customFormat="1" ht="12">
      <c r="A577" s="14"/>
      <c r="B577" s="268"/>
      <c r="C577" s="269"/>
      <c r="D577" s="259" t="s">
        <v>166</v>
      </c>
      <c r="E577" s="270" t="s">
        <v>1</v>
      </c>
      <c r="F577" s="271" t="s">
        <v>450</v>
      </c>
      <c r="G577" s="269"/>
      <c r="H577" s="272">
        <v>264.83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166</v>
      </c>
      <c r="AU577" s="278" t="s">
        <v>82</v>
      </c>
      <c r="AV577" s="14" t="s">
        <v>82</v>
      </c>
      <c r="AW577" s="14" t="s">
        <v>30</v>
      </c>
      <c r="AX577" s="14" t="s">
        <v>73</v>
      </c>
      <c r="AY577" s="278" t="s">
        <v>158</v>
      </c>
    </row>
    <row r="578" spans="1:51" s="14" customFormat="1" ht="12">
      <c r="A578" s="14"/>
      <c r="B578" s="268"/>
      <c r="C578" s="269"/>
      <c r="D578" s="259" t="s">
        <v>166</v>
      </c>
      <c r="E578" s="270" t="s">
        <v>1</v>
      </c>
      <c r="F578" s="271" t="s">
        <v>451</v>
      </c>
      <c r="G578" s="269"/>
      <c r="H578" s="272">
        <v>125.411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166</v>
      </c>
      <c r="AU578" s="278" t="s">
        <v>82</v>
      </c>
      <c r="AV578" s="14" t="s">
        <v>82</v>
      </c>
      <c r="AW578" s="14" t="s">
        <v>30</v>
      </c>
      <c r="AX578" s="14" t="s">
        <v>73</v>
      </c>
      <c r="AY578" s="278" t="s">
        <v>158</v>
      </c>
    </row>
    <row r="579" spans="1:51" s="14" customFormat="1" ht="12">
      <c r="A579" s="14"/>
      <c r="B579" s="268"/>
      <c r="C579" s="269"/>
      <c r="D579" s="259" t="s">
        <v>166</v>
      </c>
      <c r="E579" s="270" t="s">
        <v>1</v>
      </c>
      <c r="F579" s="271" t="s">
        <v>452</v>
      </c>
      <c r="G579" s="269"/>
      <c r="H579" s="272">
        <v>775.765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166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158</v>
      </c>
    </row>
    <row r="580" spans="1:65" s="2" customFormat="1" ht="21.75" customHeight="1">
      <c r="A580" s="37"/>
      <c r="B580" s="38"/>
      <c r="C580" s="243" t="s">
        <v>664</v>
      </c>
      <c r="D580" s="243" t="s">
        <v>160</v>
      </c>
      <c r="E580" s="244" t="s">
        <v>665</v>
      </c>
      <c r="F580" s="245" t="s">
        <v>666</v>
      </c>
      <c r="G580" s="246" t="s">
        <v>163</v>
      </c>
      <c r="H580" s="247">
        <v>272.6</v>
      </c>
      <c r="I580" s="248"/>
      <c r="J580" s="249">
        <f>ROUND(I580*H580,2)</f>
        <v>0</v>
      </c>
      <c r="K580" s="250"/>
      <c r="L580" s="43"/>
      <c r="M580" s="251" t="s">
        <v>1</v>
      </c>
      <c r="N580" s="252" t="s">
        <v>38</v>
      </c>
      <c r="O580" s="90"/>
      <c r="P580" s="253">
        <f>O580*H580</f>
        <v>0</v>
      </c>
      <c r="Q580" s="253">
        <v>0.0231</v>
      </c>
      <c r="R580" s="253">
        <f>Q580*H580</f>
        <v>6.29706</v>
      </c>
      <c r="S580" s="253">
        <v>0</v>
      </c>
      <c r="T580" s="254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55" t="s">
        <v>164</v>
      </c>
      <c r="AT580" s="255" t="s">
        <v>160</v>
      </c>
      <c r="AU580" s="255" t="s">
        <v>82</v>
      </c>
      <c r="AY580" s="16" t="s">
        <v>158</v>
      </c>
      <c r="BE580" s="256">
        <f>IF(N580="základní",J580,0)</f>
        <v>0</v>
      </c>
      <c r="BF580" s="256">
        <f>IF(N580="snížená",J580,0)</f>
        <v>0</v>
      </c>
      <c r="BG580" s="256">
        <f>IF(N580="zákl. přenesená",J580,0)</f>
        <v>0</v>
      </c>
      <c r="BH580" s="256">
        <f>IF(N580="sníž. přenesená",J580,0)</f>
        <v>0</v>
      </c>
      <c r="BI580" s="256">
        <f>IF(N580="nulová",J580,0)</f>
        <v>0</v>
      </c>
      <c r="BJ580" s="16" t="s">
        <v>80</v>
      </c>
      <c r="BK580" s="256">
        <f>ROUND(I580*H580,2)</f>
        <v>0</v>
      </c>
      <c r="BL580" s="16" t="s">
        <v>164</v>
      </c>
      <c r="BM580" s="255" t="s">
        <v>667</v>
      </c>
    </row>
    <row r="581" spans="1:51" s="14" customFormat="1" ht="12">
      <c r="A581" s="14"/>
      <c r="B581" s="268"/>
      <c r="C581" s="269"/>
      <c r="D581" s="259" t="s">
        <v>166</v>
      </c>
      <c r="E581" s="270" t="s">
        <v>1</v>
      </c>
      <c r="F581" s="271" t="s">
        <v>668</v>
      </c>
      <c r="G581" s="269"/>
      <c r="H581" s="272">
        <v>136.3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166</v>
      </c>
      <c r="AU581" s="278" t="s">
        <v>82</v>
      </c>
      <c r="AV581" s="14" t="s">
        <v>82</v>
      </c>
      <c r="AW581" s="14" t="s">
        <v>30</v>
      </c>
      <c r="AX581" s="14" t="s">
        <v>73</v>
      </c>
      <c r="AY581" s="278" t="s">
        <v>158</v>
      </c>
    </row>
    <row r="582" spans="1:51" s="14" customFormat="1" ht="12">
      <c r="A582" s="14"/>
      <c r="B582" s="268"/>
      <c r="C582" s="269"/>
      <c r="D582" s="259" t="s">
        <v>166</v>
      </c>
      <c r="E582" s="270" t="s">
        <v>1</v>
      </c>
      <c r="F582" s="271" t="s">
        <v>669</v>
      </c>
      <c r="G582" s="269"/>
      <c r="H582" s="272">
        <v>136.3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166</v>
      </c>
      <c r="AU582" s="278" t="s">
        <v>82</v>
      </c>
      <c r="AV582" s="14" t="s">
        <v>82</v>
      </c>
      <c r="AW582" s="14" t="s">
        <v>30</v>
      </c>
      <c r="AX582" s="14" t="s">
        <v>73</v>
      </c>
      <c r="AY582" s="278" t="s">
        <v>158</v>
      </c>
    </row>
    <row r="583" spans="1:65" s="2" customFormat="1" ht="21.75" customHeight="1">
      <c r="A583" s="37"/>
      <c r="B583" s="38"/>
      <c r="C583" s="243" t="s">
        <v>670</v>
      </c>
      <c r="D583" s="243" t="s">
        <v>160</v>
      </c>
      <c r="E583" s="244" t="s">
        <v>671</v>
      </c>
      <c r="F583" s="245" t="s">
        <v>672</v>
      </c>
      <c r="G583" s="246" t="s">
        <v>163</v>
      </c>
      <c r="H583" s="247">
        <v>1040.595</v>
      </c>
      <c r="I583" s="248"/>
      <c r="J583" s="249">
        <f>ROUND(I583*H583,2)</f>
        <v>0</v>
      </c>
      <c r="K583" s="250"/>
      <c r="L583" s="43"/>
      <c r="M583" s="251" t="s">
        <v>1</v>
      </c>
      <c r="N583" s="252" t="s">
        <v>38</v>
      </c>
      <c r="O583" s="90"/>
      <c r="P583" s="253">
        <f>O583*H583</f>
        <v>0</v>
      </c>
      <c r="Q583" s="253">
        <v>0.00382</v>
      </c>
      <c r="R583" s="253">
        <f>Q583*H583</f>
        <v>3.9750729000000002</v>
      </c>
      <c r="S583" s="253">
        <v>0</v>
      </c>
      <c r="T583" s="254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55" t="s">
        <v>164</v>
      </c>
      <c r="AT583" s="255" t="s">
        <v>160</v>
      </c>
      <c r="AU583" s="255" t="s">
        <v>82</v>
      </c>
      <c r="AY583" s="16" t="s">
        <v>158</v>
      </c>
      <c r="BE583" s="256">
        <f>IF(N583="základní",J583,0)</f>
        <v>0</v>
      </c>
      <c r="BF583" s="256">
        <f>IF(N583="snížená",J583,0)</f>
        <v>0</v>
      </c>
      <c r="BG583" s="256">
        <f>IF(N583="zákl. přenesená",J583,0)</f>
        <v>0</v>
      </c>
      <c r="BH583" s="256">
        <f>IF(N583="sníž. přenesená",J583,0)</f>
        <v>0</v>
      </c>
      <c r="BI583" s="256">
        <f>IF(N583="nulová",J583,0)</f>
        <v>0</v>
      </c>
      <c r="BJ583" s="16" t="s">
        <v>80</v>
      </c>
      <c r="BK583" s="256">
        <f>ROUND(I583*H583,2)</f>
        <v>0</v>
      </c>
      <c r="BL583" s="16" t="s">
        <v>164</v>
      </c>
      <c r="BM583" s="255" t="s">
        <v>673</v>
      </c>
    </row>
    <row r="584" spans="1:51" s="14" customFormat="1" ht="12">
      <c r="A584" s="14"/>
      <c r="B584" s="268"/>
      <c r="C584" s="269"/>
      <c r="D584" s="259" t="s">
        <v>166</v>
      </c>
      <c r="E584" s="270" t="s">
        <v>1</v>
      </c>
      <c r="F584" s="271" t="s">
        <v>450</v>
      </c>
      <c r="G584" s="269"/>
      <c r="H584" s="272">
        <v>264.83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166</v>
      </c>
      <c r="AU584" s="278" t="s">
        <v>82</v>
      </c>
      <c r="AV584" s="14" t="s">
        <v>82</v>
      </c>
      <c r="AW584" s="14" t="s">
        <v>30</v>
      </c>
      <c r="AX584" s="14" t="s">
        <v>73</v>
      </c>
      <c r="AY584" s="278" t="s">
        <v>158</v>
      </c>
    </row>
    <row r="585" spans="1:51" s="14" customFormat="1" ht="12">
      <c r="A585" s="14"/>
      <c r="B585" s="268"/>
      <c r="C585" s="269"/>
      <c r="D585" s="259" t="s">
        <v>166</v>
      </c>
      <c r="E585" s="270" t="s">
        <v>1</v>
      </c>
      <c r="F585" s="271" t="s">
        <v>452</v>
      </c>
      <c r="G585" s="269"/>
      <c r="H585" s="272">
        <v>775.765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166</v>
      </c>
      <c r="AU585" s="278" t="s">
        <v>82</v>
      </c>
      <c r="AV585" s="14" t="s">
        <v>82</v>
      </c>
      <c r="AW585" s="14" t="s">
        <v>30</v>
      </c>
      <c r="AX585" s="14" t="s">
        <v>73</v>
      </c>
      <c r="AY585" s="278" t="s">
        <v>158</v>
      </c>
    </row>
    <row r="586" spans="1:65" s="2" customFormat="1" ht="21.75" customHeight="1">
      <c r="A586" s="37"/>
      <c r="B586" s="38"/>
      <c r="C586" s="243" t="s">
        <v>674</v>
      </c>
      <c r="D586" s="243" t="s">
        <v>160</v>
      </c>
      <c r="E586" s="244" t="s">
        <v>675</v>
      </c>
      <c r="F586" s="245" t="s">
        <v>676</v>
      </c>
      <c r="G586" s="246" t="s">
        <v>163</v>
      </c>
      <c r="H586" s="247">
        <v>264.83</v>
      </c>
      <c r="I586" s="248"/>
      <c r="J586" s="249">
        <f>ROUND(I586*H586,2)</f>
        <v>0</v>
      </c>
      <c r="K586" s="250"/>
      <c r="L586" s="43"/>
      <c r="M586" s="251" t="s">
        <v>1</v>
      </c>
      <c r="N586" s="252" t="s">
        <v>38</v>
      </c>
      <c r="O586" s="90"/>
      <c r="P586" s="253">
        <f>O586*H586</f>
        <v>0</v>
      </c>
      <c r="Q586" s="253">
        <v>0.02467</v>
      </c>
      <c r="R586" s="253">
        <f>Q586*H586</f>
        <v>6.5333561</v>
      </c>
      <c r="S586" s="253">
        <v>0</v>
      </c>
      <c r="T586" s="254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55" t="s">
        <v>164</v>
      </c>
      <c r="AT586" s="255" t="s">
        <v>160</v>
      </c>
      <c r="AU586" s="255" t="s">
        <v>82</v>
      </c>
      <c r="AY586" s="16" t="s">
        <v>158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6" t="s">
        <v>80</v>
      </c>
      <c r="BK586" s="256">
        <f>ROUND(I586*H586,2)</f>
        <v>0</v>
      </c>
      <c r="BL586" s="16" t="s">
        <v>164</v>
      </c>
      <c r="BM586" s="255" t="s">
        <v>677</v>
      </c>
    </row>
    <row r="587" spans="1:51" s="14" customFormat="1" ht="12">
      <c r="A587" s="14"/>
      <c r="B587" s="268"/>
      <c r="C587" s="269"/>
      <c r="D587" s="259" t="s">
        <v>166</v>
      </c>
      <c r="E587" s="270" t="s">
        <v>1</v>
      </c>
      <c r="F587" s="271" t="s">
        <v>450</v>
      </c>
      <c r="G587" s="269"/>
      <c r="H587" s="272">
        <v>264.83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166</v>
      </c>
      <c r="AU587" s="278" t="s">
        <v>82</v>
      </c>
      <c r="AV587" s="14" t="s">
        <v>82</v>
      </c>
      <c r="AW587" s="14" t="s">
        <v>30</v>
      </c>
      <c r="AX587" s="14" t="s">
        <v>73</v>
      </c>
      <c r="AY587" s="278" t="s">
        <v>158</v>
      </c>
    </row>
    <row r="588" spans="1:65" s="2" customFormat="1" ht="21.75" customHeight="1">
      <c r="A588" s="37"/>
      <c r="B588" s="38"/>
      <c r="C588" s="243" t="s">
        <v>678</v>
      </c>
      <c r="D588" s="243" t="s">
        <v>160</v>
      </c>
      <c r="E588" s="244" t="s">
        <v>679</v>
      </c>
      <c r="F588" s="245" t="s">
        <v>680</v>
      </c>
      <c r="G588" s="246" t="s">
        <v>163</v>
      </c>
      <c r="H588" s="247">
        <v>269.206</v>
      </c>
      <c r="I588" s="248"/>
      <c r="J588" s="249">
        <f>ROUND(I588*H588,2)</f>
        <v>0</v>
      </c>
      <c r="K588" s="250"/>
      <c r="L588" s="43"/>
      <c r="M588" s="251" t="s">
        <v>1</v>
      </c>
      <c r="N588" s="252" t="s">
        <v>38</v>
      </c>
      <c r="O588" s="90"/>
      <c r="P588" s="253">
        <f>O588*H588</f>
        <v>0</v>
      </c>
      <c r="Q588" s="253">
        <v>0.00628</v>
      </c>
      <c r="R588" s="253">
        <f>Q588*H588</f>
        <v>1.69061368</v>
      </c>
      <c r="S588" s="253">
        <v>0</v>
      </c>
      <c r="T588" s="254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55" t="s">
        <v>164</v>
      </c>
      <c r="AT588" s="255" t="s">
        <v>160</v>
      </c>
      <c r="AU588" s="255" t="s">
        <v>82</v>
      </c>
      <c r="AY588" s="16" t="s">
        <v>158</v>
      </c>
      <c r="BE588" s="256">
        <f>IF(N588="základní",J588,0)</f>
        <v>0</v>
      </c>
      <c r="BF588" s="256">
        <f>IF(N588="snížená",J588,0)</f>
        <v>0</v>
      </c>
      <c r="BG588" s="256">
        <f>IF(N588="zákl. přenesená",J588,0)</f>
        <v>0</v>
      </c>
      <c r="BH588" s="256">
        <f>IF(N588="sníž. přenesená",J588,0)</f>
        <v>0</v>
      </c>
      <c r="BI588" s="256">
        <f>IF(N588="nulová",J588,0)</f>
        <v>0</v>
      </c>
      <c r="BJ588" s="16" t="s">
        <v>80</v>
      </c>
      <c r="BK588" s="256">
        <f>ROUND(I588*H588,2)</f>
        <v>0</v>
      </c>
      <c r="BL588" s="16" t="s">
        <v>164</v>
      </c>
      <c r="BM588" s="255" t="s">
        <v>681</v>
      </c>
    </row>
    <row r="589" spans="1:51" s="13" customFormat="1" ht="12">
      <c r="A589" s="13"/>
      <c r="B589" s="257"/>
      <c r="C589" s="258"/>
      <c r="D589" s="259" t="s">
        <v>166</v>
      </c>
      <c r="E589" s="260" t="s">
        <v>1</v>
      </c>
      <c r="F589" s="261" t="s">
        <v>586</v>
      </c>
      <c r="G589" s="258"/>
      <c r="H589" s="260" t="s">
        <v>1</v>
      </c>
      <c r="I589" s="262"/>
      <c r="J589" s="258"/>
      <c r="K589" s="258"/>
      <c r="L589" s="263"/>
      <c r="M589" s="264"/>
      <c r="N589" s="265"/>
      <c r="O589" s="265"/>
      <c r="P589" s="265"/>
      <c r="Q589" s="265"/>
      <c r="R589" s="265"/>
      <c r="S589" s="265"/>
      <c r="T589" s="26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7" t="s">
        <v>166</v>
      </c>
      <c r="AU589" s="267" t="s">
        <v>82</v>
      </c>
      <c r="AV589" s="13" t="s">
        <v>80</v>
      </c>
      <c r="AW589" s="13" t="s">
        <v>30</v>
      </c>
      <c r="AX589" s="13" t="s">
        <v>73</v>
      </c>
      <c r="AY589" s="267" t="s">
        <v>158</v>
      </c>
    </row>
    <row r="590" spans="1:51" s="14" customFormat="1" ht="12">
      <c r="A590" s="14"/>
      <c r="B590" s="268"/>
      <c r="C590" s="269"/>
      <c r="D590" s="259" t="s">
        <v>166</v>
      </c>
      <c r="E590" s="270" t="s">
        <v>1</v>
      </c>
      <c r="F590" s="271" t="s">
        <v>587</v>
      </c>
      <c r="G590" s="269"/>
      <c r="H590" s="272">
        <v>106.96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166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158</v>
      </c>
    </row>
    <row r="591" spans="1:51" s="14" customFormat="1" ht="12">
      <c r="A591" s="14"/>
      <c r="B591" s="268"/>
      <c r="C591" s="269"/>
      <c r="D591" s="259" t="s">
        <v>166</v>
      </c>
      <c r="E591" s="270" t="s">
        <v>1</v>
      </c>
      <c r="F591" s="271" t="s">
        <v>588</v>
      </c>
      <c r="G591" s="269"/>
      <c r="H591" s="272">
        <v>32.475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166</v>
      </c>
      <c r="AU591" s="278" t="s">
        <v>82</v>
      </c>
      <c r="AV591" s="14" t="s">
        <v>82</v>
      </c>
      <c r="AW591" s="14" t="s">
        <v>30</v>
      </c>
      <c r="AX591" s="14" t="s">
        <v>73</v>
      </c>
      <c r="AY591" s="278" t="s">
        <v>158</v>
      </c>
    </row>
    <row r="592" spans="1:51" s="14" customFormat="1" ht="12">
      <c r="A592" s="14"/>
      <c r="B592" s="268"/>
      <c r="C592" s="269"/>
      <c r="D592" s="259" t="s">
        <v>166</v>
      </c>
      <c r="E592" s="270" t="s">
        <v>1</v>
      </c>
      <c r="F592" s="271" t="s">
        <v>589</v>
      </c>
      <c r="G592" s="269"/>
      <c r="H592" s="272">
        <v>98.89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166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158</v>
      </c>
    </row>
    <row r="593" spans="1:51" s="14" customFormat="1" ht="12">
      <c r="A593" s="14"/>
      <c r="B593" s="268"/>
      <c r="C593" s="269"/>
      <c r="D593" s="259" t="s">
        <v>166</v>
      </c>
      <c r="E593" s="270" t="s">
        <v>1</v>
      </c>
      <c r="F593" s="271" t="s">
        <v>590</v>
      </c>
      <c r="G593" s="269"/>
      <c r="H593" s="272">
        <v>36.5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166</v>
      </c>
      <c r="AU593" s="278" t="s">
        <v>82</v>
      </c>
      <c r="AV593" s="14" t="s">
        <v>82</v>
      </c>
      <c r="AW593" s="14" t="s">
        <v>30</v>
      </c>
      <c r="AX593" s="14" t="s">
        <v>73</v>
      </c>
      <c r="AY593" s="278" t="s">
        <v>158</v>
      </c>
    </row>
    <row r="594" spans="1:51" s="13" customFormat="1" ht="12">
      <c r="A594" s="13"/>
      <c r="B594" s="257"/>
      <c r="C594" s="258"/>
      <c r="D594" s="259" t="s">
        <v>166</v>
      </c>
      <c r="E594" s="260" t="s">
        <v>1</v>
      </c>
      <c r="F594" s="261" t="s">
        <v>591</v>
      </c>
      <c r="G594" s="258"/>
      <c r="H594" s="260" t="s">
        <v>1</v>
      </c>
      <c r="I594" s="262"/>
      <c r="J594" s="258"/>
      <c r="K594" s="258"/>
      <c r="L594" s="263"/>
      <c r="M594" s="264"/>
      <c r="N594" s="265"/>
      <c r="O594" s="265"/>
      <c r="P594" s="265"/>
      <c r="Q594" s="265"/>
      <c r="R594" s="265"/>
      <c r="S594" s="265"/>
      <c r="T594" s="26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7" t="s">
        <v>166</v>
      </c>
      <c r="AU594" s="267" t="s">
        <v>82</v>
      </c>
      <c r="AV594" s="13" t="s">
        <v>80</v>
      </c>
      <c r="AW594" s="13" t="s">
        <v>30</v>
      </c>
      <c r="AX594" s="13" t="s">
        <v>73</v>
      </c>
      <c r="AY594" s="267" t="s">
        <v>158</v>
      </c>
    </row>
    <row r="595" spans="1:51" s="14" customFormat="1" ht="12">
      <c r="A595" s="14"/>
      <c r="B595" s="268"/>
      <c r="C595" s="269"/>
      <c r="D595" s="259" t="s">
        <v>166</v>
      </c>
      <c r="E595" s="270" t="s">
        <v>1</v>
      </c>
      <c r="F595" s="271" t="s">
        <v>682</v>
      </c>
      <c r="G595" s="269"/>
      <c r="H595" s="272">
        <v>-4.622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166</v>
      </c>
      <c r="AU595" s="278" t="s">
        <v>82</v>
      </c>
      <c r="AV595" s="14" t="s">
        <v>82</v>
      </c>
      <c r="AW595" s="14" t="s">
        <v>30</v>
      </c>
      <c r="AX595" s="14" t="s">
        <v>73</v>
      </c>
      <c r="AY595" s="278" t="s">
        <v>158</v>
      </c>
    </row>
    <row r="596" spans="1:51" s="14" customFormat="1" ht="12">
      <c r="A596" s="14"/>
      <c r="B596" s="268"/>
      <c r="C596" s="269"/>
      <c r="D596" s="259" t="s">
        <v>166</v>
      </c>
      <c r="E596" s="270" t="s">
        <v>1</v>
      </c>
      <c r="F596" s="271" t="s">
        <v>683</v>
      </c>
      <c r="G596" s="269"/>
      <c r="H596" s="272">
        <v>-0.863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166</v>
      </c>
      <c r="AU596" s="278" t="s">
        <v>82</v>
      </c>
      <c r="AV596" s="14" t="s">
        <v>82</v>
      </c>
      <c r="AW596" s="14" t="s">
        <v>30</v>
      </c>
      <c r="AX596" s="14" t="s">
        <v>73</v>
      </c>
      <c r="AY596" s="278" t="s">
        <v>158</v>
      </c>
    </row>
    <row r="597" spans="1:51" s="14" customFormat="1" ht="12">
      <c r="A597" s="14"/>
      <c r="B597" s="268"/>
      <c r="C597" s="269"/>
      <c r="D597" s="259" t="s">
        <v>166</v>
      </c>
      <c r="E597" s="270" t="s">
        <v>1</v>
      </c>
      <c r="F597" s="271" t="s">
        <v>684</v>
      </c>
      <c r="G597" s="269"/>
      <c r="H597" s="272">
        <v>-0.134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166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158</v>
      </c>
    </row>
    <row r="598" spans="1:65" s="2" customFormat="1" ht="21.75" customHeight="1">
      <c r="A598" s="37"/>
      <c r="B598" s="38"/>
      <c r="C598" s="243" t="s">
        <v>685</v>
      </c>
      <c r="D598" s="243" t="s">
        <v>160</v>
      </c>
      <c r="E598" s="244" t="s">
        <v>686</v>
      </c>
      <c r="F598" s="245" t="s">
        <v>687</v>
      </c>
      <c r="G598" s="246" t="s">
        <v>163</v>
      </c>
      <c r="H598" s="247">
        <v>914.508</v>
      </c>
      <c r="I598" s="248"/>
      <c r="J598" s="249">
        <f>ROUND(I598*H598,2)</f>
        <v>0</v>
      </c>
      <c r="K598" s="250"/>
      <c r="L598" s="43"/>
      <c r="M598" s="251" t="s">
        <v>1</v>
      </c>
      <c r="N598" s="252" t="s">
        <v>38</v>
      </c>
      <c r="O598" s="90"/>
      <c r="P598" s="253">
        <f>O598*H598</f>
        <v>0</v>
      </c>
      <c r="Q598" s="253">
        <v>0.00348</v>
      </c>
      <c r="R598" s="253">
        <f>Q598*H598</f>
        <v>3.1824878400000003</v>
      </c>
      <c r="S598" s="253">
        <v>0</v>
      </c>
      <c r="T598" s="254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55" t="s">
        <v>164</v>
      </c>
      <c r="AT598" s="255" t="s">
        <v>160</v>
      </c>
      <c r="AU598" s="255" t="s">
        <v>82</v>
      </c>
      <c r="AY598" s="16" t="s">
        <v>158</v>
      </c>
      <c r="BE598" s="256">
        <f>IF(N598="základní",J598,0)</f>
        <v>0</v>
      </c>
      <c r="BF598" s="256">
        <f>IF(N598="snížená",J598,0)</f>
        <v>0</v>
      </c>
      <c r="BG598" s="256">
        <f>IF(N598="zákl. přenesená",J598,0)</f>
        <v>0</v>
      </c>
      <c r="BH598" s="256">
        <f>IF(N598="sníž. přenesená",J598,0)</f>
        <v>0</v>
      </c>
      <c r="BI598" s="256">
        <f>IF(N598="nulová",J598,0)</f>
        <v>0</v>
      </c>
      <c r="BJ598" s="16" t="s">
        <v>80</v>
      </c>
      <c r="BK598" s="256">
        <f>ROUND(I598*H598,2)</f>
        <v>0</v>
      </c>
      <c r="BL598" s="16" t="s">
        <v>164</v>
      </c>
      <c r="BM598" s="255" t="s">
        <v>688</v>
      </c>
    </row>
    <row r="599" spans="1:51" s="13" customFormat="1" ht="12">
      <c r="A599" s="13"/>
      <c r="B599" s="257"/>
      <c r="C599" s="258"/>
      <c r="D599" s="259" t="s">
        <v>166</v>
      </c>
      <c r="E599" s="260" t="s">
        <v>1</v>
      </c>
      <c r="F599" s="261" t="s">
        <v>604</v>
      </c>
      <c r="G599" s="258"/>
      <c r="H599" s="260" t="s">
        <v>1</v>
      </c>
      <c r="I599" s="262"/>
      <c r="J599" s="258"/>
      <c r="K599" s="258"/>
      <c r="L599" s="263"/>
      <c r="M599" s="264"/>
      <c r="N599" s="265"/>
      <c r="O599" s="265"/>
      <c r="P599" s="265"/>
      <c r="Q599" s="265"/>
      <c r="R599" s="265"/>
      <c r="S599" s="265"/>
      <c r="T599" s="26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7" t="s">
        <v>166</v>
      </c>
      <c r="AU599" s="267" t="s">
        <v>82</v>
      </c>
      <c r="AV599" s="13" t="s">
        <v>80</v>
      </c>
      <c r="AW599" s="13" t="s">
        <v>30</v>
      </c>
      <c r="AX599" s="13" t="s">
        <v>73</v>
      </c>
      <c r="AY599" s="267" t="s">
        <v>158</v>
      </c>
    </row>
    <row r="600" spans="1:51" s="14" customFormat="1" ht="12">
      <c r="A600" s="14"/>
      <c r="B600" s="268"/>
      <c r="C600" s="269"/>
      <c r="D600" s="259" t="s">
        <v>166</v>
      </c>
      <c r="E600" s="270" t="s">
        <v>1</v>
      </c>
      <c r="F600" s="271" t="s">
        <v>614</v>
      </c>
      <c r="G600" s="269"/>
      <c r="H600" s="272">
        <v>27.42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166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158</v>
      </c>
    </row>
    <row r="601" spans="1:51" s="13" customFormat="1" ht="12">
      <c r="A601" s="13"/>
      <c r="B601" s="257"/>
      <c r="C601" s="258"/>
      <c r="D601" s="259" t="s">
        <v>166</v>
      </c>
      <c r="E601" s="260" t="s">
        <v>1</v>
      </c>
      <c r="F601" s="261" t="s">
        <v>615</v>
      </c>
      <c r="G601" s="258"/>
      <c r="H601" s="260" t="s">
        <v>1</v>
      </c>
      <c r="I601" s="262"/>
      <c r="J601" s="258"/>
      <c r="K601" s="258"/>
      <c r="L601" s="263"/>
      <c r="M601" s="264"/>
      <c r="N601" s="265"/>
      <c r="O601" s="265"/>
      <c r="P601" s="265"/>
      <c r="Q601" s="265"/>
      <c r="R601" s="265"/>
      <c r="S601" s="265"/>
      <c r="T601" s="26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7" t="s">
        <v>166</v>
      </c>
      <c r="AU601" s="267" t="s">
        <v>82</v>
      </c>
      <c r="AV601" s="13" t="s">
        <v>80</v>
      </c>
      <c r="AW601" s="13" t="s">
        <v>30</v>
      </c>
      <c r="AX601" s="13" t="s">
        <v>73</v>
      </c>
      <c r="AY601" s="267" t="s">
        <v>158</v>
      </c>
    </row>
    <row r="602" spans="1:51" s="14" customFormat="1" ht="12">
      <c r="A602" s="14"/>
      <c r="B602" s="268"/>
      <c r="C602" s="269"/>
      <c r="D602" s="259" t="s">
        <v>166</v>
      </c>
      <c r="E602" s="270" t="s">
        <v>1</v>
      </c>
      <c r="F602" s="271" t="s">
        <v>616</v>
      </c>
      <c r="G602" s="269"/>
      <c r="H602" s="272">
        <v>891.33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166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158</v>
      </c>
    </row>
    <row r="603" spans="1:51" s="14" customFormat="1" ht="12">
      <c r="A603" s="14"/>
      <c r="B603" s="268"/>
      <c r="C603" s="269"/>
      <c r="D603" s="259" t="s">
        <v>166</v>
      </c>
      <c r="E603" s="270" t="s">
        <v>1</v>
      </c>
      <c r="F603" s="271" t="s">
        <v>617</v>
      </c>
      <c r="G603" s="269"/>
      <c r="H603" s="272">
        <v>-20.355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166</v>
      </c>
      <c r="AU603" s="278" t="s">
        <v>82</v>
      </c>
      <c r="AV603" s="14" t="s">
        <v>82</v>
      </c>
      <c r="AW603" s="14" t="s">
        <v>30</v>
      </c>
      <c r="AX603" s="14" t="s">
        <v>73</v>
      </c>
      <c r="AY603" s="278" t="s">
        <v>158</v>
      </c>
    </row>
    <row r="604" spans="1:51" s="14" customFormat="1" ht="12">
      <c r="A604" s="14"/>
      <c r="B604" s="268"/>
      <c r="C604" s="269"/>
      <c r="D604" s="259" t="s">
        <v>166</v>
      </c>
      <c r="E604" s="270" t="s">
        <v>1</v>
      </c>
      <c r="F604" s="271" t="s">
        <v>618</v>
      </c>
      <c r="G604" s="269"/>
      <c r="H604" s="272">
        <v>8.64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8" t="s">
        <v>166</v>
      </c>
      <c r="AU604" s="278" t="s">
        <v>82</v>
      </c>
      <c r="AV604" s="14" t="s">
        <v>82</v>
      </c>
      <c r="AW604" s="14" t="s">
        <v>30</v>
      </c>
      <c r="AX604" s="14" t="s">
        <v>73</v>
      </c>
      <c r="AY604" s="278" t="s">
        <v>158</v>
      </c>
    </row>
    <row r="605" spans="1:51" s="13" customFormat="1" ht="12">
      <c r="A605" s="13"/>
      <c r="B605" s="257"/>
      <c r="C605" s="258"/>
      <c r="D605" s="259" t="s">
        <v>166</v>
      </c>
      <c r="E605" s="260" t="s">
        <v>1</v>
      </c>
      <c r="F605" s="261" t="s">
        <v>619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166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158</v>
      </c>
    </row>
    <row r="606" spans="1:51" s="13" customFormat="1" ht="12">
      <c r="A606" s="13"/>
      <c r="B606" s="257"/>
      <c r="C606" s="258"/>
      <c r="D606" s="259" t="s">
        <v>166</v>
      </c>
      <c r="E606" s="260" t="s">
        <v>1</v>
      </c>
      <c r="F606" s="261" t="s">
        <v>386</v>
      </c>
      <c r="G606" s="258"/>
      <c r="H606" s="260" t="s">
        <v>1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7" t="s">
        <v>166</v>
      </c>
      <c r="AU606" s="267" t="s">
        <v>82</v>
      </c>
      <c r="AV606" s="13" t="s">
        <v>80</v>
      </c>
      <c r="AW606" s="13" t="s">
        <v>30</v>
      </c>
      <c r="AX606" s="13" t="s">
        <v>73</v>
      </c>
      <c r="AY606" s="267" t="s">
        <v>158</v>
      </c>
    </row>
    <row r="607" spans="1:51" s="14" customFormat="1" ht="12">
      <c r="A607" s="14"/>
      <c r="B607" s="268"/>
      <c r="C607" s="269"/>
      <c r="D607" s="259" t="s">
        <v>166</v>
      </c>
      <c r="E607" s="270" t="s">
        <v>1</v>
      </c>
      <c r="F607" s="271" t="s">
        <v>689</v>
      </c>
      <c r="G607" s="269"/>
      <c r="H607" s="272">
        <v>-14.017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166</v>
      </c>
      <c r="AU607" s="278" t="s">
        <v>82</v>
      </c>
      <c r="AV607" s="14" t="s">
        <v>82</v>
      </c>
      <c r="AW607" s="14" t="s">
        <v>30</v>
      </c>
      <c r="AX607" s="14" t="s">
        <v>73</v>
      </c>
      <c r="AY607" s="278" t="s">
        <v>158</v>
      </c>
    </row>
    <row r="608" spans="1:51" s="14" customFormat="1" ht="12">
      <c r="A608" s="14"/>
      <c r="B608" s="268"/>
      <c r="C608" s="269"/>
      <c r="D608" s="259" t="s">
        <v>166</v>
      </c>
      <c r="E608" s="270" t="s">
        <v>1</v>
      </c>
      <c r="F608" s="271" t="s">
        <v>690</v>
      </c>
      <c r="G608" s="269"/>
      <c r="H608" s="272">
        <v>-2.364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166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158</v>
      </c>
    </row>
    <row r="609" spans="1:51" s="14" customFormat="1" ht="12">
      <c r="A609" s="14"/>
      <c r="B609" s="268"/>
      <c r="C609" s="269"/>
      <c r="D609" s="259" t="s">
        <v>166</v>
      </c>
      <c r="E609" s="270" t="s">
        <v>1</v>
      </c>
      <c r="F609" s="271" t="s">
        <v>691</v>
      </c>
      <c r="G609" s="269"/>
      <c r="H609" s="272">
        <v>-6.244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166</v>
      </c>
      <c r="AU609" s="278" t="s">
        <v>82</v>
      </c>
      <c r="AV609" s="14" t="s">
        <v>82</v>
      </c>
      <c r="AW609" s="14" t="s">
        <v>30</v>
      </c>
      <c r="AX609" s="14" t="s">
        <v>73</v>
      </c>
      <c r="AY609" s="278" t="s">
        <v>158</v>
      </c>
    </row>
    <row r="610" spans="1:51" s="14" customFormat="1" ht="12">
      <c r="A610" s="14"/>
      <c r="B610" s="268"/>
      <c r="C610" s="269"/>
      <c r="D610" s="259" t="s">
        <v>166</v>
      </c>
      <c r="E610" s="270" t="s">
        <v>1</v>
      </c>
      <c r="F610" s="271" t="s">
        <v>692</v>
      </c>
      <c r="G610" s="269"/>
      <c r="H610" s="272">
        <v>-5.374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166</v>
      </c>
      <c r="AU610" s="278" t="s">
        <v>82</v>
      </c>
      <c r="AV610" s="14" t="s">
        <v>82</v>
      </c>
      <c r="AW610" s="14" t="s">
        <v>30</v>
      </c>
      <c r="AX610" s="14" t="s">
        <v>73</v>
      </c>
      <c r="AY610" s="278" t="s">
        <v>158</v>
      </c>
    </row>
    <row r="611" spans="1:51" s="14" customFormat="1" ht="12">
      <c r="A611" s="14"/>
      <c r="B611" s="268"/>
      <c r="C611" s="269"/>
      <c r="D611" s="259" t="s">
        <v>166</v>
      </c>
      <c r="E611" s="270" t="s">
        <v>1</v>
      </c>
      <c r="F611" s="271" t="s">
        <v>693</v>
      </c>
      <c r="G611" s="269"/>
      <c r="H611" s="272">
        <v>-1.856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166</v>
      </c>
      <c r="AU611" s="278" t="s">
        <v>82</v>
      </c>
      <c r="AV611" s="14" t="s">
        <v>82</v>
      </c>
      <c r="AW611" s="14" t="s">
        <v>30</v>
      </c>
      <c r="AX611" s="14" t="s">
        <v>73</v>
      </c>
      <c r="AY611" s="278" t="s">
        <v>158</v>
      </c>
    </row>
    <row r="612" spans="1:51" s="13" customFormat="1" ht="12">
      <c r="A612" s="13"/>
      <c r="B612" s="257"/>
      <c r="C612" s="258"/>
      <c r="D612" s="259" t="s">
        <v>166</v>
      </c>
      <c r="E612" s="260" t="s">
        <v>1</v>
      </c>
      <c r="F612" s="261" t="s">
        <v>392</v>
      </c>
      <c r="G612" s="258"/>
      <c r="H612" s="260" t="s">
        <v>1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7" t="s">
        <v>166</v>
      </c>
      <c r="AU612" s="267" t="s">
        <v>82</v>
      </c>
      <c r="AV612" s="13" t="s">
        <v>80</v>
      </c>
      <c r="AW612" s="13" t="s">
        <v>30</v>
      </c>
      <c r="AX612" s="13" t="s">
        <v>73</v>
      </c>
      <c r="AY612" s="267" t="s">
        <v>158</v>
      </c>
    </row>
    <row r="613" spans="1:51" s="14" customFormat="1" ht="12">
      <c r="A613" s="14"/>
      <c r="B613" s="268"/>
      <c r="C613" s="269"/>
      <c r="D613" s="259" t="s">
        <v>166</v>
      </c>
      <c r="E613" s="270" t="s">
        <v>1</v>
      </c>
      <c r="F613" s="271" t="s">
        <v>689</v>
      </c>
      <c r="G613" s="269"/>
      <c r="H613" s="272">
        <v>-14.017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166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158</v>
      </c>
    </row>
    <row r="614" spans="1:51" s="14" customFormat="1" ht="12">
      <c r="A614" s="14"/>
      <c r="B614" s="268"/>
      <c r="C614" s="269"/>
      <c r="D614" s="259" t="s">
        <v>166</v>
      </c>
      <c r="E614" s="270" t="s">
        <v>1</v>
      </c>
      <c r="F614" s="271" t="s">
        <v>694</v>
      </c>
      <c r="G614" s="269"/>
      <c r="H614" s="272">
        <v>-6.36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166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158</v>
      </c>
    </row>
    <row r="615" spans="1:51" s="14" customFormat="1" ht="12">
      <c r="A615" s="14"/>
      <c r="B615" s="268"/>
      <c r="C615" s="269"/>
      <c r="D615" s="259" t="s">
        <v>166</v>
      </c>
      <c r="E615" s="270" t="s">
        <v>1</v>
      </c>
      <c r="F615" s="271" t="s">
        <v>695</v>
      </c>
      <c r="G615" s="269"/>
      <c r="H615" s="272">
        <v>-2.302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166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158</v>
      </c>
    </row>
    <row r="616" spans="1:51" s="14" customFormat="1" ht="12">
      <c r="A616" s="14"/>
      <c r="B616" s="268"/>
      <c r="C616" s="269"/>
      <c r="D616" s="259" t="s">
        <v>166</v>
      </c>
      <c r="E616" s="270" t="s">
        <v>1</v>
      </c>
      <c r="F616" s="271" t="s">
        <v>696</v>
      </c>
      <c r="G616" s="269"/>
      <c r="H616" s="272">
        <v>-2.591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166</v>
      </c>
      <c r="AU616" s="278" t="s">
        <v>82</v>
      </c>
      <c r="AV616" s="14" t="s">
        <v>82</v>
      </c>
      <c r="AW616" s="14" t="s">
        <v>30</v>
      </c>
      <c r="AX616" s="14" t="s">
        <v>73</v>
      </c>
      <c r="AY616" s="278" t="s">
        <v>158</v>
      </c>
    </row>
    <row r="617" spans="1:51" s="14" customFormat="1" ht="12">
      <c r="A617" s="14"/>
      <c r="B617" s="268"/>
      <c r="C617" s="269"/>
      <c r="D617" s="259" t="s">
        <v>166</v>
      </c>
      <c r="E617" s="270" t="s">
        <v>1</v>
      </c>
      <c r="F617" s="271" t="s">
        <v>697</v>
      </c>
      <c r="G617" s="269"/>
      <c r="H617" s="272">
        <v>-1.864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166</v>
      </c>
      <c r="AU617" s="278" t="s">
        <v>82</v>
      </c>
      <c r="AV617" s="14" t="s">
        <v>82</v>
      </c>
      <c r="AW617" s="14" t="s">
        <v>30</v>
      </c>
      <c r="AX617" s="14" t="s">
        <v>73</v>
      </c>
      <c r="AY617" s="278" t="s">
        <v>158</v>
      </c>
    </row>
    <row r="618" spans="1:51" s="14" customFormat="1" ht="12">
      <c r="A618" s="14"/>
      <c r="B618" s="268"/>
      <c r="C618" s="269"/>
      <c r="D618" s="259" t="s">
        <v>166</v>
      </c>
      <c r="E618" s="270" t="s">
        <v>1</v>
      </c>
      <c r="F618" s="271" t="s">
        <v>698</v>
      </c>
      <c r="G618" s="269"/>
      <c r="H618" s="272">
        <v>-10.503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166</v>
      </c>
      <c r="AU618" s="278" t="s">
        <v>82</v>
      </c>
      <c r="AV618" s="14" t="s">
        <v>82</v>
      </c>
      <c r="AW618" s="14" t="s">
        <v>30</v>
      </c>
      <c r="AX618" s="14" t="s">
        <v>73</v>
      </c>
      <c r="AY618" s="278" t="s">
        <v>158</v>
      </c>
    </row>
    <row r="619" spans="1:51" s="14" customFormat="1" ht="12">
      <c r="A619" s="14"/>
      <c r="B619" s="268"/>
      <c r="C619" s="269"/>
      <c r="D619" s="259" t="s">
        <v>166</v>
      </c>
      <c r="E619" s="270" t="s">
        <v>1</v>
      </c>
      <c r="F619" s="271" t="s">
        <v>454</v>
      </c>
      <c r="G619" s="269"/>
      <c r="H619" s="272">
        <v>74.965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166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158</v>
      </c>
    </row>
    <row r="620" spans="1:65" s="2" customFormat="1" ht="21.75" customHeight="1">
      <c r="A620" s="37"/>
      <c r="B620" s="38"/>
      <c r="C620" s="243" t="s">
        <v>699</v>
      </c>
      <c r="D620" s="243" t="s">
        <v>160</v>
      </c>
      <c r="E620" s="244" t="s">
        <v>700</v>
      </c>
      <c r="F620" s="245" t="s">
        <v>701</v>
      </c>
      <c r="G620" s="246" t="s">
        <v>163</v>
      </c>
      <c r="H620" s="247">
        <v>80.58</v>
      </c>
      <c r="I620" s="248"/>
      <c r="J620" s="249">
        <f>ROUND(I620*H620,2)</f>
        <v>0</v>
      </c>
      <c r="K620" s="250"/>
      <c r="L620" s="43"/>
      <c r="M620" s="251" t="s">
        <v>1</v>
      </c>
      <c r="N620" s="252" t="s">
        <v>38</v>
      </c>
      <c r="O620" s="90"/>
      <c r="P620" s="253">
        <f>O620*H620</f>
        <v>0</v>
      </c>
      <c r="Q620" s="253">
        <v>0</v>
      </c>
      <c r="R620" s="253">
        <f>Q620*H620</f>
        <v>0</v>
      </c>
      <c r="S620" s="253">
        <v>0</v>
      </c>
      <c r="T620" s="254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55" t="s">
        <v>164</v>
      </c>
      <c r="AT620" s="255" t="s">
        <v>160</v>
      </c>
      <c r="AU620" s="255" t="s">
        <v>82</v>
      </c>
      <c r="AY620" s="16" t="s">
        <v>158</v>
      </c>
      <c r="BE620" s="256">
        <f>IF(N620="základní",J620,0)</f>
        <v>0</v>
      </c>
      <c r="BF620" s="256">
        <f>IF(N620="snížená",J620,0)</f>
        <v>0</v>
      </c>
      <c r="BG620" s="256">
        <f>IF(N620="zákl. přenesená",J620,0)</f>
        <v>0</v>
      </c>
      <c r="BH620" s="256">
        <f>IF(N620="sníž. přenesená",J620,0)</f>
        <v>0</v>
      </c>
      <c r="BI620" s="256">
        <f>IF(N620="nulová",J620,0)</f>
        <v>0</v>
      </c>
      <c r="BJ620" s="16" t="s">
        <v>80</v>
      </c>
      <c r="BK620" s="256">
        <f>ROUND(I620*H620,2)</f>
        <v>0</v>
      </c>
      <c r="BL620" s="16" t="s">
        <v>164</v>
      </c>
      <c r="BM620" s="255" t="s">
        <v>702</v>
      </c>
    </row>
    <row r="621" spans="1:51" s="13" customFormat="1" ht="12">
      <c r="A621" s="13"/>
      <c r="B621" s="257"/>
      <c r="C621" s="258"/>
      <c r="D621" s="259" t="s">
        <v>166</v>
      </c>
      <c r="E621" s="260" t="s">
        <v>1</v>
      </c>
      <c r="F621" s="261" t="s">
        <v>586</v>
      </c>
      <c r="G621" s="258"/>
      <c r="H621" s="260" t="s">
        <v>1</v>
      </c>
      <c r="I621" s="262"/>
      <c r="J621" s="258"/>
      <c r="K621" s="258"/>
      <c r="L621" s="263"/>
      <c r="M621" s="264"/>
      <c r="N621" s="265"/>
      <c r="O621" s="265"/>
      <c r="P621" s="265"/>
      <c r="Q621" s="265"/>
      <c r="R621" s="265"/>
      <c r="S621" s="265"/>
      <c r="T621" s="26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7" t="s">
        <v>166</v>
      </c>
      <c r="AU621" s="267" t="s">
        <v>82</v>
      </c>
      <c r="AV621" s="13" t="s">
        <v>80</v>
      </c>
      <c r="AW621" s="13" t="s">
        <v>30</v>
      </c>
      <c r="AX621" s="13" t="s">
        <v>73</v>
      </c>
      <c r="AY621" s="267" t="s">
        <v>158</v>
      </c>
    </row>
    <row r="622" spans="1:51" s="14" customFormat="1" ht="12">
      <c r="A622" s="14"/>
      <c r="B622" s="268"/>
      <c r="C622" s="269"/>
      <c r="D622" s="259" t="s">
        <v>166</v>
      </c>
      <c r="E622" s="270" t="s">
        <v>1</v>
      </c>
      <c r="F622" s="271" t="s">
        <v>703</v>
      </c>
      <c r="G622" s="269"/>
      <c r="H622" s="272">
        <v>30.27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166</v>
      </c>
      <c r="AU622" s="278" t="s">
        <v>82</v>
      </c>
      <c r="AV622" s="14" t="s">
        <v>82</v>
      </c>
      <c r="AW622" s="14" t="s">
        <v>30</v>
      </c>
      <c r="AX622" s="14" t="s">
        <v>73</v>
      </c>
      <c r="AY622" s="278" t="s">
        <v>158</v>
      </c>
    </row>
    <row r="623" spans="1:51" s="14" customFormat="1" ht="12">
      <c r="A623" s="14"/>
      <c r="B623" s="268"/>
      <c r="C623" s="269"/>
      <c r="D623" s="259" t="s">
        <v>166</v>
      </c>
      <c r="E623" s="270" t="s">
        <v>1</v>
      </c>
      <c r="F623" s="271" t="s">
        <v>704</v>
      </c>
      <c r="G623" s="269"/>
      <c r="H623" s="272">
        <v>10.02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166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158</v>
      </c>
    </row>
    <row r="624" spans="1:51" s="14" customFormat="1" ht="12">
      <c r="A624" s="14"/>
      <c r="B624" s="268"/>
      <c r="C624" s="269"/>
      <c r="D624" s="259" t="s">
        <v>166</v>
      </c>
      <c r="E624" s="270" t="s">
        <v>1</v>
      </c>
      <c r="F624" s="271" t="s">
        <v>705</v>
      </c>
      <c r="G624" s="269"/>
      <c r="H624" s="272">
        <v>30.24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166</v>
      </c>
      <c r="AU624" s="278" t="s">
        <v>82</v>
      </c>
      <c r="AV624" s="14" t="s">
        <v>82</v>
      </c>
      <c r="AW624" s="14" t="s">
        <v>30</v>
      </c>
      <c r="AX624" s="14" t="s">
        <v>73</v>
      </c>
      <c r="AY624" s="278" t="s">
        <v>158</v>
      </c>
    </row>
    <row r="625" spans="1:51" s="14" customFormat="1" ht="12">
      <c r="A625" s="14"/>
      <c r="B625" s="268"/>
      <c r="C625" s="269"/>
      <c r="D625" s="259" t="s">
        <v>166</v>
      </c>
      <c r="E625" s="270" t="s">
        <v>1</v>
      </c>
      <c r="F625" s="271" t="s">
        <v>706</v>
      </c>
      <c r="G625" s="269"/>
      <c r="H625" s="272">
        <v>10.05</v>
      </c>
      <c r="I625" s="273"/>
      <c r="J625" s="269"/>
      <c r="K625" s="269"/>
      <c r="L625" s="274"/>
      <c r="M625" s="275"/>
      <c r="N625" s="276"/>
      <c r="O625" s="276"/>
      <c r="P625" s="276"/>
      <c r="Q625" s="276"/>
      <c r="R625" s="276"/>
      <c r="S625" s="276"/>
      <c r="T625" s="27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8" t="s">
        <v>166</v>
      </c>
      <c r="AU625" s="278" t="s">
        <v>82</v>
      </c>
      <c r="AV625" s="14" t="s">
        <v>82</v>
      </c>
      <c r="AW625" s="14" t="s">
        <v>30</v>
      </c>
      <c r="AX625" s="14" t="s">
        <v>73</v>
      </c>
      <c r="AY625" s="278" t="s">
        <v>158</v>
      </c>
    </row>
    <row r="626" spans="1:65" s="2" customFormat="1" ht="21.75" customHeight="1">
      <c r="A626" s="37"/>
      <c r="B626" s="38"/>
      <c r="C626" s="243" t="s">
        <v>707</v>
      </c>
      <c r="D626" s="243" t="s">
        <v>160</v>
      </c>
      <c r="E626" s="244" t="s">
        <v>708</v>
      </c>
      <c r="F626" s="245" t="s">
        <v>709</v>
      </c>
      <c r="G626" s="246" t="s">
        <v>163</v>
      </c>
      <c r="H626" s="247">
        <v>301.67</v>
      </c>
      <c r="I626" s="248"/>
      <c r="J626" s="249">
        <f>ROUND(I626*H626,2)</f>
        <v>0</v>
      </c>
      <c r="K626" s="250"/>
      <c r="L626" s="43"/>
      <c r="M626" s="251" t="s">
        <v>1</v>
      </c>
      <c r="N626" s="252" t="s">
        <v>38</v>
      </c>
      <c r="O626" s="90"/>
      <c r="P626" s="253">
        <f>O626*H626</f>
        <v>0</v>
      </c>
      <c r="Q626" s="253">
        <v>0.00012</v>
      </c>
      <c r="R626" s="253">
        <f>Q626*H626</f>
        <v>0.0362004</v>
      </c>
      <c r="S626" s="253">
        <v>0</v>
      </c>
      <c r="T626" s="254">
        <f>S626*H626</f>
        <v>0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55" t="s">
        <v>164</v>
      </c>
      <c r="AT626" s="255" t="s">
        <v>160</v>
      </c>
      <c r="AU626" s="255" t="s">
        <v>82</v>
      </c>
      <c r="AY626" s="16" t="s">
        <v>158</v>
      </c>
      <c r="BE626" s="256">
        <f>IF(N626="základní",J626,0)</f>
        <v>0</v>
      </c>
      <c r="BF626" s="256">
        <f>IF(N626="snížená",J626,0)</f>
        <v>0</v>
      </c>
      <c r="BG626" s="256">
        <f>IF(N626="zákl. přenesená",J626,0)</f>
        <v>0</v>
      </c>
      <c r="BH626" s="256">
        <f>IF(N626="sníž. přenesená",J626,0)</f>
        <v>0</v>
      </c>
      <c r="BI626" s="256">
        <f>IF(N626="nulová",J626,0)</f>
        <v>0</v>
      </c>
      <c r="BJ626" s="16" t="s">
        <v>80</v>
      </c>
      <c r="BK626" s="256">
        <f>ROUND(I626*H626,2)</f>
        <v>0</v>
      </c>
      <c r="BL626" s="16" t="s">
        <v>164</v>
      </c>
      <c r="BM626" s="255" t="s">
        <v>710</v>
      </c>
    </row>
    <row r="627" spans="1:51" s="13" customFormat="1" ht="12">
      <c r="A627" s="13"/>
      <c r="B627" s="257"/>
      <c r="C627" s="258"/>
      <c r="D627" s="259" t="s">
        <v>166</v>
      </c>
      <c r="E627" s="260" t="s">
        <v>1</v>
      </c>
      <c r="F627" s="261" t="s">
        <v>711</v>
      </c>
      <c r="G627" s="258"/>
      <c r="H627" s="260" t="s">
        <v>1</v>
      </c>
      <c r="I627" s="262"/>
      <c r="J627" s="258"/>
      <c r="K627" s="258"/>
      <c r="L627" s="263"/>
      <c r="M627" s="264"/>
      <c r="N627" s="265"/>
      <c r="O627" s="265"/>
      <c r="P627" s="265"/>
      <c r="Q627" s="265"/>
      <c r="R627" s="265"/>
      <c r="S627" s="265"/>
      <c r="T627" s="26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7" t="s">
        <v>166</v>
      </c>
      <c r="AU627" s="267" t="s">
        <v>82</v>
      </c>
      <c r="AV627" s="13" t="s">
        <v>80</v>
      </c>
      <c r="AW627" s="13" t="s">
        <v>30</v>
      </c>
      <c r="AX627" s="13" t="s">
        <v>73</v>
      </c>
      <c r="AY627" s="267" t="s">
        <v>158</v>
      </c>
    </row>
    <row r="628" spans="1:51" s="13" customFormat="1" ht="12">
      <c r="A628" s="13"/>
      <c r="B628" s="257"/>
      <c r="C628" s="258"/>
      <c r="D628" s="259" t="s">
        <v>166</v>
      </c>
      <c r="E628" s="260" t="s">
        <v>1</v>
      </c>
      <c r="F628" s="261" t="s">
        <v>167</v>
      </c>
      <c r="G628" s="258"/>
      <c r="H628" s="260" t="s">
        <v>1</v>
      </c>
      <c r="I628" s="262"/>
      <c r="J628" s="258"/>
      <c r="K628" s="258"/>
      <c r="L628" s="263"/>
      <c r="M628" s="264"/>
      <c r="N628" s="265"/>
      <c r="O628" s="265"/>
      <c r="P628" s="265"/>
      <c r="Q628" s="265"/>
      <c r="R628" s="265"/>
      <c r="S628" s="265"/>
      <c r="T628" s="26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7" t="s">
        <v>166</v>
      </c>
      <c r="AU628" s="267" t="s">
        <v>82</v>
      </c>
      <c r="AV628" s="13" t="s">
        <v>80</v>
      </c>
      <c r="AW628" s="13" t="s">
        <v>30</v>
      </c>
      <c r="AX628" s="13" t="s">
        <v>73</v>
      </c>
      <c r="AY628" s="267" t="s">
        <v>158</v>
      </c>
    </row>
    <row r="629" spans="1:51" s="14" customFormat="1" ht="12">
      <c r="A629" s="14"/>
      <c r="B629" s="268"/>
      <c r="C629" s="269"/>
      <c r="D629" s="259" t="s">
        <v>166</v>
      </c>
      <c r="E629" s="270" t="s">
        <v>1</v>
      </c>
      <c r="F629" s="271" t="s">
        <v>712</v>
      </c>
      <c r="G629" s="269"/>
      <c r="H629" s="272">
        <v>7.934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166</v>
      </c>
      <c r="AU629" s="278" t="s">
        <v>82</v>
      </c>
      <c r="AV629" s="14" t="s">
        <v>82</v>
      </c>
      <c r="AW629" s="14" t="s">
        <v>30</v>
      </c>
      <c r="AX629" s="14" t="s">
        <v>73</v>
      </c>
      <c r="AY629" s="278" t="s">
        <v>158</v>
      </c>
    </row>
    <row r="630" spans="1:51" s="14" customFormat="1" ht="12">
      <c r="A630" s="14"/>
      <c r="B630" s="268"/>
      <c r="C630" s="269"/>
      <c r="D630" s="259" t="s">
        <v>166</v>
      </c>
      <c r="E630" s="270" t="s">
        <v>1</v>
      </c>
      <c r="F630" s="271" t="s">
        <v>713</v>
      </c>
      <c r="G630" s="269"/>
      <c r="H630" s="272">
        <v>1.441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166</v>
      </c>
      <c r="AU630" s="278" t="s">
        <v>82</v>
      </c>
      <c r="AV630" s="14" t="s">
        <v>82</v>
      </c>
      <c r="AW630" s="14" t="s">
        <v>30</v>
      </c>
      <c r="AX630" s="14" t="s">
        <v>73</v>
      </c>
      <c r="AY630" s="278" t="s">
        <v>158</v>
      </c>
    </row>
    <row r="631" spans="1:51" s="14" customFormat="1" ht="12">
      <c r="A631" s="14"/>
      <c r="B631" s="268"/>
      <c r="C631" s="269"/>
      <c r="D631" s="259" t="s">
        <v>166</v>
      </c>
      <c r="E631" s="270" t="s">
        <v>1</v>
      </c>
      <c r="F631" s="271" t="s">
        <v>714</v>
      </c>
      <c r="G631" s="269"/>
      <c r="H631" s="272">
        <v>0.62</v>
      </c>
      <c r="I631" s="273"/>
      <c r="J631" s="269"/>
      <c r="K631" s="269"/>
      <c r="L631" s="274"/>
      <c r="M631" s="275"/>
      <c r="N631" s="276"/>
      <c r="O631" s="276"/>
      <c r="P631" s="276"/>
      <c r="Q631" s="276"/>
      <c r="R631" s="276"/>
      <c r="S631" s="276"/>
      <c r="T631" s="27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8" t="s">
        <v>166</v>
      </c>
      <c r="AU631" s="278" t="s">
        <v>82</v>
      </c>
      <c r="AV631" s="14" t="s">
        <v>82</v>
      </c>
      <c r="AW631" s="14" t="s">
        <v>30</v>
      </c>
      <c r="AX631" s="14" t="s">
        <v>73</v>
      </c>
      <c r="AY631" s="278" t="s">
        <v>158</v>
      </c>
    </row>
    <row r="632" spans="1:51" s="13" customFormat="1" ht="12">
      <c r="A632" s="13"/>
      <c r="B632" s="257"/>
      <c r="C632" s="258"/>
      <c r="D632" s="259" t="s">
        <v>166</v>
      </c>
      <c r="E632" s="260" t="s">
        <v>1</v>
      </c>
      <c r="F632" s="261" t="s">
        <v>386</v>
      </c>
      <c r="G632" s="258"/>
      <c r="H632" s="260" t="s">
        <v>1</v>
      </c>
      <c r="I632" s="262"/>
      <c r="J632" s="258"/>
      <c r="K632" s="258"/>
      <c r="L632" s="263"/>
      <c r="M632" s="264"/>
      <c r="N632" s="265"/>
      <c r="O632" s="265"/>
      <c r="P632" s="265"/>
      <c r="Q632" s="265"/>
      <c r="R632" s="265"/>
      <c r="S632" s="265"/>
      <c r="T632" s="26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7" t="s">
        <v>166</v>
      </c>
      <c r="AU632" s="267" t="s">
        <v>82</v>
      </c>
      <c r="AV632" s="13" t="s">
        <v>80</v>
      </c>
      <c r="AW632" s="13" t="s">
        <v>30</v>
      </c>
      <c r="AX632" s="13" t="s">
        <v>73</v>
      </c>
      <c r="AY632" s="267" t="s">
        <v>158</v>
      </c>
    </row>
    <row r="633" spans="1:51" s="14" customFormat="1" ht="12">
      <c r="A633" s="14"/>
      <c r="B633" s="268"/>
      <c r="C633" s="269"/>
      <c r="D633" s="259" t="s">
        <v>166</v>
      </c>
      <c r="E633" s="270" t="s">
        <v>1</v>
      </c>
      <c r="F633" s="271" t="s">
        <v>715</v>
      </c>
      <c r="G633" s="269"/>
      <c r="H633" s="272">
        <v>21.84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166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158</v>
      </c>
    </row>
    <row r="634" spans="1:51" s="14" customFormat="1" ht="12">
      <c r="A634" s="14"/>
      <c r="B634" s="268"/>
      <c r="C634" s="269"/>
      <c r="D634" s="259" t="s">
        <v>166</v>
      </c>
      <c r="E634" s="270" t="s">
        <v>1</v>
      </c>
      <c r="F634" s="271" t="s">
        <v>716</v>
      </c>
      <c r="G634" s="269"/>
      <c r="H634" s="272">
        <v>11.34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166</v>
      </c>
      <c r="AU634" s="278" t="s">
        <v>82</v>
      </c>
      <c r="AV634" s="14" t="s">
        <v>82</v>
      </c>
      <c r="AW634" s="14" t="s">
        <v>30</v>
      </c>
      <c r="AX634" s="14" t="s">
        <v>73</v>
      </c>
      <c r="AY634" s="278" t="s">
        <v>158</v>
      </c>
    </row>
    <row r="635" spans="1:51" s="14" customFormat="1" ht="12">
      <c r="A635" s="14"/>
      <c r="B635" s="268"/>
      <c r="C635" s="269"/>
      <c r="D635" s="259" t="s">
        <v>166</v>
      </c>
      <c r="E635" s="270" t="s">
        <v>1</v>
      </c>
      <c r="F635" s="271" t="s">
        <v>717</v>
      </c>
      <c r="G635" s="269"/>
      <c r="H635" s="272">
        <v>11.907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166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158</v>
      </c>
    </row>
    <row r="636" spans="1:51" s="14" customFormat="1" ht="12">
      <c r="A636" s="14"/>
      <c r="B636" s="268"/>
      <c r="C636" s="269"/>
      <c r="D636" s="259" t="s">
        <v>166</v>
      </c>
      <c r="E636" s="270" t="s">
        <v>1</v>
      </c>
      <c r="F636" s="271" t="s">
        <v>718</v>
      </c>
      <c r="G636" s="269"/>
      <c r="H636" s="272">
        <v>11.057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166</v>
      </c>
      <c r="AU636" s="278" t="s">
        <v>82</v>
      </c>
      <c r="AV636" s="14" t="s">
        <v>82</v>
      </c>
      <c r="AW636" s="14" t="s">
        <v>30</v>
      </c>
      <c r="AX636" s="14" t="s">
        <v>73</v>
      </c>
      <c r="AY636" s="278" t="s">
        <v>158</v>
      </c>
    </row>
    <row r="637" spans="1:51" s="14" customFormat="1" ht="12">
      <c r="A637" s="14"/>
      <c r="B637" s="268"/>
      <c r="C637" s="269"/>
      <c r="D637" s="259" t="s">
        <v>166</v>
      </c>
      <c r="E637" s="270" t="s">
        <v>1</v>
      </c>
      <c r="F637" s="271" t="s">
        <v>719</v>
      </c>
      <c r="G637" s="269"/>
      <c r="H637" s="272">
        <v>3.099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166</v>
      </c>
      <c r="AU637" s="278" t="s">
        <v>82</v>
      </c>
      <c r="AV637" s="14" t="s">
        <v>82</v>
      </c>
      <c r="AW637" s="14" t="s">
        <v>30</v>
      </c>
      <c r="AX637" s="14" t="s">
        <v>73</v>
      </c>
      <c r="AY637" s="278" t="s">
        <v>158</v>
      </c>
    </row>
    <row r="638" spans="1:51" s="13" customFormat="1" ht="12">
      <c r="A638" s="13"/>
      <c r="B638" s="257"/>
      <c r="C638" s="258"/>
      <c r="D638" s="259" t="s">
        <v>166</v>
      </c>
      <c r="E638" s="260" t="s">
        <v>1</v>
      </c>
      <c r="F638" s="261" t="s">
        <v>392</v>
      </c>
      <c r="G638" s="258"/>
      <c r="H638" s="260" t="s">
        <v>1</v>
      </c>
      <c r="I638" s="262"/>
      <c r="J638" s="258"/>
      <c r="K638" s="258"/>
      <c r="L638" s="263"/>
      <c r="M638" s="264"/>
      <c r="N638" s="265"/>
      <c r="O638" s="265"/>
      <c r="P638" s="265"/>
      <c r="Q638" s="265"/>
      <c r="R638" s="265"/>
      <c r="S638" s="265"/>
      <c r="T638" s="26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7" t="s">
        <v>166</v>
      </c>
      <c r="AU638" s="267" t="s">
        <v>82</v>
      </c>
      <c r="AV638" s="13" t="s">
        <v>80</v>
      </c>
      <c r="AW638" s="13" t="s">
        <v>30</v>
      </c>
      <c r="AX638" s="13" t="s">
        <v>73</v>
      </c>
      <c r="AY638" s="267" t="s">
        <v>158</v>
      </c>
    </row>
    <row r="639" spans="1:51" s="14" customFormat="1" ht="12">
      <c r="A639" s="14"/>
      <c r="B639" s="268"/>
      <c r="C639" s="269"/>
      <c r="D639" s="259" t="s">
        <v>166</v>
      </c>
      <c r="E639" s="270" t="s">
        <v>1</v>
      </c>
      <c r="F639" s="271" t="s">
        <v>715</v>
      </c>
      <c r="G639" s="269"/>
      <c r="H639" s="272">
        <v>21.84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166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158</v>
      </c>
    </row>
    <row r="640" spans="1:51" s="14" customFormat="1" ht="12">
      <c r="A640" s="14"/>
      <c r="B640" s="268"/>
      <c r="C640" s="269"/>
      <c r="D640" s="259" t="s">
        <v>166</v>
      </c>
      <c r="E640" s="270" t="s">
        <v>1</v>
      </c>
      <c r="F640" s="271" t="s">
        <v>720</v>
      </c>
      <c r="G640" s="269"/>
      <c r="H640" s="272">
        <v>12.96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166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158</v>
      </c>
    </row>
    <row r="641" spans="1:51" s="14" customFormat="1" ht="12">
      <c r="A641" s="14"/>
      <c r="B641" s="268"/>
      <c r="C641" s="269"/>
      <c r="D641" s="259" t="s">
        <v>166</v>
      </c>
      <c r="E641" s="270" t="s">
        <v>1</v>
      </c>
      <c r="F641" s="271" t="s">
        <v>721</v>
      </c>
      <c r="G641" s="269"/>
      <c r="H641" s="272">
        <v>11.172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166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158</v>
      </c>
    </row>
    <row r="642" spans="1:51" s="14" customFormat="1" ht="12">
      <c r="A642" s="14"/>
      <c r="B642" s="268"/>
      <c r="C642" s="269"/>
      <c r="D642" s="259" t="s">
        <v>166</v>
      </c>
      <c r="E642" s="270" t="s">
        <v>1</v>
      </c>
      <c r="F642" s="271" t="s">
        <v>722</v>
      </c>
      <c r="G642" s="269"/>
      <c r="H642" s="272">
        <v>4.725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166</v>
      </c>
      <c r="AU642" s="278" t="s">
        <v>82</v>
      </c>
      <c r="AV642" s="14" t="s">
        <v>82</v>
      </c>
      <c r="AW642" s="14" t="s">
        <v>30</v>
      </c>
      <c r="AX642" s="14" t="s">
        <v>73</v>
      </c>
      <c r="AY642" s="278" t="s">
        <v>158</v>
      </c>
    </row>
    <row r="643" spans="1:51" s="14" customFormat="1" ht="12">
      <c r="A643" s="14"/>
      <c r="B643" s="268"/>
      <c r="C643" s="269"/>
      <c r="D643" s="259" t="s">
        <v>166</v>
      </c>
      <c r="E643" s="270" t="s">
        <v>1</v>
      </c>
      <c r="F643" s="271" t="s">
        <v>723</v>
      </c>
      <c r="G643" s="269"/>
      <c r="H643" s="272">
        <v>3.105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166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158</v>
      </c>
    </row>
    <row r="644" spans="1:51" s="14" customFormat="1" ht="12">
      <c r="A644" s="14"/>
      <c r="B644" s="268"/>
      <c r="C644" s="269"/>
      <c r="D644" s="259" t="s">
        <v>166</v>
      </c>
      <c r="E644" s="270" t="s">
        <v>1</v>
      </c>
      <c r="F644" s="271" t="s">
        <v>724</v>
      </c>
      <c r="G644" s="269"/>
      <c r="H644" s="272">
        <v>18.225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166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158</v>
      </c>
    </row>
    <row r="645" spans="1:51" s="14" customFormat="1" ht="12">
      <c r="A645" s="14"/>
      <c r="B645" s="268"/>
      <c r="C645" s="269"/>
      <c r="D645" s="259" t="s">
        <v>166</v>
      </c>
      <c r="E645" s="270" t="s">
        <v>1</v>
      </c>
      <c r="F645" s="271" t="s">
        <v>725</v>
      </c>
      <c r="G645" s="269"/>
      <c r="H645" s="272">
        <v>9.57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166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158</v>
      </c>
    </row>
    <row r="646" spans="1:51" s="14" customFormat="1" ht="12">
      <c r="A646" s="14"/>
      <c r="B646" s="268"/>
      <c r="C646" s="269"/>
      <c r="D646" s="259" t="s">
        <v>166</v>
      </c>
      <c r="E646" s="269"/>
      <c r="F646" s="271" t="s">
        <v>726</v>
      </c>
      <c r="G646" s="269"/>
      <c r="H646" s="272">
        <v>301.67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166</v>
      </c>
      <c r="AU646" s="278" t="s">
        <v>82</v>
      </c>
      <c r="AV646" s="14" t="s">
        <v>82</v>
      </c>
      <c r="AW646" s="14" t="s">
        <v>4</v>
      </c>
      <c r="AX646" s="14" t="s">
        <v>80</v>
      </c>
      <c r="AY646" s="278" t="s">
        <v>158</v>
      </c>
    </row>
    <row r="647" spans="1:65" s="2" customFormat="1" ht="16.5" customHeight="1">
      <c r="A647" s="37"/>
      <c r="B647" s="38"/>
      <c r="C647" s="243" t="s">
        <v>727</v>
      </c>
      <c r="D647" s="243" t="s">
        <v>160</v>
      </c>
      <c r="E647" s="244" t="s">
        <v>728</v>
      </c>
      <c r="F647" s="245" t="s">
        <v>729</v>
      </c>
      <c r="G647" s="246" t="s">
        <v>163</v>
      </c>
      <c r="H647" s="247">
        <v>1490.341</v>
      </c>
      <c r="I647" s="248"/>
      <c r="J647" s="249">
        <f>ROUND(I647*H647,2)</f>
        <v>0</v>
      </c>
      <c r="K647" s="250"/>
      <c r="L647" s="43"/>
      <c r="M647" s="251" t="s">
        <v>1</v>
      </c>
      <c r="N647" s="252" t="s">
        <v>38</v>
      </c>
      <c r="O647" s="90"/>
      <c r="P647" s="253">
        <f>O647*H647</f>
        <v>0</v>
      </c>
      <c r="Q647" s="253">
        <v>0</v>
      </c>
      <c r="R647" s="253">
        <f>Q647*H647</f>
        <v>0</v>
      </c>
      <c r="S647" s="253">
        <v>0</v>
      </c>
      <c r="T647" s="254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55" t="s">
        <v>164</v>
      </c>
      <c r="AT647" s="255" t="s">
        <v>160</v>
      </c>
      <c r="AU647" s="255" t="s">
        <v>82</v>
      </c>
      <c r="AY647" s="16" t="s">
        <v>158</v>
      </c>
      <c r="BE647" s="256">
        <f>IF(N647="základní",J647,0)</f>
        <v>0</v>
      </c>
      <c r="BF647" s="256">
        <f>IF(N647="snížená",J647,0)</f>
        <v>0</v>
      </c>
      <c r="BG647" s="256">
        <f>IF(N647="zákl. přenesená",J647,0)</f>
        <v>0</v>
      </c>
      <c r="BH647" s="256">
        <f>IF(N647="sníž. přenesená",J647,0)</f>
        <v>0</v>
      </c>
      <c r="BI647" s="256">
        <f>IF(N647="nulová",J647,0)</f>
        <v>0</v>
      </c>
      <c r="BJ647" s="16" t="s">
        <v>80</v>
      </c>
      <c r="BK647" s="256">
        <f>ROUND(I647*H647,2)</f>
        <v>0</v>
      </c>
      <c r="BL647" s="16" t="s">
        <v>164</v>
      </c>
      <c r="BM647" s="255" t="s">
        <v>730</v>
      </c>
    </row>
    <row r="648" spans="1:51" s="13" customFormat="1" ht="12">
      <c r="A648" s="13"/>
      <c r="B648" s="257"/>
      <c r="C648" s="258"/>
      <c r="D648" s="259" t="s">
        <v>166</v>
      </c>
      <c r="E648" s="260" t="s">
        <v>1</v>
      </c>
      <c r="F648" s="261" t="s">
        <v>349</v>
      </c>
      <c r="G648" s="258"/>
      <c r="H648" s="260" t="s">
        <v>1</v>
      </c>
      <c r="I648" s="262"/>
      <c r="J648" s="258"/>
      <c r="K648" s="258"/>
      <c r="L648" s="263"/>
      <c r="M648" s="264"/>
      <c r="N648" s="265"/>
      <c r="O648" s="265"/>
      <c r="P648" s="265"/>
      <c r="Q648" s="265"/>
      <c r="R648" s="265"/>
      <c r="S648" s="265"/>
      <c r="T648" s="26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7" t="s">
        <v>166</v>
      </c>
      <c r="AU648" s="267" t="s">
        <v>82</v>
      </c>
      <c r="AV648" s="13" t="s">
        <v>80</v>
      </c>
      <c r="AW648" s="13" t="s">
        <v>30</v>
      </c>
      <c r="AX648" s="13" t="s">
        <v>73</v>
      </c>
      <c r="AY648" s="267" t="s">
        <v>158</v>
      </c>
    </row>
    <row r="649" spans="1:51" s="14" customFormat="1" ht="12">
      <c r="A649" s="14"/>
      <c r="B649" s="268"/>
      <c r="C649" s="269"/>
      <c r="D649" s="259" t="s">
        <v>166</v>
      </c>
      <c r="E649" s="270" t="s">
        <v>1</v>
      </c>
      <c r="F649" s="271" t="s">
        <v>449</v>
      </c>
      <c r="G649" s="269"/>
      <c r="H649" s="272">
        <v>176.04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166</v>
      </c>
      <c r="AU649" s="278" t="s">
        <v>82</v>
      </c>
      <c r="AV649" s="14" t="s">
        <v>82</v>
      </c>
      <c r="AW649" s="14" t="s">
        <v>30</v>
      </c>
      <c r="AX649" s="14" t="s">
        <v>73</v>
      </c>
      <c r="AY649" s="278" t="s">
        <v>158</v>
      </c>
    </row>
    <row r="650" spans="1:51" s="14" customFormat="1" ht="12">
      <c r="A650" s="14"/>
      <c r="B650" s="268"/>
      <c r="C650" s="269"/>
      <c r="D650" s="259" t="s">
        <v>166</v>
      </c>
      <c r="E650" s="270" t="s">
        <v>1</v>
      </c>
      <c r="F650" s="271" t="s">
        <v>450</v>
      </c>
      <c r="G650" s="269"/>
      <c r="H650" s="272">
        <v>264.83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166</v>
      </c>
      <c r="AU650" s="278" t="s">
        <v>82</v>
      </c>
      <c r="AV650" s="14" t="s">
        <v>82</v>
      </c>
      <c r="AW650" s="14" t="s">
        <v>30</v>
      </c>
      <c r="AX650" s="14" t="s">
        <v>73</v>
      </c>
      <c r="AY650" s="278" t="s">
        <v>158</v>
      </c>
    </row>
    <row r="651" spans="1:51" s="14" customFormat="1" ht="12">
      <c r="A651" s="14"/>
      <c r="B651" s="268"/>
      <c r="C651" s="269"/>
      <c r="D651" s="259" t="s">
        <v>166</v>
      </c>
      <c r="E651" s="270" t="s">
        <v>1</v>
      </c>
      <c r="F651" s="271" t="s">
        <v>451</v>
      </c>
      <c r="G651" s="269"/>
      <c r="H651" s="272">
        <v>125.411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166</v>
      </c>
      <c r="AU651" s="278" t="s">
        <v>82</v>
      </c>
      <c r="AV651" s="14" t="s">
        <v>82</v>
      </c>
      <c r="AW651" s="14" t="s">
        <v>30</v>
      </c>
      <c r="AX651" s="14" t="s">
        <v>73</v>
      </c>
      <c r="AY651" s="278" t="s">
        <v>158</v>
      </c>
    </row>
    <row r="652" spans="1:51" s="14" customFormat="1" ht="12">
      <c r="A652" s="14"/>
      <c r="B652" s="268"/>
      <c r="C652" s="269"/>
      <c r="D652" s="259" t="s">
        <v>166</v>
      </c>
      <c r="E652" s="270" t="s">
        <v>1</v>
      </c>
      <c r="F652" s="271" t="s">
        <v>452</v>
      </c>
      <c r="G652" s="269"/>
      <c r="H652" s="272">
        <v>775.765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166</v>
      </c>
      <c r="AU652" s="278" t="s">
        <v>82</v>
      </c>
      <c r="AV652" s="14" t="s">
        <v>82</v>
      </c>
      <c r="AW652" s="14" t="s">
        <v>30</v>
      </c>
      <c r="AX652" s="14" t="s">
        <v>73</v>
      </c>
      <c r="AY652" s="278" t="s">
        <v>158</v>
      </c>
    </row>
    <row r="653" spans="1:51" s="14" customFormat="1" ht="12">
      <c r="A653" s="14"/>
      <c r="B653" s="268"/>
      <c r="C653" s="269"/>
      <c r="D653" s="259" t="s">
        <v>166</v>
      </c>
      <c r="E653" s="270" t="s">
        <v>1</v>
      </c>
      <c r="F653" s="271" t="s">
        <v>453</v>
      </c>
      <c r="G653" s="269"/>
      <c r="H653" s="272">
        <v>73.33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166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158</v>
      </c>
    </row>
    <row r="654" spans="1:51" s="14" customFormat="1" ht="12">
      <c r="A654" s="14"/>
      <c r="B654" s="268"/>
      <c r="C654" s="269"/>
      <c r="D654" s="259" t="s">
        <v>166</v>
      </c>
      <c r="E654" s="270" t="s">
        <v>1</v>
      </c>
      <c r="F654" s="271" t="s">
        <v>454</v>
      </c>
      <c r="G654" s="269"/>
      <c r="H654" s="272">
        <v>74.965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166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158</v>
      </c>
    </row>
    <row r="655" spans="1:65" s="2" customFormat="1" ht="21.75" customHeight="1">
      <c r="A655" s="37"/>
      <c r="B655" s="38"/>
      <c r="C655" s="243" t="s">
        <v>731</v>
      </c>
      <c r="D655" s="243" t="s">
        <v>160</v>
      </c>
      <c r="E655" s="244" t="s">
        <v>732</v>
      </c>
      <c r="F655" s="245" t="s">
        <v>733</v>
      </c>
      <c r="G655" s="246" t="s">
        <v>462</v>
      </c>
      <c r="H655" s="247">
        <v>500.5</v>
      </c>
      <c r="I655" s="248"/>
      <c r="J655" s="249">
        <f>ROUND(I655*H655,2)</f>
        <v>0</v>
      </c>
      <c r="K655" s="250"/>
      <c r="L655" s="43"/>
      <c r="M655" s="251" t="s">
        <v>1</v>
      </c>
      <c r="N655" s="252" t="s">
        <v>38</v>
      </c>
      <c r="O655" s="90"/>
      <c r="P655" s="253">
        <f>O655*H655</f>
        <v>0</v>
      </c>
      <c r="Q655" s="253">
        <v>0</v>
      </c>
      <c r="R655" s="253">
        <f>Q655*H655</f>
        <v>0</v>
      </c>
      <c r="S655" s="253">
        <v>0</v>
      </c>
      <c r="T655" s="254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255" t="s">
        <v>164</v>
      </c>
      <c r="AT655" s="255" t="s">
        <v>160</v>
      </c>
      <c r="AU655" s="255" t="s">
        <v>82</v>
      </c>
      <c r="AY655" s="16" t="s">
        <v>158</v>
      </c>
      <c r="BE655" s="256">
        <f>IF(N655="základní",J655,0)</f>
        <v>0</v>
      </c>
      <c r="BF655" s="256">
        <f>IF(N655="snížená",J655,0)</f>
        <v>0</v>
      </c>
      <c r="BG655" s="256">
        <f>IF(N655="zákl. přenesená",J655,0)</f>
        <v>0</v>
      </c>
      <c r="BH655" s="256">
        <f>IF(N655="sníž. přenesená",J655,0)</f>
        <v>0</v>
      </c>
      <c r="BI655" s="256">
        <f>IF(N655="nulová",J655,0)</f>
        <v>0</v>
      </c>
      <c r="BJ655" s="16" t="s">
        <v>80</v>
      </c>
      <c r="BK655" s="256">
        <f>ROUND(I655*H655,2)</f>
        <v>0</v>
      </c>
      <c r="BL655" s="16" t="s">
        <v>164</v>
      </c>
      <c r="BM655" s="255" t="s">
        <v>734</v>
      </c>
    </row>
    <row r="656" spans="1:51" s="14" customFormat="1" ht="12">
      <c r="A656" s="14"/>
      <c r="B656" s="268"/>
      <c r="C656" s="269"/>
      <c r="D656" s="259" t="s">
        <v>166</v>
      </c>
      <c r="E656" s="270" t="s">
        <v>1</v>
      </c>
      <c r="F656" s="271" t="s">
        <v>500</v>
      </c>
      <c r="G656" s="269"/>
      <c r="H656" s="272">
        <v>136.3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166</v>
      </c>
      <c r="AU656" s="278" t="s">
        <v>82</v>
      </c>
      <c r="AV656" s="14" t="s">
        <v>82</v>
      </c>
      <c r="AW656" s="14" t="s">
        <v>30</v>
      </c>
      <c r="AX656" s="14" t="s">
        <v>73</v>
      </c>
      <c r="AY656" s="278" t="s">
        <v>158</v>
      </c>
    </row>
    <row r="657" spans="1:51" s="14" customFormat="1" ht="12">
      <c r="A657" s="14"/>
      <c r="B657" s="268"/>
      <c r="C657" s="269"/>
      <c r="D657" s="259" t="s">
        <v>166</v>
      </c>
      <c r="E657" s="270" t="s">
        <v>1</v>
      </c>
      <c r="F657" s="271" t="s">
        <v>735</v>
      </c>
      <c r="G657" s="269"/>
      <c r="H657" s="272">
        <v>131.6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166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158</v>
      </c>
    </row>
    <row r="658" spans="1:51" s="14" customFormat="1" ht="12">
      <c r="A658" s="14"/>
      <c r="B658" s="268"/>
      <c r="C658" s="269"/>
      <c r="D658" s="259" t="s">
        <v>166</v>
      </c>
      <c r="E658" s="270" t="s">
        <v>1</v>
      </c>
      <c r="F658" s="271" t="s">
        <v>736</v>
      </c>
      <c r="G658" s="269"/>
      <c r="H658" s="272">
        <v>58.2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166</v>
      </c>
      <c r="AU658" s="278" t="s">
        <v>82</v>
      </c>
      <c r="AV658" s="14" t="s">
        <v>82</v>
      </c>
      <c r="AW658" s="14" t="s">
        <v>30</v>
      </c>
      <c r="AX658" s="14" t="s">
        <v>73</v>
      </c>
      <c r="AY658" s="278" t="s">
        <v>158</v>
      </c>
    </row>
    <row r="659" spans="1:51" s="14" customFormat="1" ht="12">
      <c r="A659" s="14"/>
      <c r="B659" s="268"/>
      <c r="C659" s="269"/>
      <c r="D659" s="259" t="s">
        <v>166</v>
      </c>
      <c r="E659" s="270" t="s">
        <v>1</v>
      </c>
      <c r="F659" s="271" t="s">
        <v>737</v>
      </c>
      <c r="G659" s="269"/>
      <c r="H659" s="272">
        <v>140.6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166</v>
      </c>
      <c r="AU659" s="278" t="s">
        <v>82</v>
      </c>
      <c r="AV659" s="14" t="s">
        <v>82</v>
      </c>
      <c r="AW659" s="14" t="s">
        <v>30</v>
      </c>
      <c r="AX659" s="14" t="s">
        <v>73</v>
      </c>
      <c r="AY659" s="278" t="s">
        <v>158</v>
      </c>
    </row>
    <row r="660" spans="1:51" s="14" customFormat="1" ht="12">
      <c r="A660" s="14"/>
      <c r="B660" s="268"/>
      <c r="C660" s="269"/>
      <c r="D660" s="259" t="s">
        <v>166</v>
      </c>
      <c r="E660" s="270" t="s">
        <v>1</v>
      </c>
      <c r="F660" s="271" t="s">
        <v>738</v>
      </c>
      <c r="G660" s="269"/>
      <c r="H660" s="272">
        <v>33.8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166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158</v>
      </c>
    </row>
    <row r="661" spans="1:63" s="12" customFormat="1" ht="22.8" customHeight="1">
      <c r="A661" s="12"/>
      <c r="B661" s="227"/>
      <c r="C661" s="228"/>
      <c r="D661" s="229" t="s">
        <v>72</v>
      </c>
      <c r="E661" s="241" t="s">
        <v>610</v>
      </c>
      <c r="F661" s="241" t="s">
        <v>739</v>
      </c>
      <c r="G661" s="228"/>
      <c r="H661" s="228"/>
      <c r="I661" s="231"/>
      <c r="J661" s="242">
        <f>BK661</f>
        <v>0</v>
      </c>
      <c r="K661" s="228"/>
      <c r="L661" s="233"/>
      <c r="M661" s="234"/>
      <c r="N661" s="235"/>
      <c r="O661" s="235"/>
      <c r="P661" s="236">
        <f>SUM(P662:P702)</f>
        <v>0</v>
      </c>
      <c r="Q661" s="235"/>
      <c r="R661" s="236">
        <f>SUM(R662:R702)</f>
        <v>71.02324506</v>
      </c>
      <c r="S661" s="235"/>
      <c r="T661" s="237">
        <f>SUM(T662:T702)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38" t="s">
        <v>80</v>
      </c>
      <c r="AT661" s="239" t="s">
        <v>72</v>
      </c>
      <c r="AU661" s="239" t="s">
        <v>80</v>
      </c>
      <c r="AY661" s="238" t="s">
        <v>158</v>
      </c>
      <c r="BK661" s="240">
        <f>SUM(BK662:BK702)</f>
        <v>0</v>
      </c>
    </row>
    <row r="662" spans="1:65" s="2" customFormat="1" ht="16.5" customHeight="1">
      <c r="A662" s="37"/>
      <c r="B662" s="38"/>
      <c r="C662" s="243" t="s">
        <v>740</v>
      </c>
      <c r="D662" s="243" t="s">
        <v>160</v>
      </c>
      <c r="E662" s="244" t="s">
        <v>741</v>
      </c>
      <c r="F662" s="245" t="s">
        <v>742</v>
      </c>
      <c r="G662" s="246" t="s">
        <v>171</v>
      </c>
      <c r="H662" s="247">
        <v>25.746</v>
      </c>
      <c r="I662" s="248"/>
      <c r="J662" s="249">
        <f>ROUND(I662*H662,2)</f>
        <v>0</v>
      </c>
      <c r="K662" s="250"/>
      <c r="L662" s="43"/>
      <c r="M662" s="251" t="s">
        <v>1</v>
      </c>
      <c r="N662" s="252" t="s">
        <v>38</v>
      </c>
      <c r="O662" s="90"/>
      <c r="P662" s="253">
        <f>O662*H662</f>
        <v>0</v>
      </c>
      <c r="Q662" s="253">
        <v>2.25634</v>
      </c>
      <c r="R662" s="253">
        <f>Q662*H662</f>
        <v>58.09172963999999</v>
      </c>
      <c r="S662" s="253">
        <v>0</v>
      </c>
      <c r="T662" s="254">
        <f>S662*H662</f>
        <v>0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255" t="s">
        <v>164</v>
      </c>
      <c r="AT662" s="255" t="s">
        <v>160</v>
      </c>
      <c r="AU662" s="255" t="s">
        <v>82</v>
      </c>
      <c r="AY662" s="16" t="s">
        <v>158</v>
      </c>
      <c r="BE662" s="256">
        <f>IF(N662="základní",J662,0)</f>
        <v>0</v>
      </c>
      <c r="BF662" s="256">
        <f>IF(N662="snížená",J662,0)</f>
        <v>0</v>
      </c>
      <c r="BG662" s="256">
        <f>IF(N662="zákl. přenesená",J662,0)</f>
        <v>0</v>
      </c>
      <c r="BH662" s="256">
        <f>IF(N662="sníž. přenesená",J662,0)</f>
        <v>0</v>
      </c>
      <c r="BI662" s="256">
        <f>IF(N662="nulová",J662,0)</f>
        <v>0</v>
      </c>
      <c r="BJ662" s="16" t="s">
        <v>80</v>
      </c>
      <c r="BK662" s="256">
        <f>ROUND(I662*H662,2)</f>
        <v>0</v>
      </c>
      <c r="BL662" s="16" t="s">
        <v>164</v>
      </c>
      <c r="BM662" s="255" t="s">
        <v>743</v>
      </c>
    </row>
    <row r="663" spans="1:51" s="14" customFormat="1" ht="12">
      <c r="A663" s="14"/>
      <c r="B663" s="268"/>
      <c r="C663" s="269"/>
      <c r="D663" s="259" t="s">
        <v>166</v>
      </c>
      <c r="E663" s="270" t="s">
        <v>1</v>
      </c>
      <c r="F663" s="271" t="s">
        <v>744</v>
      </c>
      <c r="G663" s="269"/>
      <c r="H663" s="272">
        <v>25.746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166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158</v>
      </c>
    </row>
    <row r="664" spans="1:65" s="2" customFormat="1" ht="21.75" customHeight="1">
      <c r="A664" s="37"/>
      <c r="B664" s="38"/>
      <c r="C664" s="243" t="s">
        <v>745</v>
      </c>
      <c r="D664" s="243" t="s">
        <v>160</v>
      </c>
      <c r="E664" s="244" t="s">
        <v>746</v>
      </c>
      <c r="F664" s="245" t="s">
        <v>747</v>
      </c>
      <c r="G664" s="246" t="s">
        <v>171</v>
      </c>
      <c r="H664" s="247">
        <v>3.518</v>
      </c>
      <c r="I664" s="248"/>
      <c r="J664" s="249">
        <f>ROUND(I664*H664,2)</f>
        <v>0</v>
      </c>
      <c r="K664" s="250"/>
      <c r="L664" s="43"/>
      <c r="M664" s="251" t="s">
        <v>1</v>
      </c>
      <c r="N664" s="252" t="s">
        <v>38</v>
      </c>
      <c r="O664" s="90"/>
      <c r="P664" s="253">
        <f>O664*H664</f>
        <v>0</v>
      </c>
      <c r="Q664" s="253">
        <v>2.25634</v>
      </c>
      <c r="R664" s="253">
        <f>Q664*H664</f>
        <v>7.937804119999999</v>
      </c>
      <c r="S664" s="253">
        <v>0</v>
      </c>
      <c r="T664" s="254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55" t="s">
        <v>164</v>
      </c>
      <c r="AT664" s="255" t="s">
        <v>160</v>
      </c>
      <c r="AU664" s="255" t="s">
        <v>82</v>
      </c>
      <c r="AY664" s="16" t="s">
        <v>158</v>
      </c>
      <c r="BE664" s="256">
        <f>IF(N664="základní",J664,0)</f>
        <v>0</v>
      </c>
      <c r="BF664" s="256">
        <f>IF(N664="snížená",J664,0)</f>
        <v>0</v>
      </c>
      <c r="BG664" s="256">
        <f>IF(N664="zákl. přenesená",J664,0)</f>
        <v>0</v>
      </c>
      <c r="BH664" s="256">
        <f>IF(N664="sníž. přenesená",J664,0)</f>
        <v>0</v>
      </c>
      <c r="BI664" s="256">
        <f>IF(N664="nulová",J664,0)</f>
        <v>0</v>
      </c>
      <c r="BJ664" s="16" t="s">
        <v>80</v>
      </c>
      <c r="BK664" s="256">
        <f>ROUND(I664*H664,2)</f>
        <v>0</v>
      </c>
      <c r="BL664" s="16" t="s">
        <v>164</v>
      </c>
      <c r="BM664" s="255" t="s">
        <v>748</v>
      </c>
    </row>
    <row r="665" spans="1:51" s="14" customFormat="1" ht="12">
      <c r="A665" s="14"/>
      <c r="B665" s="268"/>
      <c r="C665" s="269"/>
      <c r="D665" s="259" t="s">
        <v>166</v>
      </c>
      <c r="E665" s="270" t="s">
        <v>1</v>
      </c>
      <c r="F665" s="271" t="s">
        <v>749</v>
      </c>
      <c r="G665" s="269"/>
      <c r="H665" s="272">
        <v>3.218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166</v>
      </c>
      <c r="AU665" s="278" t="s">
        <v>82</v>
      </c>
      <c r="AV665" s="14" t="s">
        <v>82</v>
      </c>
      <c r="AW665" s="14" t="s">
        <v>30</v>
      </c>
      <c r="AX665" s="14" t="s">
        <v>73</v>
      </c>
      <c r="AY665" s="278" t="s">
        <v>158</v>
      </c>
    </row>
    <row r="666" spans="1:51" s="14" customFormat="1" ht="12">
      <c r="A666" s="14"/>
      <c r="B666" s="268"/>
      <c r="C666" s="269"/>
      <c r="D666" s="259" t="s">
        <v>166</v>
      </c>
      <c r="E666" s="270" t="s">
        <v>1</v>
      </c>
      <c r="F666" s="271" t="s">
        <v>750</v>
      </c>
      <c r="G666" s="269"/>
      <c r="H666" s="272">
        <v>0.3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166</v>
      </c>
      <c r="AU666" s="278" t="s">
        <v>82</v>
      </c>
      <c r="AV666" s="14" t="s">
        <v>82</v>
      </c>
      <c r="AW666" s="14" t="s">
        <v>30</v>
      </c>
      <c r="AX666" s="14" t="s">
        <v>73</v>
      </c>
      <c r="AY666" s="278" t="s">
        <v>158</v>
      </c>
    </row>
    <row r="667" spans="1:65" s="2" customFormat="1" ht="21.75" customHeight="1">
      <c r="A667" s="37"/>
      <c r="B667" s="38"/>
      <c r="C667" s="243" t="s">
        <v>751</v>
      </c>
      <c r="D667" s="243" t="s">
        <v>160</v>
      </c>
      <c r="E667" s="244" t="s">
        <v>752</v>
      </c>
      <c r="F667" s="245" t="s">
        <v>753</v>
      </c>
      <c r="G667" s="246" t="s">
        <v>171</v>
      </c>
      <c r="H667" s="247">
        <v>25.746</v>
      </c>
      <c r="I667" s="248"/>
      <c r="J667" s="249">
        <f>ROUND(I667*H667,2)</f>
        <v>0</v>
      </c>
      <c r="K667" s="250"/>
      <c r="L667" s="43"/>
      <c r="M667" s="251" t="s">
        <v>1</v>
      </c>
      <c r="N667" s="252" t="s">
        <v>38</v>
      </c>
      <c r="O667" s="90"/>
      <c r="P667" s="253">
        <f>O667*H667</f>
        <v>0</v>
      </c>
      <c r="Q667" s="253">
        <v>0</v>
      </c>
      <c r="R667" s="253">
        <f>Q667*H667</f>
        <v>0</v>
      </c>
      <c r="S667" s="253">
        <v>0</v>
      </c>
      <c r="T667" s="254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255" t="s">
        <v>164</v>
      </c>
      <c r="AT667" s="255" t="s">
        <v>160</v>
      </c>
      <c r="AU667" s="255" t="s">
        <v>82</v>
      </c>
      <c r="AY667" s="16" t="s">
        <v>158</v>
      </c>
      <c r="BE667" s="256">
        <f>IF(N667="základní",J667,0)</f>
        <v>0</v>
      </c>
      <c r="BF667" s="256">
        <f>IF(N667="snížená",J667,0)</f>
        <v>0</v>
      </c>
      <c r="BG667" s="256">
        <f>IF(N667="zákl. přenesená",J667,0)</f>
        <v>0</v>
      </c>
      <c r="BH667" s="256">
        <f>IF(N667="sníž. přenesená",J667,0)</f>
        <v>0</v>
      </c>
      <c r="BI667" s="256">
        <f>IF(N667="nulová",J667,0)</f>
        <v>0</v>
      </c>
      <c r="BJ667" s="16" t="s">
        <v>80</v>
      </c>
      <c r="BK667" s="256">
        <f>ROUND(I667*H667,2)</f>
        <v>0</v>
      </c>
      <c r="BL667" s="16" t="s">
        <v>164</v>
      </c>
      <c r="BM667" s="255" t="s">
        <v>754</v>
      </c>
    </row>
    <row r="668" spans="1:51" s="14" customFormat="1" ht="12">
      <c r="A668" s="14"/>
      <c r="B668" s="268"/>
      <c r="C668" s="269"/>
      <c r="D668" s="259" t="s">
        <v>166</v>
      </c>
      <c r="E668" s="270" t="s">
        <v>1</v>
      </c>
      <c r="F668" s="271" t="s">
        <v>744</v>
      </c>
      <c r="G668" s="269"/>
      <c r="H668" s="272">
        <v>25.746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166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158</v>
      </c>
    </row>
    <row r="669" spans="1:65" s="2" customFormat="1" ht="21.75" customHeight="1">
      <c r="A669" s="37"/>
      <c r="B669" s="38"/>
      <c r="C669" s="243" t="s">
        <v>755</v>
      </c>
      <c r="D669" s="243" t="s">
        <v>160</v>
      </c>
      <c r="E669" s="244" t="s">
        <v>756</v>
      </c>
      <c r="F669" s="245" t="s">
        <v>757</v>
      </c>
      <c r="G669" s="246" t="s">
        <v>171</v>
      </c>
      <c r="H669" s="247">
        <v>25.746</v>
      </c>
      <c r="I669" s="248"/>
      <c r="J669" s="249">
        <f>ROUND(I669*H669,2)</f>
        <v>0</v>
      </c>
      <c r="K669" s="250"/>
      <c r="L669" s="43"/>
      <c r="M669" s="251" t="s">
        <v>1</v>
      </c>
      <c r="N669" s="252" t="s">
        <v>38</v>
      </c>
      <c r="O669" s="90"/>
      <c r="P669" s="253">
        <f>O669*H669</f>
        <v>0</v>
      </c>
      <c r="Q669" s="253">
        <v>0</v>
      </c>
      <c r="R669" s="253">
        <f>Q669*H669</f>
        <v>0</v>
      </c>
      <c r="S669" s="253">
        <v>0</v>
      </c>
      <c r="T669" s="254">
        <f>S669*H669</f>
        <v>0</v>
      </c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R669" s="255" t="s">
        <v>164</v>
      </c>
      <c r="AT669" s="255" t="s">
        <v>160</v>
      </c>
      <c r="AU669" s="255" t="s">
        <v>82</v>
      </c>
      <c r="AY669" s="16" t="s">
        <v>158</v>
      </c>
      <c r="BE669" s="256">
        <f>IF(N669="základní",J669,0)</f>
        <v>0</v>
      </c>
      <c r="BF669" s="256">
        <f>IF(N669="snížená",J669,0)</f>
        <v>0</v>
      </c>
      <c r="BG669" s="256">
        <f>IF(N669="zákl. přenesená",J669,0)</f>
        <v>0</v>
      </c>
      <c r="BH669" s="256">
        <f>IF(N669="sníž. přenesená",J669,0)</f>
        <v>0</v>
      </c>
      <c r="BI669" s="256">
        <f>IF(N669="nulová",J669,0)</f>
        <v>0</v>
      </c>
      <c r="BJ669" s="16" t="s">
        <v>80</v>
      </c>
      <c r="BK669" s="256">
        <f>ROUND(I669*H669,2)</f>
        <v>0</v>
      </c>
      <c r="BL669" s="16" t="s">
        <v>164</v>
      </c>
      <c r="BM669" s="255" t="s">
        <v>758</v>
      </c>
    </row>
    <row r="670" spans="1:51" s="14" customFormat="1" ht="12">
      <c r="A670" s="14"/>
      <c r="B670" s="268"/>
      <c r="C670" s="269"/>
      <c r="D670" s="259" t="s">
        <v>166</v>
      </c>
      <c r="E670" s="270" t="s">
        <v>1</v>
      </c>
      <c r="F670" s="271" t="s">
        <v>744</v>
      </c>
      <c r="G670" s="269"/>
      <c r="H670" s="272">
        <v>25.746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166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158</v>
      </c>
    </row>
    <row r="671" spans="1:65" s="2" customFormat="1" ht="16.5" customHeight="1">
      <c r="A671" s="37"/>
      <c r="B671" s="38"/>
      <c r="C671" s="243" t="s">
        <v>759</v>
      </c>
      <c r="D671" s="243" t="s">
        <v>160</v>
      </c>
      <c r="E671" s="244" t="s">
        <v>760</v>
      </c>
      <c r="F671" s="245" t="s">
        <v>761</v>
      </c>
      <c r="G671" s="246" t="s">
        <v>214</v>
      </c>
      <c r="H671" s="247">
        <v>0.507</v>
      </c>
      <c r="I671" s="248"/>
      <c r="J671" s="249">
        <f>ROUND(I671*H671,2)</f>
        <v>0</v>
      </c>
      <c r="K671" s="250"/>
      <c r="L671" s="43"/>
      <c r="M671" s="251" t="s">
        <v>1</v>
      </c>
      <c r="N671" s="252" t="s">
        <v>38</v>
      </c>
      <c r="O671" s="90"/>
      <c r="P671" s="253">
        <f>O671*H671</f>
        <v>0</v>
      </c>
      <c r="Q671" s="253">
        <v>1.05306</v>
      </c>
      <c r="R671" s="253">
        <f>Q671*H671</f>
        <v>0.5339014200000001</v>
      </c>
      <c r="S671" s="253">
        <v>0</v>
      </c>
      <c r="T671" s="254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55" t="s">
        <v>164</v>
      </c>
      <c r="AT671" s="255" t="s">
        <v>160</v>
      </c>
      <c r="AU671" s="255" t="s">
        <v>82</v>
      </c>
      <c r="AY671" s="16" t="s">
        <v>158</v>
      </c>
      <c r="BE671" s="256">
        <f>IF(N671="základní",J671,0)</f>
        <v>0</v>
      </c>
      <c r="BF671" s="256">
        <f>IF(N671="snížená",J671,0)</f>
        <v>0</v>
      </c>
      <c r="BG671" s="256">
        <f>IF(N671="zákl. přenesená",J671,0)</f>
        <v>0</v>
      </c>
      <c r="BH671" s="256">
        <f>IF(N671="sníž. přenesená",J671,0)</f>
        <v>0</v>
      </c>
      <c r="BI671" s="256">
        <f>IF(N671="nulová",J671,0)</f>
        <v>0</v>
      </c>
      <c r="BJ671" s="16" t="s">
        <v>80</v>
      </c>
      <c r="BK671" s="256">
        <f>ROUND(I671*H671,2)</f>
        <v>0</v>
      </c>
      <c r="BL671" s="16" t="s">
        <v>164</v>
      </c>
      <c r="BM671" s="255" t="s">
        <v>762</v>
      </c>
    </row>
    <row r="672" spans="1:51" s="14" customFormat="1" ht="12">
      <c r="A672" s="14"/>
      <c r="B672" s="268"/>
      <c r="C672" s="269"/>
      <c r="D672" s="259" t="s">
        <v>166</v>
      </c>
      <c r="E672" s="270" t="s">
        <v>1</v>
      </c>
      <c r="F672" s="271" t="s">
        <v>763</v>
      </c>
      <c r="G672" s="269"/>
      <c r="H672" s="272">
        <v>0.507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166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158</v>
      </c>
    </row>
    <row r="673" spans="1:65" s="2" customFormat="1" ht="21.75" customHeight="1">
      <c r="A673" s="37"/>
      <c r="B673" s="38"/>
      <c r="C673" s="243" t="s">
        <v>764</v>
      </c>
      <c r="D673" s="243" t="s">
        <v>160</v>
      </c>
      <c r="E673" s="244" t="s">
        <v>765</v>
      </c>
      <c r="F673" s="245" t="s">
        <v>766</v>
      </c>
      <c r="G673" s="246" t="s">
        <v>163</v>
      </c>
      <c r="H673" s="247">
        <v>36.946</v>
      </c>
      <c r="I673" s="248"/>
      <c r="J673" s="249">
        <f>ROUND(I673*H673,2)</f>
        <v>0</v>
      </c>
      <c r="K673" s="250"/>
      <c r="L673" s="43"/>
      <c r="M673" s="251" t="s">
        <v>1</v>
      </c>
      <c r="N673" s="252" t="s">
        <v>38</v>
      </c>
      <c r="O673" s="90"/>
      <c r="P673" s="253">
        <f>O673*H673</f>
        <v>0</v>
      </c>
      <c r="Q673" s="253">
        <v>0.09868</v>
      </c>
      <c r="R673" s="253">
        <f>Q673*H673</f>
        <v>3.64583128</v>
      </c>
      <c r="S673" s="253">
        <v>0</v>
      </c>
      <c r="T673" s="254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255" t="s">
        <v>164</v>
      </c>
      <c r="AT673" s="255" t="s">
        <v>160</v>
      </c>
      <c r="AU673" s="255" t="s">
        <v>82</v>
      </c>
      <c r="AY673" s="16" t="s">
        <v>158</v>
      </c>
      <c r="BE673" s="256">
        <f>IF(N673="základní",J673,0)</f>
        <v>0</v>
      </c>
      <c r="BF673" s="256">
        <f>IF(N673="snížená",J673,0)</f>
        <v>0</v>
      </c>
      <c r="BG673" s="256">
        <f>IF(N673="zákl. přenesená",J673,0)</f>
        <v>0</v>
      </c>
      <c r="BH673" s="256">
        <f>IF(N673="sníž. přenesená",J673,0)</f>
        <v>0</v>
      </c>
      <c r="BI673" s="256">
        <f>IF(N673="nulová",J673,0)</f>
        <v>0</v>
      </c>
      <c r="BJ673" s="16" t="s">
        <v>80</v>
      </c>
      <c r="BK673" s="256">
        <f>ROUND(I673*H673,2)</f>
        <v>0</v>
      </c>
      <c r="BL673" s="16" t="s">
        <v>164</v>
      </c>
      <c r="BM673" s="255" t="s">
        <v>767</v>
      </c>
    </row>
    <row r="674" spans="1:51" s="13" customFormat="1" ht="12">
      <c r="A674" s="13"/>
      <c r="B674" s="257"/>
      <c r="C674" s="258"/>
      <c r="D674" s="259" t="s">
        <v>166</v>
      </c>
      <c r="E674" s="260" t="s">
        <v>1</v>
      </c>
      <c r="F674" s="261" t="s">
        <v>768</v>
      </c>
      <c r="G674" s="258"/>
      <c r="H674" s="260" t="s">
        <v>1</v>
      </c>
      <c r="I674" s="262"/>
      <c r="J674" s="258"/>
      <c r="K674" s="258"/>
      <c r="L674" s="263"/>
      <c r="M674" s="264"/>
      <c r="N674" s="265"/>
      <c r="O674" s="265"/>
      <c r="P674" s="265"/>
      <c r="Q674" s="265"/>
      <c r="R674" s="265"/>
      <c r="S674" s="265"/>
      <c r="T674" s="26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7" t="s">
        <v>166</v>
      </c>
      <c r="AU674" s="267" t="s">
        <v>82</v>
      </c>
      <c r="AV674" s="13" t="s">
        <v>80</v>
      </c>
      <c r="AW674" s="13" t="s">
        <v>30</v>
      </c>
      <c r="AX674" s="13" t="s">
        <v>73</v>
      </c>
      <c r="AY674" s="267" t="s">
        <v>158</v>
      </c>
    </row>
    <row r="675" spans="1:51" s="13" customFormat="1" ht="12">
      <c r="A675" s="13"/>
      <c r="B675" s="257"/>
      <c r="C675" s="258"/>
      <c r="D675" s="259" t="s">
        <v>166</v>
      </c>
      <c r="E675" s="260" t="s">
        <v>1</v>
      </c>
      <c r="F675" s="261" t="s">
        <v>386</v>
      </c>
      <c r="G675" s="258"/>
      <c r="H675" s="260" t="s">
        <v>1</v>
      </c>
      <c r="I675" s="262"/>
      <c r="J675" s="258"/>
      <c r="K675" s="258"/>
      <c r="L675" s="263"/>
      <c r="M675" s="264"/>
      <c r="N675" s="265"/>
      <c r="O675" s="265"/>
      <c r="P675" s="265"/>
      <c r="Q675" s="265"/>
      <c r="R675" s="265"/>
      <c r="S675" s="265"/>
      <c r="T675" s="26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7" t="s">
        <v>166</v>
      </c>
      <c r="AU675" s="267" t="s">
        <v>82</v>
      </c>
      <c r="AV675" s="13" t="s">
        <v>80</v>
      </c>
      <c r="AW675" s="13" t="s">
        <v>30</v>
      </c>
      <c r="AX675" s="13" t="s">
        <v>73</v>
      </c>
      <c r="AY675" s="267" t="s">
        <v>158</v>
      </c>
    </row>
    <row r="676" spans="1:51" s="14" customFormat="1" ht="12">
      <c r="A676" s="14"/>
      <c r="B676" s="268"/>
      <c r="C676" s="269"/>
      <c r="D676" s="259" t="s">
        <v>166</v>
      </c>
      <c r="E676" s="270" t="s">
        <v>1</v>
      </c>
      <c r="F676" s="271" t="s">
        <v>769</v>
      </c>
      <c r="G676" s="269"/>
      <c r="H676" s="272">
        <v>6.989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166</v>
      </c>
      <c r="AU676" s="278" t="s">
        <v>82</v>
      </c>
      <c r="AV676" s="14" t="s">
        <v>82</v>
      </c>
      <c r="AW676" s="14" t="s">
        <v>30</v>
      </c>
      <c r="AX676" s="14" t="s">
        <v>73</v>
      </c>
      <c r="AY676" s="278" t="s">
        <v>158</v>
      </c>
    </row>
    <row r="677" spans="1:51" s="14" customFormat="1" ht="12">
      <c r="A677" s="14"/>
      <c r="B677" s="268"/>
      <c r="C677" s="269"/>
      <c r="D677" s="259" t="s">
        <v>166</v>
      </c>
      <c r="E677" s="270" t="s">
        <v>1</v>
      </c>
      <c r="F677" s="271" t="s">
        <v>770</v>
      </c>
      <c r="G677" s="269"/>
      <c r="H677" s="272">
        <v>4.032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166</v>
      </c>
      <c r="AU677" s="278" t="s">
        <v>82</v>
      </c>
      <c r="AV677" s="14" t="s">
        <v>82</v>
      </c>
      <c r="AW677" s="14" t="s">
        <v>30</v>
      </c>
      <c r="AX677" s="14" t="s">
        <v>73</v>
      </c>
      <c r="AY677" s="278" t="s">
        <v>158</v>
      </c>
    </row>
    <row r="678" spans="1:51" s="14" customFormat="1" ht="12">
      <c r="A678" s="14"/>
      <c r="B678" s="268"/>
      <c r="C678" s="269"/>
      <c r="D678" s="259" t="s">
        <v>166</v>
      </c>
      <c r="E678" s="270" t="s">
        <v>1</v>
      </c>
      <c r="F678" s="271" t="s">
        <v>771</v>
      </c>
      <c r="G678" s="269"/>
      <c r="H678" s="272">
        <v>3.888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166</v>
      </c>
      <c r="AU678" s="278" t="s">
        <v>82</v>
      </c>
      <c r="AV678" s="14" t="s">
        <v>82</v>
      </c>
      <c r="AW678" s="14" t="s">
        <v>30</v>
      </c>
      <c r="AX678" s="14" t="s">
        <v>73</v>
      </c>
      <c r="AY678" s="278" t="s">
        <v>158</v>
      </c>
    </row>
    <row r="679" spans="1:51" s="14" customFormat="1" ht="12">
      <c r="A679" s="14"/>
      <c r="B679" s="268"/>
      <c r="C679" s="269"/>
      <c r="D679" s="259" t="s">
        <v>166</v>
      </c>
      <c r="E679" s="270" t="s">
        <v>1</v>
      </c>
      <c r="F679" s="271" t="s">
        <v>772</v>
      </c>
      <c r="G679" s="269"/>
      <c r="H679" s="272">
        <v>4.536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166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158</v>
      </c>
    </row>
    <row r="680" spans="1:51" s="13" customFormat="1" ht="12">
      <c r="A680" s="13"/>
      <c r="B680" s="257"/>
      <c r="C680" s="258"/>
      <c r="D680" s="259" t="s">
        <v>166</v>
      </c>
      <c r="E680" s="260" t="s">
        <v>1</v>
      </c>
      <c r="F680" s="261" t="s">
        <v>392</v>
      </c>
      <c r="G680" s="258"/>
      <c r="H680" s="260" t="s">
        <v>1</v>
      </c>
      <c r="I680" s="262"/>
      <c r="J680" s="258"/>
      <c r="K680" s="258"/>
      <c r="L680" s="263"/>
      <c r="M680" s="264"/>
      <c r="N680" s="265"/>
      <c r="O680" s="265"/>
      <c r="P680" s="265"/>
      <c r="Q680" s="265"/>
      <c r="R680" s="265"/>
      <c r="S680" s="265"/>
      <c r="T680" s="26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7" t="s">
        <v>166</v>
      </c>
      <c r="AU680" s="267" t="s">
        <v>82</v>
      </c>
      <c r="AV680" s="13" t="s">
        <v>80</v>
      </c>
      <c r="AW680" s="13" t="s">
        <v>30</v>
      </c>
      <c r="AX680" s="13" t="s">
        <v>73</v>
      </c>
      <c r="AY680" s="267" t="s">
        <v>158</v>
      </c>
    </row>
    <row r="681" spans="1:51" s="14" customFormat="1" ht="12">
      <c r="A681" s="14"/>
      <c r="B681" s="268"/>
      <c r="C681" s="269"/>
      <c r="D681" s="259" t="s">
        <v>166</v>
      </c>
      <c r="E681" s="270" t="s">
        <v>1</v>
      </c>
      <c r="F681" s="271" t="s">
        <v>769</v>
      </c>
      <c r="G681" s="269"/>
      <c r="H681" s="272">
        <v>6.989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166</v>
      </c>
      <c r="AU681" s="278" t="s">
        <v>82</v>
      </c>
      <c r="AV681" s="14" t="s">
        <v>82</v>
      </c>
      <c r="AW681" s="14" t="s">
        <v>30</v>
      </c>
      <c r="AX681" s="14" t="s">
        <v>73</v>
      </c>
      <c r="AY681" s="278" t="s">
        <v>158</v>
      </c>
    </row>
    <row r="682" spans="1:51" s="14" customFormat="1" ht="12">
      <c r="A682" s="14"/>
      <c r="B682" s="268"/>
      <c r="C682" s="269"/>
      <c r="D682" s="259" t="s">
        <v>166</v>
      </c>
      <c r="E682" s="270" t="s">
        <v>1</v>
      </c>
      <c r="F682" s="271" t="s">
        <v>773</v>
      </c>
      <c r="G682" s="269"/>
      <c r="H682" s="272">
        <v>5.184</v>
      </c>
      <c r="I682" s="273"/>
      <c r="J682" s="269"/>
      <c r="K682" s="269"/>
      <c r="L682" s="274"/>
      <c r="M682" s="275"/>
      <c r="N682" s="276"/>
      <c r="O682" s="276"/>
      <c r="P682" s="276"/>
      <c r="Q682" s="276"/>
      <c r="R682" s="276"/>
      <c r="S682" s="276"/>
      <c r="T682" s="27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8" t="s">
        <v>166</v>
      </c>
      <c r="AU682" s="278" t="s">
        <v>82</v>
      </c>
      <c r="AV682" s="14" t="s">
        <v>82</v>
      </c>
      <c r="AW682" s="14" t="s">
        <v>30</v>
      </c>
      <c r="AX682" s="14" t="s">
        <v>73</v>
      </c>
      <c r="AY682" s="278" t="s">
        <v>158</v>
      </c>
    </row>
    <row r="683" spans="1:51" s="14" customFormat="1" ht="12">
      <c r="A683" s="14"/>
      <c r="B683" s="268"/>
      <c r="C683" s="269"/>
      <c r="D683" s="259" t="s">
        <v>166</v>
      </c>
      <c r="E683" s="270" t="s">
        <v>1</v>
      </c>
      <c r="F683" s="271" t="s">
        <v>770</v>
      </c>
      <c r="G683" s="269"/>
      <c r="H683" s="272">
        <v>4.032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166</v>
      </c>
      <c r="AU683" s="278" t="s">
        <v>82</v>
      </c>
      <c r="AV683" s="14" t="s">
        <v>82</v>
      </c>
      <c r="AW683" s="14" t="s">
        <v>30</v>
      </c>
      <c r="AX683" s="14" t="s">
        <v>73</v>
      </c>
      <c r="AY683" s="278" t="s">
        <v>158</v>
      </c>
    </row>
    <row r="684" spans="1:51" s="14" customFormat="1" ht="12">
      <c r="A684" s="14"/>
      <c r="B684" s="268"/>
      <c r="C684" s="269"/>
      <c r="D684" s="259" t="s">
        <v>166</v>
      </c>
      <c r="E684" s="270" t="s">
        <v>1</v>
      </c>
      <c r="F684" s="271" t="s">
        <v>774</v>
      </c>
      <c r="G684" s="269"/>
      <c r="H684" s="272">
        <v>1.296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166</v>
      </c>
      <c r="AU684" s="278" t="s">
        <v>82</v>
      </c>
      <c r="AV684" s="14" t="s">
        <v>82</v>
      </c>
      <c r="AW684" s="14" t="s">
        <v>30</v>
      </c>
      <c r="AX684" s="14" t="s">
        <v>73</v>
      </c>
      <c r="AY684" s="278" t="s">
        <v>158</v>
      </c>
    </row>
    <row r="685" spans="1:65" s="2" customFormat="1" ht="16.5" customHeight="1">
      <c r="A685" s="37"/>
      <c r="B685" s="38"/>
      <c r="C685" s="243" t="s">
        <v>775</v>
      </c>
      <c r="D685" s="243" t="s">
        <v>160</v>
      </c>
      <c r="E685" s="244" t="s">
        <v>776</v>
      </c>
      <c r="F685" s="245" t="s">
        <v>777</v>
      </c>
      <c r="G685" s="246" t="s">
        <v>163</v>
      </c>
      <c r="H685" s="247">
        <v>3.24</v>
      </c>
      <c r="I685" s="248"/>
      <c r="J685" s="249">
        <f>ROUND(I685*H685,2)</f>
        <v>0</v>
      </c>
      <c r="K685" s="250"/>
      <c r="L685" s="43"/>
      <c r="M685" s="251" t="s">
        <v>1</v>
      </c>
      <c r="N685" s="252" t="s">
        <v>38</v>
      </c>
      <c r="O685" s="90"/>
      <c r="P685" s="253">
        <f>O685*H685</f>
        <v>0</v>
      </c>
      <c r="Q685" s="253">
        <v>0.08936</v>
      </c>
      <c r="R685" s="253">
        <f>Q685*H685</f>
        <v>0.2895264</v>
      </c>
      <c r="S685" s="253">
        <v>0</v>
      </c>
      <c r="T685" s="254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255" t="s">
        <v>164</v>
      </c>
      <c r="AT685" s="255" t="s">
        <v>160</v>
      </c>
      <c r="AU685" s="255" t="s">
        <v>82</v>
      </c>
      <c r="AY685" s="16" t="s">
        <v>158</v>
      </c>
      <c r="BE685" s="256">
        <f>IF(N685="základní",J685,0)</f>
        <v>0</v>
      </c>
      <c r="BF685" s="256">
        <f>IF(N685="snížená",J685,0)</f>
        <v>0</v>
      </c>
      <c r="BG685" s="256">
        <f>IF(N685="zákl. přenesená",J685,0)</f>
        <v>0</v>
      </c>
      <c r="BH685" s="256">
        <f>IF(N685="sníž. přenesená",J685,0)</f>
        <v>0</v>
      </c>
      <c r="BI685" s="256">
        <f>IF(N685="nulová",J685,0)</f>
        <v>0</v>
      </c>
      <c r="BJ685" s="16" t="s">
        <v>80</v>
      </c>
      <c r="BK685" s="256">
        <f>ROUND(I685*H685,2)</f>
        <v>0</v>
      </c>
      <c r="BL685" s="16" t="s">
        <v>164</v>
      </c>
      <c r="BM685" s="255" t="s">
        <v>778</v>
      </c>
    </row>
    <row r="686" spans="1:51" s="13" customFormat="1" ht="12">
      <c r="A686" s="13"/>
      <c r="B686" s="257"/>
      <c r="C686" s="258"/>
      <c r="D686" s="259" t="s">
        <v>166</v>
      </c>
      <c r="E686" s="260" t="s">
        <v>1</v>
      </c>
      <c r="F686" s="261" t="s">
        <v>779</v>
      </c>
      <c r="G686" s="258"/>
      <c r="H686" s="260" t="s">
        <v>1</v>
      </c>
      <c r="I686" s="262"/>
      <c r="J686" s="258"/>
      <c r="K686" s="258"/>
      <c r="L686" s="263"/>
      <c r="M686" s="264"/>
      <c r="N686" s="265"/>
      <c r="O686" s="265"/>
      <c r="P686" s="265"/>
      <c r="Q686" s="265"/>
      <c r="R686" s="265"/>
      <c r="S686" s="265"/>
      <c r="T686" s="26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7" t="s">
        <v>166</v>
      </c>
      <c r="AU686" s="267" t="s">
        <v>82</v>
      </c>
      <c r="AV686" s="13" t="s">
        <v>80</v>
      </c>
      <c r="AW686" s="13" t="s">
        <v>30</v>
      </c>
      <c r="AX686" s="13" t="s">
        <v>73</v>
      </c>
      <c r="AY686" s="267" t="s">
        <v>158</v>
      </c>
    </row>
    <row r="687" spans="1:51" s="13" customFormat="1" ht="12">
      <c r="A687" s="13"/>
      <c r="B687" s="257"/>
      <c r="C687" s="258"/>
      <c r="D687" s="259" t="s">
        <v>166</v>
      </c>
      <c r="E687" s="260" t="s">
        <v>1</v>
      </c>
      <c r="F687" s="261" t="s">
        <v>405</v>
      </c>
      <c r="G687" s="258"/>
      <c r="H687" s="260" t="s">
        <v>1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7" t="s">
        <v>166</v>
      </c>
      <c r="AU687" s="267" t="s">
        <v>82</v>
      </c>
      <c r="AV687" s="13" t="s">
        <v>80</v>
      </c>
      <c r="AW687" s="13" t="s">
        <v>30</v>
      </c>
      <c r="AX687" s="13" t="s">
        <v>73</v>
      </c>
      <c r="AY687" s="267" t="s">
        <v>158</v>
      </c>
    </row>
    <row r="688" spans="1:51" s="14" customFormat="1" ht="12">
      <c r="A688" s="14"/>
      <c r="B688" s="268"/>
      <c r="C688" s="269"/>
      <c r="D688" s="259" t="s">
        <v>166</v>
      </c>
      <c r="E688" s="270" t="s">
        <v>1</v>
      </c>
      <c r="F688" s="271" t="s">
        <v>406</v>
      </c>
      <c r="G688" s="269"/>
      <c r="H688" s="272">
        <v>1.62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166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158</v>
      </c>
    </row>
    <row r="689" spans="1:51" s="14" customFormat="1" ht="12">
      <c r="A689" s="14"/>
      <c r="B689" s="268"/>
      <c r="C689" s="269"/>
      <c r="D689" s="259" t="s">
        <v>166</v>
      </c>
      <c r="E689" s="270" t="s">
        <v>1</v>
      </c>
      <c r="F689" s="271" t="s">
        <v>407</v>
      </c>
      <c r="G689" s="269"/>
      <c r="H689" s="272">
        <v>1.62</v>
      </c>
      <c r="I689" s="273"/>
      <c r="J689" s="269"/>
      <c r="K689" s="269"/>
      <c r="L689" s="274"/>
      <c r="M689" s="275"/>
      <c r="N689" s="276"/>
      <c r="O689" s="276"/>
      <c r="P689" s="276"/>
      <c r="Q689" s="276"/>
      <c r="R689" s="276"/>
      <c r="S689" s="276"/>
      <c r="T689" s="27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8" t="s">
        <v>166</v>
      </c>
      <c r="AU689" s="278" t="s">
        <v>82</v>
      </c>
      <c r="AV689" s="14" t="s">
        <v>82</v>
      </c>
      <c r="AW689" s="14" t="s">
        <v>30</v>
      </c>
      <c r="AX689" s="14" t="s">
        <v>73</v>
      </c>
      <c r="AY689" s="278" t="s">
        <v>158</v>
      </c>
    </row>
    <row r="690" spans="1:65" s="2" customFormat="1" ht="21.75" customHeight="1">
      <c r="A690" s="37"/>
      <c r="B690" s="38"/>
      <c r="C690" s="243" t="s">
        <v>780</v>
      </c>
      <c r="D690" s="243" t="s">
        <v>160</v>
      </c>
      <c r="E690" s="244" t="s">
        <v>781</v>
      </c>
      <c r="F690" s="245" t="s">
        <v>782</v>
      </c>
      <c r="G690" s="246" t="s">
        <v>462</v>
      </c>
      <c r="H690" s="247">
        <v>212.85</v>
      </c>
      <c r="I690" s="248"/>
      <c r="J690" s="249">
        <f>ROUND(I690*H690,2)</f>
        <v>0</v>
      </c>
      <c r="K690" s="250"/>
      <c r="L690" s="43"/>
      <c r="M690" s="251" t="s">
        <v>1</v>
      </c>
      <c r="N690" s="252" t="s">
        <v>38</v>
      </c>
      <c r="O690" s="90"/>
      <c r="P690" s="253">
        <f>O690*H690</f>
        <v>0</v>
      </c>
      <c r="Q690" s="253">
        <v>6E-05</v>
      </c>
      <c r="R690" s="253">
        <f>Q690*H690</f>
        <v>0.012771</v>
      </c>
      <c r="S690" s="253">
        <v>0</v>
      </c>
      <c r="T690" s="25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55" t="s">
        <v>164</v>
      </c>
      <c r="AT690" s="255" t="s">
        <v>160</v>
      </c>
      <c r="AU690" s="255" t="s">
        <v>82</v>
      </c>
      <c r="AY690" s="16" t="s">
        <v>158</v>
      </c>
      <c r="BE690" s="256">
        <f>IF(N690="základní",J690,0)</f>
        <v>0</v>
      </c>
      <c r="BF690" s="256">
        <f>IF(N690="snížená",J690,0)</f>
        <v>0</v>
      </c>
      <c r="BG690" s="256">
        <f>IF(N690="zákl. přenesená",J690,0)</f>
        <v>0</v>
      </c>
      <c r="BH690" s="256">
        <f>IF(N690="sníž. přenesená",J690,0)</f>
        <v>0</v>
      </c>
      <c r="BI690" s="256">
        <f>IF(N690="nulová",J690,0)</f>
        <v>0</v>
      </c>
      <c r="BJ690" s="16" t="s">
        <v>80</v>
      </c>
      <c r="BK690" s="256">
        <f>ROUND(I690*H690,2)</f>
        <v>0</v>
      </c>
      <c r="BL690" s="16" t="s">
        <v>164</v>
      </c>
      <c r="BM690" s="255" t="s">
        <v>783</v>
      </c>
    </row>
    <row r="691" spans="1:51" s="13" customFormat="1" ht="12">
      <c r="A691" s="13"/>
      <c r="B691" s="257"/>
      <c r="C691" s="258"/>
      <c r="D691" s="259" t="s">
        <v>166</v>
      </c>
      <c r="E691" s="260" t="s">
        <v>1</v>
      </c>
      <c r="F691" s="261" t="s">
        <v>604</v>
      </c>
      <c r="G691" s="258"/>
      <c r="H691" s="260" t="s">
        <v>1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7" t="s">
        <v>166</v>
      </c>
      <c r="AU691" s="267" t="s">
        <v>82</v>
      </c>
      <c r="AV691" s="13" t="s">
        <v>80</v>
      </c>
      <c r="AW691" s="13" t="s">
        <v>30</v>
      </c>
      <c r="AX691" s="13" t="s">
        <v>73</v>
      </c>
      <c r="AY691" s="267" t="s">
        <v>158</v>
      </c>
    </row>
    <row r="692" spans="1:51" s="14" customFormat="1" ht="12">
      <c r="A692" s="14"/>
      <c r="B692" s="268"/>
      <c r="C692" s="269"/>
      <c r="D692" s="259" t="s">
        <v>166</v>
      </c>
      <c r="E692" s="270" t="s">
        <v>1</v>
      </c>
      <c r="F692" s="271" t="s">
        <v>784</v>
      </c>
      <c r="G692" s="269"/>
      <c r="H692" s="272">
        <v>144.15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166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158</v>
      </c>
    </row>
    <row r="693" spans="1:51" s="14" customFormat="1" ht="12">
      <c r="A693" s="14"/>
      <c r="B693" s="268"/>
      <c r="C693" s="269"/>
      <c r="D693" s="259" t="s">
        <v>166</v>
      </c>
      <c r="E693" s="270" t="s">
        <v>1</v>
      </c>
      <c r="F693" s="271" t="s">
        <v>785</v>
      </c>
      <c r="G693" s="269"/>
      <c r="H693" s="272">
        <v>68.7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166</v>
      </c>
      <c r="AU693" s="278" t="s">
        <v>82</v>
      </c>
      <c r="AV693" s="14" t="s">
        <v>82</v>
      </c>
      <c r="AW693" s="14" t="s">
        <v>30</v>
      </c>
      <c r="AX693" s="14" t="s">
        <v>73</v>
      </c>
      <c r="AY693" s="278" t="s">
        <v>158</v>
      </c>
    </row>
    <row r="694" spans="1:65" s="2" customFormat="1" ht="21.75" customHeight="1">
      <c r="A694" s="37"/>
      <c r="B694" s="38"/>
      <c r="C694" s="243" t="s">
        <v>786</v>
      </c>
      <c r="D694" s="243" t="s">
        <v>160</v>
      </c>
      <c r="E694" s="244" t="s">
        <v>787</v>
      </c>
      <c r="F694" s="245" t="s">
        <v>788</v>
      </c>
      <c r="G694" s="246" t="s">
        <v>462</v>
      </c>
      <c r="H694" s="247">
        <v>51.6</v>
      </c>
      <c r="I694" s="248"/>
      <c r="J694" s="249">
        <f>ROUND(I694*H694,2)</f>
        <v>0</v>
      </c>
      <c r="K694" s="250"/>
      <c r="L694" s="43"/>
      <c r="M694" s="251" t="s">
        <v>1</v>
      </c>
      <c r="N694" s="252" t="s">
        <v>38</v>
      </c>
      <c r="O694" s="90"/>
      <c r="P694" s="253">
        <f>O694*H694</f>
        <v>0</v>
      </c>
      <c r="Q694" s="253">
        <v>5E-05</v>
      </c>
      <c r="R694" s="253">
        <f>Q694*H694</f>
        <v>0.0025800000000000003</v>
      </c>
      <c r="S694" s="253">
        <v>0</v>
      </c>
      <c r="T694" s="254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55" t="s">
        <v>164</v>
      </c>
      <c r="AT694" s="255" t="s">
        <v>160</v>
      </c>
      <c r="AU694" s="255" t="s">
        <v>82</v>
      </c>
      <c r="AY694" s="16" t="s">
        <v>158</v>
      </c>
      <c r="BE694" s="256">
        <f>IF(N694="základní",J694,0)</f>
        <v>0</v>
      </c>
      <c r="BF694" s="256">
        <f>IF(N694="snížená",J694,0)</f>
        <v>0</v>
      </c>
      <c r="BG694" s="256">
        <f>IF(N694="zákl. přenesená",J694,0)</f>
        <v>0</v>
      </c>
      <c r="BH694" s="256">
        <f>IF(N694="sníž. přenesená",J694,0)</f>
        <v>0</v>
      </c>
      <c r="BI694" s="256">
        <f>IF(N694="nulová",J694,0)</f>
        <v>0</v>
      </c>
      <c r="BJ694" s="16" t="s">
        <v>80</v>
      </c>
      <c r="BK694" s="256">
        <f>ROUND(I694*H694,2)</f>
        <v>0</v>
      </c>
      <c r="BL694" s="16" t="s">
        <v>164</v>
      </c>
      <c r="BM694" s="255" t="s">
        <v>789</v>
      </c>
    </row>
    <row r="695" spans="1:51" s="14" customFormat="1" ht="12">
      <c r="A695" s="14"/>
      <c r="B695" s="268"/>
      <c r="C695" s="269"/>
      <c r="D695" s="259" t="s">
        <v>166</v>
      </c>
      <c r="E695" s="270" t="s">
        <v>1</v>
      </c>
      <c r="F695" s="271" t="s">
        <v>790</v>
      </c>
      <c r="G695" s="269"/>
      <c r="H695" s="272">
        <v>51.6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166</v>
      </c>
      <c r="AU695" s="278" t="s">
        <v>82</v>
      </c>
      <c r="AV695" s="14" t="s">
        <v>82</v>
      </c>
      <c r="AW695" s="14" t="s">
        <v>30</v>
      </c>
      <c r="AX695" s="14" t="s">
        <v>73</v>
      </c>
      <c r="AY695" s="278" t="s">
        <v>158</v>
      </c>
    </row>
    <row r="696" spans="1:65" s="2" customFormat="1" ht="21.75" customHeight="1">
      <c r="A696" s="37"/>
      <c r="B696" s="38"/>
      <c r="C696" s="243" t="s">
        <v>791</v>
      </c>
      <c r="D696" s="243" t="s">
        <v>160</v>
      </c>
      <c r="E696" s="244" t="s">
        <v>792</v>
      </c>
      <c r="F696" s="245" t="s">
        <v>793</v>
      </c>
      <c r="G696" s="246" t="s">
        <v>163</v>
      </c>
      <c r="H696" s="247">
        <v>3.24</v>
      </c>
      <c r="I696" s="248"/>
      <c r="J696" s="249">
        <f>ROUND(I696*H696,2)</f>
        <v>0</v>
      </c>
      <c r="K696" s="250"/>
      <c r="L696" s="43"/>
      <c r="M696" s="251" t="s">
        <v>1</v>
      </c>
      <c r="N696" s="252" t="s">
        <v>38</v>
      </c>
      <c r="O696" s="90"/>
      <c r="P696" s="253">
        <f>O696*H696</f>
        <v>0</v>
      </c>
      <c r="Q696" s="253">
        <v>0.00188</v>
      </c>
      <c r="R696" s="253">
        <f>Q696*H696</f>
        <v>0.006091200000000001</v>
      </c>
      <c r="S696" s="253">
        <v>0</v>
      </c>
      <c r="T696" s="254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55" t="s">
        <v>164</v>
      </c>
      <c r="AT696" s="255" t="s">
        <v>160</v>
      </c>
      <c r="AU696" s="255" t="s">
        <v>82</v>
      </c>
      <c r="AY696" s="16" t="s">
        <v>158</v>
      </c>
      <c r="BE696" s="256">
        <f>IF(N696="základní",J696,0)</f>
        <v>0</v>
      </c>
      <c r="BF696" s="256">
        <f>IF(N696="snížená",J696,0)</f>
        <v>0</v>
      </c>
      <c r="BG696" s="256">
        <f>IF(N696="zákl. přenesená",J696,0)</f>
        <v>0</v>
      </c>
      <c r="BH696" s="256">
        <f>IF(N696="sníž. přenesená",J696,0)</f>
        <v>0</v>
      </c>
      <c r="BI696" s="256">
        <f>IF(N696="nulová",J696,0)</f>
        <v>0</v>
      </c>
      <c r="BJ696" s="16" t="s">
        <v>80</v>
      </c>
      <c r="BK696" s="256">
        <f>ROUND(I696*H696,2)</f>
        <v>0</v>
      </c>
      <c r="BL696" s="16" t="s">
        <v>164</v>
      </c>
      <c r="BM696" s="255" t="s">
        <v>794</v>
      </c>
    </row>
    <row r="697" spans="1:51" s="13" customFormat="1" ht="12">
      <c r="A697" s="13"/>
      <c r="B697" s="257"/>
      <c r="C697" s="258"/>
      <c r="D697" s="259" t="s">
        <v>166</v>
      </c>
      <c r="E697" s="260" t="s">
        <v>1</v>
      </c>
      <c r="F697" s="261" t="s">
        <v>779</v>
      </c>
      <c r="G697" s="258"/>
      <c r="H697" s="260" t="s">
        <v>1</v>
      </c>
      <c r="I697" s="262"/>
      <c r="J697" s="258"/>
      <c r="K697" s="258"/>
      <c r="L697" s="263"/>
      <c r="M697" s="264"/>
      <c r="N697" s="265"/>
      <c r="O697" s="265"/>
      <c r="P697" s="265"/>
      <c r="Q697" s="265"/>
      <c r="R697" s="265"/>
      <c r="S697" s="265"/>
      <c r="T697" s="26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7" t="s">
        <v>166</v>
      </c>
      <c r="AU697" s="267" t="s">
        <v>82</v>
      </c>
      <c r="AV697" s="13" t="s">
        <v>80</v>
      </c>
      <c r="AW697" s="13" t="s">
        <v>30</v>
      </c>
      <c r="AX697" s="13" t="s">
        <v>73</v>
      </c>
      <c r="AY697" s="267" t="s">
        <v>158</v>
      </c>
    </row>
    <row r="698" spans="1:51" s="13" customFormat="1" ht="12">
      <c r="A698" s="13"/>
      <c r="B698" s="257"/>
      <c r="C698" s="258"/>
      <c r="D698" s="259" t="s">
        <v>166</v>
      </c>
      <c r="E698" s="260" t="s">
        <v>1</v>
      </c>
      <c r="F698" s="261" t="s">
        <v>405</v>
      </c>
      <c r="G698" s="258"/>
      <c r="H698" s="260" t="s">
        <v>1</v>
      </c>
      <c r="I698" s="262"/>
      <c r="J698" s="258"/>
      <c r="K698" s="258"/>
      <c r="L698" s="263"/>
      <c r="M698" s="264"/>
      <c r="N698" s="265"/>
      <c r="O698" s="265"/>
      <c r="P698" s="265"/>
      <c r="Q698" s="265"/>
      <c r="R698" s="265"/>
      <c r="S698" s="265"/>
      <c r="T698" s="26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7" t="s">
        <v>166</v>
      </c>
      <c r="AU698" s="267" t="s">
        <v>82</v>
      </c>
      <c r="AV698" s="13" t="s">
        <v>80</v>
      </c>
      <c r="AW698" s="13" t="s">
        <v>30</v>
      </c>
      <c r="AX698" s="13" t="s">
        <v>73</v>
      </c>
      <c r="AY698" s="267" t="s">
        <v>158</v>
      </c>
    </row>
    <row r="699" spans="1:51" s="14" customFormat="1" ht="12">
      <c r="A699" s="14"/>
      <c r="B699" s="268"/>
      <c r="C699" s="269"/>
      <c r="D699" s="259" t="s">
        <v>166</v>
      </c>
      <c r="E699" s="270" t="s">
        <v>1</v>
      </c>
      <c r="F699" s="271" t="s">
        <v>406</v>
      </c>
      <c r="G699" s="269"/>
      <c r="H699" s="272">
        <v>1.62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166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158</v>
      </c>
    </row>
    <row r="700" spans="1:51" s="14" customFormat="1" ht="12">
      <c r="A700" s="14"/>
      <c r="B700" s="268"/>
      <c r="C700" s="269"/>
      <c r="D700" s="259" t="s">
        <v>166</v>
      </c>
      <c r="E700" s="270" t="s">
        <v>1</v>
      </c>
      <c r="F700" s="271" t="s">
        <v>407</v>
      </c>
      <c r="G700" s="269"/>
      <c r="H700" s="272">
        <v>1.62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166</v>
      </c>
      <c r="AU700" s="278" t="s">
        <v>82</v>
      </c>
      <c r="AV700" s="14" t="s">
        <v>82</v>
      </c>
      <c r="AW700" s="14" t="s">
        <v>30</v>
      </c>
      <c r="AX700" s="14" t="s">
        <v>73</v>
      </c>
      <c r="AY700" s="278" t="s">
        <v>158</v>
      </c>
    </row>
    <row r="701" spans="1:65" s="2" customFormat="1" ht="16.5" customHeight="1">
      <c r="A701" s="37"/>
      <c r="B701" s="38"/>
      <c r="C701" s="279" t="s">
        <v>795</v>
      </c>
      <c r="D701" s="279" t="s">
        <v>233</v>
      </c>
      <c r="E701" s="280" t="s">
        <v>796</v>
      </c>
      <c r="F701" s="281" t="s">
        <v>797</v>
      </c>
      <c r="G701" s="282" t="s">
        <v>163</v>
      </c>
      <c r="H701" s="283">
        <v>3.726</v>
      </c>
      <c r="I701" s="284"/>
      <c r="J701" s="285">
        <f>ROUND(I701*H701,2)</f>
        <v>0</v>
      </c>
      <c r="K701" s="286"/>
      <c r="L701" s="287"/>
      <c r="M701" s="288" t="s">
        <v>1</v>
      </c>
      <c r="N701" s="289" t="s">
        <v>38</v>
      </c>
      <c r="O701" s="90"/>
      <c r="P701" s="253">
        <f>O701*H701</f>
        <v>0</v>
      </c>
      <c r="Q701" s="253">
        <v>0.135</v>
      </c>
      <c r="R701" s="253">
        <f>Q701*H701</f>
        <v>0.5030100000000001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203</v>
      </c>
      <c r="AT701" s="255" t="s">
        <v>233</v>
      </c>
      <c r="AU701" s="255" t="s">
        <v>82</v>
      </c>
      <c r="AY701" s="16" t="s">
        <v>158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80</v>
      </c>
      <c r="BK701" s="256">
        <f>ROUND(I701*H701,2)</f>
        <v>0</v>
      </c>
      <c r="BL701" s="16" t="s">
        <v>164</v>
      </c>
      <c r="BM701" s="255" t="s">
        <v>798</v>
      </c>
    </row>
    <row r="702" spans="1:51" s="14" customFormat="1" ht="12">
      <c r="A702" s="14"/>
      <c r="B702" s="268"/>
      <c r="C702" s="269"/>
      <c r="D702" s="259" t="s">
        <v>166</v>
      </c>
      <c r="E702" s="269"/>
      <c r="F702" s="271" t="s">
        <v>799</v>
      </c>
      <c r="G702" s="269"/>
      <c r="H702" s="272">
        <v>3.726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166</v>
      </c>
      <c r="AU702" s="278" t="s">
        <v>82</v>
      </c>
      <c r="AV702" s="14" t="s">
        <v>82</v>
      </c>
      <c r="AW702" s="14" t="s">
        <v>4</v>
      </c>
      <c r="AX702" s="14" t="s">
        <v>80</v>
      </c>
      <c r="AY702" s="278" t="s">
        <v>158</v>
      </c>
    </row>
    <row r="703" spans="1:63" s="12" customFormat="1" ht="22.8" customHeight="1">
      <c r="A703" s="12"/>
      <c r="B703" s="227"/>
      <c r="C703" s="228"/>
      <c r="D703" s="229" t="s">
        <v>72</v>
      </c>
      <c r="E703" s="241" t="s">
        <v>630</v>
      </c>
      <c r="F703" s="241" t="s">
        <v>800</v>
      </c>
      <c r="G703" s="228"/>
      <c r="H703" s="228"/>
      <c r="I703" s="231"/>
      <c r="J703" s="242">
        <f>BK703</f>
        <v>0</v>
      </c>
      <c r="K703" s="228"/>
      <c r="L703" s="233"/>
      <c r="M703" s="234"/>
      <c r="N703" s="235"/>
      <c r="O703" s="235"/>
      <c r="P703" s="236">
        <f>SUM(P704:P712)</f>
        <v>0</v>
      </c>
      <c r="Q703" s="235"/>
      <c r="R703" s="236">
        <f>SUM(R704:R712)</f>
        <v>3.67956</v>
      </c>
      <c r="S703" s="235"/>
      <c r="T703" s="237">
        <f>SUM(T704:T712)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38" t="s">
        <v>80</v>
      </c>
      <c r="AT703" s="239" t="s">
        <v>72</v>
      </c>
      <c r="AU703" s="239" t="s">
        <v>80</v>
      </c>
      <c r="AY703" s="238" t="s">
        <v>158</v>
      </c>
      <c r="BK703" s="240">
        <f>SUM(BK704:BK712)</f>
        <v>0</v>
      </c>
    </row>
    <row r="704" spans="1:65" s="2" customFormat="1" ht="21.75" customHeight="1">
      <c r="A704" s="37"/>
      <c r="B704" s="38"/>
      <c r="C704" s="243" t="s">
        <v>801</v>
      </c>
      <c r="D704" s="243" t="s">
        <v>160</v>
      </c>
      <c r="E704" s="244" t="s">
        <v>802</v>
      </c>
      <c r="F704" s="245" t="s">
        <v>803</v>
      </c>
      <c r="G704" s="246" t="s">
        <v>284</v>
      </c>
      <c r="H704" s="247">
        <v>8</v>
      </c>
      <c r="I704" s="248"/>
      <c r="J704" s="249">
        <f>ROUND(I704*H704,2)</f>
        <v>0</v>
      </c>
      <c r="K704" s="250"/>
      <c r="L704" s="43"/>
      <c r="M704" s="251" t="s">
        <v>1</v>
      </c>
      <c r="N704" s="252" t="s">
        <v>38</v>
      </c>
      <c r="O704" s="90"/>
      <c r="P704" s="253">
        <f>O704*H704</f>
        <v>0</v>
      </c>
      <c r="Q704" s="253">
        <v>0.4417</v>
      </c>
      <c r="R704" s="253">
        <f>Q704*H704</f>
        <v>3.5336</v>
      </c>
      <c r="S704" s="253">
        <v>0</v>
      </c>
      <c r="T704" s="254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55" t="s">
        <v>164</v>
      </c>
      <c r="AT704" s="255" t="s">
        <v>160</v>
      </c>
      <c r="AU704" s="255" t="s">
        <v>82</v>
      </c>
      <c r="AY704" s="16" t="s">
        <v>158</v>
      </c>
      <c r="BE704" s="256">
        <f>IF(N704="základní",J704,0)</f>
        <v>0</v>
      </c>
      <c r="BF704" s="256">
        <f>IF(N704="snížená",J704,0)</f>
        <v>0</v>
      </c>
      <c r="BG704" s="256">
        <f>IF(N704="zákl. přenesená",J704,0)</f>
        <v>0</v>
      </c>
      <c r="BH704" s="256">
        <f>IF(N704="sníž. přenesená",J704,0)</f>
        <v>0</v>
      </c>
      <c r="BI704" s="256">
        <f>IF(N704="nulová",J704,0)</f>
        <v>0</v>
      </c>
      <c r="BJ704" s="16" t="s">
        <v>80</v>
      </c>
      <c r="BK704" s="256">
        <f>ROUND(I704*H704,2)</f>
        <v>0</v>
      </c>
      <c r="BL704" s="16" t="s">
        <v>164</v>
      </c>
      <c r="BM704" s="255" t="s">
        <v>804</v>
      </c>
    </row>
    <row r="705" spans="1:51" s="14" customFormat="1" ht="12">
      <c r="A705" s="14"/>
      <c r="B705" s="268"/>
      <c r="C705" s="269"/>
      <c r="D705" s="259" t="s">
        <v>166</v>
      </c>
      <c r="E705" s="270" t="s">
        <v>1</v>
      </c>
      <c r="F705" s="271" t="s">
        <v>292</v>
      </c>
      <c r="G705" s="269"/>
      <c r="H705" s="272">
        <v>3</v>
      </c>
      <c r="I705" s="273"/>
      <c r="J705" s="269"/>
      <c r="K705" s="269"/>
      <c r="L705" s="274"/>
      <c r="M705" s="275"/>
      <c r="N705" s="276"/>
      <c r="O705" s="276"/>
      <c r="P705" s="276"/>
      <c r="Q705" s="276"/>
      <c r="R705" s="276"/>
      <c r="S705" s="276"/>
      <c r="T705" s="27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8" t="s">
        <v>166</v>
      </c>
      <c r="AU705" s="278" t="s">
        <v>82</v>
      </c>
      <c r="AV705" s="14" t="s">
        <v>82</v>
      </c>
      <c r="AW705" s="14" t="s">
        <v>30</v>
      </c>
      <c r="AX705" s="14" t="s">
        <v>73</v>
      </c>
      <c r="AY705" s="278" t="s">
        <v>158</v>
      </c>
    </row>
    <row r="706" spans="1:51" s="14" customFormat="1" ht="12">
      <c r="A706" s="14"/>
      <c r="B706" s="268"/>
      <c r="C706" s="269"/>
      <c r="D706" s="259" t="s">
        <v>166</v>
      </c>
      <c r="E706" s="270" t="s">
        <v>1</v>
      </c>
      <c r="F706" s="271" t="s">
        <v>805</v>
      </c>
      <c r="G706" s="269"/>
      <c r="H706" s="272">
        <v>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166</v>
      </c>
      <c r="AU706" s="278" t="s">
        <v>82</v>
      </c>
      <c r="AV706" s="14" t="s">
        <v>82</v>
      </c>
      <c r="AW706" s="14" t="s">
        <v>30</v>
      </c>
      <c r="AX706" s="14" t="s">
        <v>73</v>
      </c>
      <c r="AY706" s="278" t="s">
        <v>158</v>
      </c>
    </row>
    <row r="707" spans="1:65" s="2" customFormat="1" ht="16.5" customHeight="1">
      <c r="A707" s="37"/>
      <c r="B707" s="38"/>
      <c r="C707" s="279" t="s">
        <v>806</v>
      </c>
      <c r="D707" s="279" t="s">
        <v>233</v>
      </c>
      <c r="E707" s="280" t="s">
        <v>807</v>
      </c>
      <c r="F707" s="281" t="s">
        <v>808</v>
      </c>
      <c r="G707" s="282" t="s">
        <v>284</v>
      </c>
      <c r="H707" s="283">
        <v>1</v>
      </c>
      <c r="I707" s="284"/>
      <c r="J707" s="285">
        <f>ROUND(I707*H707,2)</f>
        <v>0</v>
      </c>
      <c r="K707" s="286"/>
      <c r="L707" s="287"/>
      <c r="M707" s="288" t="s">
        <v>1</v>
      </c>
      <c r="N707" s="289" t="s">
        <v>38</v>
      </c>
      <c r="O707" s="90"/>
      <c r="P707" s="253">
        <f>O707*H707</f>
        <v>0</v>
      </c>
      <c r="Q707" s="253">
        <v>0.01802</v>
      </c>
      <c r="R707" s="253">
        <f>Q707*H707</f>
        <v>0.01802</v>
      </c>
      <c r="S707" s="253">
        <v>0</v>
      </c>
      <c r="T707" s="254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55" t="s">
        <v>203</v>
      </c>
      <c r="AT707" s="255" t="s">
        <v>233</v>
      </c>
      <c r="AU707" s="255" t="s">
        <v>82</v>
      </c>
      <c r="AY707" s="16" t="s">
        <v>158</v>
      </c>
      <c r="BE707" s="256">
        <f>IF(N707="základní",J707,0)</f>
        <v>0</v>
      </c>
      <c r="BF707" s="256">
        <f>IF(N707="snížená",J707,0)</f>
        <v>0</v>
      </c>
      <c r="BG707" s="256">
        <f>IF(N707="zákl. přenesená",J707,0)</f>
        <v>0</v>
      </c>
      <c r="BH707" s="256">
        <f>IF(N707="sníž. přenesená",J707,0)</f>
        <v>0</v>
      </c>
      <c r="BI707" s="256">
        <f>IF(N707="nulová",J707,0)</f>
        <v>0</v>
      </c>
      <c r="BJ707" s="16" t="s">
        <v>80</v>
      </c>
      <c r="BK707" s="256">
        <f>ROUND(I707*H707,2)</f>
        <v>0</v>
      </c>
      <c r="BL707" s="16" t="s">
        <v>164</v>
      </c>
      <c r="BM707" s="255" t="s">
        <v>809</v>
      </c>
    </row>
    <row r="708" spans="1:51" s="14" customFormat="1" ht="12">
      <c r="A708" s="14"/>
      <c r="B708" s="268"/>
      <c r="C708" s="269"/>
      <c r="D708" s="259" t="s">
        <v>166</v>
      </c>
      <c r="E708" s="270" t="s">
        <v>1</v>
      </c>
      <c r="F708" s="271" t="s">
        <v>293</v>
      </c>
      <c r="G708" s="269"/>
      <c r="H708" s="272">
        <v>1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166</v>
      </c>
      <c r="AU708" s="278" t="s">
        <v>82</v>
      </c>
      <c r="AV708" s="14" t="s">
        <v>82</v>
      </c>
      <c r="AW708" s="14" t="s">
        <v>30</v>
      </c>
      <c r="AX708" s="14" t="s">
        <v>73</v>
      </c>
      <c r="AY708" s="278" t="s">
        <v>158</v>
      </c>
    </row>
    <row r="709" spans="1:65" s="2" customFormat="1" ht="16.5" customHeight="1">
      <c r="A709" s="37"/>
      <c r="B709" s="38"/>
      <c r="C709" s="279" t="s">
        <v>810</v>
      </c>
      <c r="D709" s="279" t="s">
        <v>233</v>
      </c>
      <c r="E709" s="280" t="s">
        <v>811</v>
      </c>
      <c r="F709" s="281" t="s">
        <v>812</v>
      </c>
      <c r="G709" s="282" t="s">
        <v>284</v>
      </c>
      <c r="H709" s="283">
        <v>3</v>
      </c>
      <c r="I709" s="284"/>
      <c r="J709" s="285">
        <f>ROUND(I709*H709,2)</f>
        <v>0</v>
      </c>
      <c r="K709" s="286"/>
      <c r="L709" s="287"/>
      <c r="M709" s="288" t="s">
        <v>1</v>
      </c>
      <c r="N709" s="289" t="s">
        <v>38</v>
      </c>
      <c r="O709" s="90"/>
      <c r="P709" s="253">
        <f>O709*H709</f>
        <v>0</v>
      </c>
      <c r="Q709" s="253">
        <v>0.01802</v>
      </c>
      <c r="R709" s="253">
        <f>Q709*H709</f>
        <v>0.054060000000000004</v>
      </c>
      <c r="S709" s="253">
        <v>0</v>
      </c>
      <c r="T709" s="254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55" t="s">
        <v>203</v>
      </c>
      <c r="AT709" s="255" t="s">
        <v>233</v>
      </c>
      <c r="AU709" s="255" t="s">
        <v>82</v>
      </c>
      <c r="AY709" s="16" t="s">
        <v>158</v>
      </c>
      <c r="BE709" s="256">
        <f>IF(N709="základní",J709,0)</f>
        <v>0</v>
      </c>
      <c r="BF709" s="256">
        <f>IF(N709="snížená",J709,0)</f>
        <v>0</v>
      </c>
      <c r="BG709" s="256">
        <f>IF(N709="zákl. přenesená",J709,0)</f>
        <v>0</v>
      </c>
      <c r="BH709" s="256">
        <f>IF(N709="sníž. přenesená",J709,0)</f>
        <v>0</v>
      </c>
      <c r="BI709" s="256">
        <f>IF(N709="nulová",J709,0)</f>
        <v>0</v>
      </c>
      <c r="BJ709" s="16" t="s">
        <v>80</v>
      </c>
      <c r="BK709" s="256">
        <f>ROUND(I709*H709,2)</f>
        <v>0</v>
      </c>
      <c r="BL709" s="16" t="s">
        <v>164</v>
      </c>
      <c r="BM709" s="255" t="s">
        <v>813</v>
      </c>
    </row>
    <row r="710" spans="1:51" s="14" customFormat="1" ht="12">
      <c r="A710" s="14"/>
      <c r="B710" s="268"/>
      <c r="C710" s="269"/>
      <c r="D710" s="259" t="s">
        <v>166</v>
      </c>
      <c r="E710" s="270" t="s">
        <v>1</v>
      </c>
      <c r="F710" s="271" t="s">
        <v>292</v>
      </c>
      <c r="G710" s="269"/>
      <c r="H710" s="272">
        <v>3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166</v>
      </c>
      <c r="AU710" s="278" t="s">
        <v>82</v>
      </c>
      <c r="AV710" s="14" t="s">
        <v>82</v>
      </c>
      <c r="AW710" s="14" t="s">
        <v>30</v>
      </c>
      <c r="AX710" s="14" t="s">
        <v>73</v>
      </c>
      <c r="AY710" s="278" t="s">
        <v>158</v>
      </c>
    </row>
    <row r="711" spans="1:65" s="2" customFormat="1" ht="16.5" customHeight="1">
      <c r="A711" s="37"/>
      <c r="B711" s="38"/>
      <c r="C711" s="279" t="s">
        <v>814</v>
      </c>
      <c r="D711" s="279" t="s">
        <v>233</v>
      </c>
      <c r="E711" s="280" t="s">
        <v>815</v>
      </c>
      <c r="F711" s="281" t="s">
        <v>816</v>
      </c>
      <c r="G711" s="282" t="s">
        <v>284</v>
      </c>
      <c r="H711" s="283">
        <v>4</v>
      </c>
      <c r="I711" s="284"/>
      <c r="J711" s="285">
        <f>ROUND(I711*H711,2)</f>
        <v>0</v>
      </c>
      <c r="K711" s="286"/>
      <c r="L711" s="287"/>
      <c r="M711" s="288" t="s">
        <v>1</v>
      </c>
      <c r="N711" s="289" t="s">
        <v>38</v>
      </c>
      <c r="O711" s="90"/>
      <c r="P711" s="253">
        <f>O711*H711</f>
        <v>0</v>
      </c>
      <c r="Q711" s="253">
        <v>0.01847</v>
      </c>
      <c r="R711" s="253">
        <f>Q711*H711</f>
        <v>0.07388</v>
      </c>
      <c r="S711" s="253">
        <v>0</v>
      </c>
      <c r="T711" s="254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55" t="s">
        <v>203</v>
      </c>
      <c r="AT711" s="255" t="s">
        <v>233</v>
      </c>
      <c r="AU711" s="255" t="s">
        <v>82</v>
      </c>
      <c r="AY711" s="16" t="s">
        <v>158</v>
      </c>
      <c r="BE711" s="256">
        <f>IF(N711="základní",J711,0)</f>
        <v>0</v>
      </c>
      <c r="BF711" s="256">
        <f>IF(N711="snížená",J711,0)</f>
        <v>0</v>
      </c>
      <c r="BG711" s="256">
        <f>IF(N711="zákl. přenesená",J711,0)</f>
        <v>0</v>
      </c>
      <c r="BH711" s="256">
        <f>IF(N711="sníž. přenesená",J711,0)</f>
        <v>0</v>
      </c>
      <c r="BI711" s="256">
        <f>IF(N711="nulová",J711,0)</f>
        <v>0</v>
      </c>
      <c r="BJ711" s="16" t="s">
        <v>80</v>
      </c>
      <c r="BK711" s="256">
        <f>ROUND(I711*H711,2)</f>
        <v>0</v>
      </c>
      <c r="BL711" s="16" t="s">
        <v>164</v>
      </c>
      <c r="BM711" s="255" t="s">
        <v>817</v>
      </c>
    </row>
    <row r="712" spans="1:51" s="14" customFormat="1" ht="12">
      <c r="A712" s="14"/>
      <c r="B712" s="268"/>
      <c r="C712" s="269"/>
      <c r="D712" s="259" t="s">
        <v>166</v>
      </c>
      <c r="E712" s="270" t="s">
        <v>1</v>
      </c>
      <c r="F712" s="271" t="s">
        <v>818</v>
      </c>
      <c r="G712" s="269"/>
      <c r="H712" s="272">
        <v>4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166</v>
      </c>
      <c r="AU712" s="278" t="s">
        <v>82</v>
      </c>
      <c r="AV712" s="14" t="s">
        <v>82</v>
      </c>
      <c r="AW712" s="14" t="s">
        <v>30</v>
      </c>
      <c r="AX712" s="14" t="s">
        <v>73</v>
      </c>
      <c r="AY712" s="278" t="s">
        <v>158</v>
      </c>
    </row>
    <row r="713" spans="1:63" s="12" customFormat="1" ht="22.8" customHeight="1">
      <c r="A713" s="12"/>
      <c r="B713" s="227"/>
      <c r="C713" s="228"/>
      <c r="D713" s="229" t="s">
        <v>72</v>
      </c>
      <c r="E713" s="241" t="s">
        <v>207</v>
      </c>
      <c r="F713" s="241" t="s">
        <v>819</v>
      </c>
      <c r="G713" s="228"/>
      <c r="H713" s="228"/>
      <c r="I713" s="231"/>
      <c r="J713" s="242">
        <f>BK713</f>
        <v>0</v>
      </c>
      <c r="K713" s="228"/>
      <c r="L713" s="233"/>
      <c r="M713" s="234"/>
      <c r="N713" s="235"/>
      <c r="O713" s="235"/>
      <c r="P713" s="236">
        <f>SUM(P714:P717)</f>
        <v>0</v>
      </c>
      <c r="Q713" s="235"/>
      <c r="R713" s="236">
        <f>SUM(R714:R717)</f>
        <v>0.26257600000000003</v>
      </c>
      <c r="S713" s="235"/>
      <c r="T713" s="237">
        <f>SUM(T714:T717)</f>
        <v>8.450600000000001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38" t="s">
        <v>80</v>
      </c>
      <c r="AT713" s="239" t="s">
        <v>72</v>
      </c>
      <c r="AU713" s="239" t="s">
        <v>80</v>
      </c>
      <c r="AY713" s="238" t="s">
        <v>158</v>
      </c>
      <c r="BK713" s="240">
        <f>SUM(BK714:BK717)</f>
        <v>0</v>
      </c>
    </row>
    <row r="714" spans="1:65" s="2" customFormat="1" ht="21.75" customHeight="1">
      <c r="A714" s="37"/>
      <c r="B714" s="38"/>
      <c r="C714" s="243" t="s">
        <v>820</v>
      </c>
      <c r="D714" s="243" t="s">
        <v>160</v>
      </c>
      <c r="E714" s="244" t="s">
        <v>821</v>
      </c>
      <c r="F714" s="245" t="s">
        <v>822</v>
      </c>
      <c r="G714" s="246" t="s">
        <v>284</v>
      </c>
      <c r="H714" s="247">
        <v>88</v>
      </c>
      <c r="I714" s="248"/>
      <c r="J714" s="249">
        <f>ROUND(I714*H714,2)</f>
        <v>0</v>
      </c>
      <c r="K714" s="250"/>
      <c r="L714" s="43"/>
      <c r="M714" s="251" t="s">
        <v>1</v>
      </c>
      <c r="N714" s="252" t="s">
        <v>38</v>
      </c>
      <c r="O714" s="90"/>
      <c r="P714" s="253">
        <f>O714*H714</f>
        <v>0</v>
      </c>
      <c r="Q714" s="253">
        <v>1E-05</v>
      </c>
      <c r="R714" s="253">
        <f>Q714*H714</f>
        <v>0.00088</v>
      </c>
      <c r="S714" s="253">
        <v>0</v>
      </c>
      <c r="T714" s="254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55" t="s">
        <v>164</v>
      </c>
      <c r="AT714" s="255" t="s">
        <v>160</v>
      </c>
      <c r="AU714" s="255" t="s">
        <v>82</v>
      </c>
      <c r="AY714" s="16" t="s">
        <v>158</v>
      </c>
      <c r="BE714" s="256">
        <f>IF(N714="základní",J714,0)</f>
        <v>0</v>
      </c>
      <c r="BF714" s="256">
        <f>IF(N714="snížená",J714,0)</f>
        <v>0</v>
      </c>
      <c r="BG714" s="256">
        <f>IF(N714="zákl. přenesená",J714,0)</f>
        <v>0</v>
      </c>
      <c r="BH714" s="256">
        <f>IF(N714="sníž. přenesená",J714,0)</f>
        <v>0</v>
      </c>
      <c r="BI714" s="256">
        <f>IF(N714="nulová",J714,0)</f>
        <v>0</v>
      </c>
      <c r="BJ714" s="16" t="s">
        <v>80</v>
      </c>
      <c r="BK714" s="256">
        <f>ROUND(I714*H714,2)</f>
        <v>0</v>
      </c>
      <c r="BL714" s="16" t="s">
        <v>164</v>
      </c>
      <c r="BM714" s="255" t="s">
        <v>823</v>
      </c>
    </row>
    <row r="715" spans="1:51" s="14" customFormat="1" ht="12">
      <c r="A715" s="14"/>
      <c r="B715" s="268"/>
      <c r="C715" s="269"/>
      <c r="D715" s="259" t="s">
        <v>166</v>
      </c>
      <c r="E715" s="270" t="s">
        <v>1</v>
      </c>
      <c r="F715" s="271" t="s">
        <v>824</v>
      </c>
      <c r="G715" s="269"/>
      <c r="H715" s="272">
        <v>88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166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158</v>
      </c>
    </row>
    <row r="716" spans="1:65" s="2" customFormat="1" ht="21.75" customHeight="1">
      <c r="A716" s="37"/>
      <c r="B716" s="38"/>
      <c r="C716" s="243" t="s">
        <v>825</v>
      </c>
      <c r="D716" s="243" t="s">
        <v>160</v>
      </c>
      <c r="E716" s="244" t="s">
        <v>826</v>
      </c>
      <c r="F716" s="245" t="s">
        <v>827</v>
      </c>
      <c r="G716" s="246" t="s">
        <v>462</v>
      </c>
      <c r="H716" s="247">
        <v>272.6</v>
      </c>
      <c r="I716" s="248"/>
      <c r="J716" s="249">
        <f>ROUND(I716*H716,2)</f>
        <v>0</v>
      </c>
      <c r="K716" s="250"/>
      <c r="L716" s="43"/>
      <c r="M716" s="251" t="s">
        <v>1</v>
      </c>
      <c r="N716" s="252" t="s">
        <v>38</v>
      </c>
      <c r="O716" s="90"/>
      <c r="P716" s="253">
        <f>O716*H716</f>
        <v>0</v>
      </c>
      <c r="Q716" s="253">
        <v>0.00096</v>
      </c>
      <c r="R716" s="253">
        <f>Q716*H716</f>
        <v>0.26169600000000004</v>
      </c>
      <c r="S716" s="253">
        <v>0.031</v>
      </c>
      <c r="T716" s="254">
        <f>S716*H716</f>
        <v>8.450600000000001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55" t="s">
        <v>164</v>
      </c>
      <c r="AT716" s="255" t="s">
        <v>160</v>
      </c>
      <c r="AU716" s="255" t="s">
        <v>82</v>
      </c>
      <c r="AY716" s="16" t="s">
        <v>158</v>
      </c>
      <c r="BE716" s="256">
        <f>IF(N716="základní",J716,0)</f>
        <v>0</v>
      </c>
      <c r="BF716" s="256">
        <f>IF(N716="snížená",J716,0)</f>
        <v>0</v>
      </c>
      <c r="BG716" s="256">
        <f>IF(N716="zákl. přenesená",J716,0)</f>
        <v>0</v>
      </c>
      <c r="BH716" s="256">
        <f>IF(N716="sníž. přenesená",J716,0)</f>
        <v>0</v>
      </c>
      <c r="BI716" s="256">
        <f>IF(N716="nulová",J716,0)</f>
        <v>0</v>
      </c>
      <c r="BJ716" s="16" t="s">
        <v>80</v>
      </c>
      <c r="BK716" s="256">
        <f>ROUND(I716*H716,2)</f>
        <v>0</v>
      </c>
      <c r="BL716" s="16" t="s">
        <v>164</v>
      </c>
      <c r="BM716" s="255" t="s">
        <v>828</v>
      </c>
    </row>
    <row r="717" spans="1:51" s="14" customFormat="1" ht="12">
      <c r="A717" s="14"/>
      <c r="B717" s="268"/>
      <c r="C717" s="269"/>
      <c r="D717" s="259" t="s">
        <v>166</v>
      </c>
      <c r="E717" s="270" t="s">
        <v>1</v>
      </c>
      <c r="F717" s="271" t="s">
        <v>829</v>
      </c>
      <c r="G717" s="269"/>
      <c r="H717" s="272">
        <v>272.6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166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158</v>
      </c>
    </row>
    <row r="718" spans="1:63" s="12" customFormat="1" ht="22.8" customHeight="1">
      <c r="A718" s="12"/>
      <c r="B718" s="227"/>
      <c r="C718" s="228"/>
      <c r="D718" s="229" t="s">
        <v>72</v>
      </c>
      <c r="E718" s="241" t="s">
        <v>820</v>
      </c>
      <c r="F718" s="241" t="s">
        <v>830</v>
      </c>
      <c r="G718" s="228"/>
      <c r="H718" s="228"/>
      <c r="I718" s="231"/>
      <c r="J718" s="242">
        <f>BK718</f>
        <v>0</v>
      </c>
      <c r="K718" s="228"/>
      <c r="L718" s="233"/>
      <c r="M718" s="234"/>
      <c r="N718" s="235"/>
      <c r="O718" s="235"/>
      <c r="P718" s="236">
        <f>SUM(P719:P746)</f>
        <v>0</v>
      </c>
      <c r="Q718" s="235"/>
      <c r="R718" s="236">
        <f>SUM(R719:R746)</f>
        <v>0.07214749999999998</v>
      </c>
      <c r="S718" s="235"/>
      <c r="T718" s="237">
        <f>SUM(T719:T746)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8" t="s">
        <v>80</v>
      </c>
      <c r="AT718" s="239" t="s">
        <v>72</v>
      </c>
      <c r="AU718" s="239" t="s">
        <v>80</v>
      </c>
      <c r="AY718" s="238" t="s">
        <v>158</v>
      </c>
      <c r="BK718" s="240">
        <f>SUM(BK719:BK746)</f>
        <v>0</v>
      </c>
    </row>
    <row r="719" spans="1:65" s="2" customFormat="1" ht="21.75" customHeight="1">
      <c r="A719" s="37"/>
      <c r="B719" s="38"/>
      <c r="C719" s="243" t="s">
        <v>831</v>
      </c>
      <c r="D719" s="243" t="s">
        <v>160</v>
      </c>
      <c r="E719" s="244" t="s">
        <v>832</v>
      </c>
      <c r="F719" s="245" t="s">
        <v>833</v>
      </c>
      <c r="G719" s="246" t="s">
        <v>163</v>
      </c>
      <c r="H719" s="247">
        <v>1020.24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38</v>
      </c>
      <c r="O719" s="90"/>
      <c r="P719" s="253">
        <f>O719*H719</f>
        <v>0</v>
      </c>
      <c r="Q719" s="253">
        <v>0</v>
      </c>
      <c r="R719" s="253">
        <f>Q719*H719</f>
        <v>0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164</v>
      </c>
      <c r="AT719" s="255" t="s">
        <v>160</v>
      </c>
      <c r="AU719" s="255" t="s">
        <v>82</v>
      </c>
      <c r="AY719" s="16" t="s">
        <v>158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80</v>
      </c>
      <c r="BK719" s="256">
        <f>ROUND(I719*H719,2)</f>
        <v>0</v>
      </c>
      <c r="BL719" s="16" t="s">
        <v>164</v>
      </c>
      <c r="BM719" s="255" t="s">
        <v>834</v>
      </c>
    </row>
    <row r="720" spans="1:51" s="14" customFormat="1" ht="12">
      <c r="A720" s="14"/>
      <c r="B720" s="268"/>
      <c r="C720" s="269"/>
      <c r="D720" s="259" t="s">
        <v>166</v>
      </c>
      <c r="E720" s="270" t="s">
        <v>1</v>
      </c>
      <c r="F720" s="271" t="s">
        <v>835</v>
      </c>
      <c r="G720" s="269"/>
      <c r="H720" s="272">
        <v>378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166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158</v>
      </c>
    </row>
    <row r="721" spans="1:51" s="14" customFormat="1" ht="12">
      <c r="A721" s="14"/>
      <c r="B721" s="268"/>
      <c r="C721" s="269"/>
      <c r="D721" s="259" t="s">
        <v>166</v>
      </c>
      <c r="E721" s="270" t="s">
        <v>1</v>
      </c>
      <c r="F721" s="271" t="s">
        <v>836</v>
      </c>
      <c r="G721" s="269"/>
      <c r="H721" s="272">
        <v>131.04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166</v>
      </c>
      <c r="AU721" s="278" t="s">
        <v>82</v>
      </c>
      <c r="AV721" s="14" t="s">
        <v>82</v>
      </c>
      <c r="AW721" s="14" t="s">
        <v>30</v>
      </c>
      <c r="AX721" s="14" t="s">
        <v>73</v>
      </c>
      <c r="AY721" s="278" t="s">
        <v>158</v>
      </c>
    </row>
    <row r="722" spans="1:51" s="14" customFormat="1" ht="12">
      <c r="A722" s="14"/>
      <c r="B722" s="268"/>
      <c r="C722" s="269"/>
      <c r="D722" s="259" t="s">
        <v>166</v>
      </c>
      <c r="E722" s="270" t="s">
        <v>1</v>
      </c>
      <c r="F722" s="271" t="s">
        <v>837</v>
      </c>
      <c r="G722" s="269"/>
      <c r="H722" s="272">
        <v>372.96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166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158</v>
      </c>
    </row>
    <row r="723" spans="1:51" s="14" customFormat="1" ht="12">
      <c r="A723" s="14"/>
      <c r="B723" s="268"/>
      <c r="C723" s="269"/>
      <c r="D723" s="259" t="s">
        <v>166</v>
      </c>
      <c r="E723" s="270" t="s">
        <v>1</v>
      </c>
      <c r="F723" s="271" t="s">
        <v>838</v>
      </c>
      <c r="G723" s="269"/>
      <c r="H723" s="272">
        <v>138.24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166</v>
      </c>
      <c r="AU723" s="278" t="s">
        <v>82</v>
      </c>
      <c r="AV723" s="14" t="s">
        <v>82</v>
      </c>
      <c r="AW723" s="14" t="s">
        <v>30</v>
      </c>
      <c r="AX723" s="14" t="s">
        <v>73</v>
      </c>
      <c r="AY723" s="278" t="s">
        <v>158</v>
      </c>
    </row>
    <row r="724" spans="1:65" s="2" customFormat="1" ht="21.75" customHeight="1">
      <c r="A724" s="37"/>
      <c r="B724" s="38"/>
      <c r="C724" s="243" t="s">
        <v>839</v>
      </c>
      <c r="D724" s="243" t="s">
        <v>160</v>
      </c>
      <c r="E724" s="244" t="s">
        <v>840</v>
      </c>
      <c r="F724" s="245" t="s">
        <v>841</v>
      </c>
      <c r="G724" s="246" t="s">
        <v>163</v>
      </c>
      <c r="H724" s="247">
        <v>153036</v>
      </c>
      <c r="I724" s="248"/>
      <c r="J724" s="249">
        <f>ROUND(I724*H724,2)</f>
        <v>0</v>
      </c>
      <c r="K724" s="250"/>
      <c r="L724" s="43"/>
      <c r="M724" s="251" t="s">
        <v>1</v>
      </c>
      <c r="N724" s="252" t="s">
        <v>38</v>
      </c>
      <c r="O724" s="90"/>
      <c r="P724" s="253">
        <f>O724*H724</f>
        <v>0</v>
      </c>
      <c r="Q724" s="253">
        <v>0</v>
      </c>
      <c r="R724" s="253">
        <f>Q724*H724</f>
        <v>0</v>
      </c>
      <c r="S724" s="253">
        <v>0</v>
      </c>
      <c r="T724" s="25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55" t="s">
        <v>164</v>
      </c>
      <c r="AT724" s="255" t="s">
        <v>160</v>
      </c>
      <c r="AU724" s="255" t="s">
        <v>82</v>
      </c>
      <c r="AY724" s="16" t="s">
        <v>158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6" t="s">
        <v>80</v>
      </c>
      <c r="BK724" s="256">
        <f>ROUND(I724*H724,2)</f>
        <v>0</v>
      </c>
      <c r="BL724" s="16" t="s">
        <v>164</v>
      </c>
      <c r="BM724" s="255" t="s">
        <v>842</v>
      </c>
    </row>
    <row r="725" spans="1:51" s="14" customFormat="1" ht="12">
      <c r="A725" s="14"/>
      <c r="B725" s="268"/>
      <c r="C725" s="269"/>
      <c r="D725" s="259" t="s">
        <v>166</v>
      </c>
      <c r="E725" s="270" t="s">
        <v>1</v>
      </c>
      <c r="F725" s="271" t="s">
        <v>843</v>
      </c>
      <c r="G725" s="269"/>
      <c r="H725" s="272">
        <v>153036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166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158</v>
      </c>
    </row>
    <row r="726" spans="1:65" s="2" customFormat="1" ht="21.75" customHeight="1">
      <c r="A726" s="37"/>
      <c r="B726" s="38"/>
      <c r="C726" s="243" t="s">
        <v>844</v>
      </c>
      <c r="D726" s="243" t="s">
        <v>160</v>
      </c>
      <c r="E726" s="244" t="s">
        <v>845</v>
      </c>
      <c r="F726" s="245" t="s">
        <v>846</v>
      </c>
      <c r="G726" s="246" t="s">
        <v>163</v>
      </c>
      <c r="H726" s="247">
        <v>1020.24</v>
      </c>
      <c r="I726" s="248"/>
      <c r="J726" s="249">
        <f>ROUND(I726*H726,2)</f>
        <v>0</v>
      </c>
      <c r="K726" s="250"/>
      <c r="L726" s="43"/>
      <c r="M726" s="251" t="s">
        <v>1</v>
      </c>
      <c r="N726" s="252" t="s">
        <v>38</v>
      </c>
      <c r="O726" s="90"/>
      <c r="P726" s="253">
        <f>O726*H726</f>
        <v>0</v>
      </c>
      <c r="Q726" s="253">
        <v>0</v>
      </c>
      <c r="R726" s="253">
        <f>Q726*H726</f>
        <v>0</v>
      </c>
      <c r="S726" s="253">
        <v>0</v>
      </c>
      <c r="T726" s="254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55" t="s">
        <v>164</v>
      </c>
      <c r="AT726" s="255" t="s">
        <v>160</v>
      </c>
      <c r="AU726" s="255" t="s">
        <v>82</v>
      </c>
      <c r="AY726" s="16" t="s">
        <v>158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6" t="s">
        <v>80</v>
      </c>
      <c r="BK726" s="256">
        <f>ROUND(I726*H726,2)</f>
        <v>0</v>
      </c>
      <c r="BL726" s="16" t="s">
        <v>164</v>
      </c>
      <c r="BM726" s="255" t="s">
        <v>847</v>
      </c>
    </row>
    <row r="727" spans="1:51" s="14" customFormat="1" ht="12">
      <c r="A727" s="14"/>
      <c r="B727" s="268"/>
      <c r="C727" s="269"/>
      <c r="D727" s="259" t="s">
        <v>166</v>
      </c>
      <c r="E727" s="270" t="s">
        <v>1</v>
      </c>
      <c r="F727" s="271" t="s">
        <v>848</v>
      </c>
      <c r="G727" s="269"/>
      <c r="H727" s="272">
        <v>1020.24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166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158</v>
      </c>
    </row>
    <row r="728" spans="1:65" s="2" customFormat="1" ht="21.75" customHeight="1">
      <c r="A728" s="37"/>
      <c r="B728" s="38"/>
      <c r="C728" s="243" t="s">
        <v>849</v>
      </c>
      <c r="D728" s="243" t="s">
        <v>160</v>
      </c>
      <c r="E728" s="244" t="s">
        <v>850</v>
      </c>
      <c r="F728" s="245" t="s">
        <v>851</v>
      </c>
      <c r="G728" s="246" t="s">
        <v>163</v>
      </c>
      <c r="H728" s="247">
        <v>106.275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38</v>
      </c>
      <c r="O728" s="90"/>
      <c r="P728" s="253">
        <f>O728*H728</f>
        <v>0</v>
      </c>
      <c r="Q728" s="253">
        <v>0</v>
      </c>
      <c r="R728" s="253">
        <f>Q728*H728</f>
        <v>0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164</v>
      </c>
      <c r="AT728" s="255" t="s">
        <v>160</v>
      </c>
      <c r="AU728" s="255" t="s">
        <v>82</v>
      </c>
      <c r="AY728" s="16" t="s">
        <v>158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164</v>
      </c>
      <c r="BM728" s="255" t="s">
        <v>852</v>
      </c>
    </row>
    <row r="729" spans="1:51" s="14" customFormat="1" ht="12">
      <c r="A729" s="14"/>
      <c r="B729" s="268"/>
      <c r="C729" s="269"/>
      <c r="D729" s="259" t="s">
        <v>166</v>
      </c>
      <c r="E729" s="270" t="s">
        <v>1</v>
      </c>
      <c r="F729" s="271" t="s">
        <v>853</v>
      </c>
      <c r="G729" s="269"/>
      <c r="H729" s="272">
        <v>39.375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166</v>
      </c>
      <c r="AU729" s="278" t="s">
        <v>82</v>
      </c>
      <c r="AV729" s="14" t="s">
        <v>82</v>
      </c>
      <c r="AW729" s="14" t="s">
        <v>30</v>
      </c>
      <c r="AX729" s="14" t="s">
        <v>73</v>
      </c>
      <c r="AY729" s="278" t="s">
        <v>158</v>
      </c>
    </row>
    <row r="730" spans="1:51" s="14" customFormat="1" ht="12">
      <c r="A730" s="14"/>
      <c r="B730" s="268"/>
      <c r="C730" s="269"/>
      <c r="D730" s="259" t="s">
        <v>166</v>
      </c>
      <c r="E730" s="270" t="s">
        <v>1</v>
      </c>
      <c r="F730" s="271" t="s">
        <v>854</v>
      </c>
      <c r="G730" s="269"/>
      <c r="H730" s="272">
        <v>13.65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8" t="s">
        <v>166</v>
      </c>
      <c r="AU730" s="278" t="s">
        <v>82</v>
      </c>
      <c r="AV730" s="14" t="s">
        <v>82</v>
      </c>
      <c r="AW730" s="14" t="s">
        <v>30</v>
      </c>
      <c r="AX730" s="14" t="s">
        <v>73</v>
      </c>
      <c r="AY730" s="278" t="s">
        <v>158</v>
      </c>
    </row>
    <row r="731" spans="1:51" s="14" customFormat="1" ht="12">
      <c r="A731" s="14"/>
      <c r="B731" s="268"/>
      <c r="C731" s="269"/>
      <c r="D731" s="259" t="s">
        <v>166</v>
      </c>
      <c r="E731" s="270" t="s">
        <v>1</v>
      </c>
      <c r="F731" s="271" t="s">
        <v>855</v>
      </c>
      <c r="G731" s="269"/>
      <c r="H731" s="272">
        <v>38.85</v>
      </c>
      <c r="I731" s="273"/>
      <c r="J731" s="269"/>
      <c r="K731" s="269"/>
      <c r="L731" s="274"/>
      <c r="M731" s="275"/>
      <c r="N731" s="276"/>
      <c r="O731" s="276"/>
      <c r="P731" s="276"/>
      <c r="Q731" s="276"/>
      <c r="R731" s="276"/>
      <c r="S731" s="276"/>
      <c r="T731" s="27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8" t="s">
        <v>166</v>
      </c>
      <c r="AU731" s="278" t="s">
        <v>82</v>
      </c>
      <c r="AV731" s="14" t="s">
        <v>82</v>
      </c>
      <c r="AW731" s="14" t="s">
        <v>30</v>
      </c>
      <c r="AX731" s="14" t="s">
        <v>73</v>
      </c>
      <c r="AY731" s="278" t="s">
        <v>158</v>
      </c>
    </row>
    <row r="732" spans="1:51" s="14" customFormat="1" ht="12">
      <c r="A732" s="14"/>
      <c r="B732" s="268"/>
      <c r="C732" s="269"/>
      <c r="D732" s="259" t="s">
        <v>166</v>
      </c>
      <c r="E732" s="270" t="s">
        <v>1</v>
      </c>
      <c r="F732" s="271" t="s">
        <v>856</v>
      </c>
      <c r="G732" s="269"/>
      <c r="H732" s="272">
        <v>14.4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166</v>
      </c>
      <c r="AU732" s="278" t="s">
        <v>82</v>
      </c>
      <c r="AV732" s="14" t="s">
        <v>82</v>
      </c>
      <c r="AW732" s="14" t="s">
        <v>30</v>
      </c>
      <c r="AX732" s="14" t="s">
        <v>73</v>
      </c>
      <c r="AY732" s="278" t="s">
        <v>158</v>
      </c>
    </row>
    <row r="733" spans="1:65" s="2" customFormat="1" ht="21.75" customHeight="1">
      <c r="A733" s="37"/>
      <c r="B733" s="38"/>
      <c r="C733" s="243" t="s">
        <v>857</v>
      </c>
      <c r="D733" s="243" t="s">
        <v>160</v>
      </c>
      <c r="E733" s="244" t="s">
        <v>858</v>
      </c>
      <c r="F733" s="245" t="s">
        <v>859</v>
      </c>
      <c r="G733" s="246" t="s">
        <v>163</v>
      </c>
      <c r="H733" s="247">
        <v>6376.5</v>
      </c>
      <c r="I733" s="248"/>
      <c r="J733" s="249">
        <f>ROUND(I733*H733,2)</f>
        <v>0</v>
      </c>
      <c r="K733" s="250"/>
      <c r="L733" s="43"/>
      <c r="M733" s="251" t="s">
        <v>1</v>
      </c>
      <c r="N733" s="252" t="s">
        <v>38</v>
      </c>
      <c r="O733" s="90"/>
      <c r="P733" s="253">
        <f>O733*H733</f>
        <v>0</v>
      </c>
      <c r="Q733" s="253">
        <v>0</v>
      </c>
      <c r="R733" s="253">
        <f>Q733*H733</f>
        <v>0</v>
      </c>
      <c r="S733" s="253">
        <v>0</v>
      </c>
      <c r="T733" s="254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55" t="s">
        <v>164</v>
      </c>
      <c r="AT733" s="255" t="s">
        <v>160</v>
      </c>
      <c r="AU733" s="255" t="s">
        <v>82</v>
      </c>
      <c r="AY733" s="16" t="s">
        <v>158</v>
      </c>
      <c r="BE733" s="256">
        <f>IF(N733="základní",J733,0)</f>
        <v>0</v>
      </c>
      <c r="BF733" s="256">
        <f>IF(N733="snížená",J733,0)</f>
        <v>0</v>
      </c>
      <c r="BG733" s="256">
        <f>IF(N733="zákl. přenesená",J733,0)</f>
        <v>0</v>
      </c>
      <c r="BH733" s="256">
        <f>IF(N733="sníž. přenesená",J733,0)</f>
        <v>0</v>
      </c>
      <c r="BI733" s="256">
        <f>IF(N733="nulová",J733,0)</f>
        <v>0</v>
      </c>
      <c r="BJ733" s="16" t="s">
        <v>80</v>
      </c>
      <c r="BK733" s="256">
        <f>ROUND(I733*H733,2)</f>
        <v>0</v>
      </c>
      <c r="BL733" s="16" t="s">
        <v>164</v>
      </c>
      <c r="BM733" s="255" t="s">
        <v>860</v>
      </c>
    </row>
    <row r="734" spans="1:51" s="14" customFormat="1" ht="12">
      <c r="A734" s="14"/>
      <c r="B734" s="268"/>
      <c r="C734" s="269"/>
      <c r="D734" s="259" t="s">
        <v>166</v>
      </c>
      <c r="E734" s="269"/>
      <c r="F734" s="271" t="s">
        <v>861</v>
      </c>
      <c r="G734" s="269"/>
      <c r="H734" s="272">
        <v>6376.5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166</v>
      </c>
      <c r="AU734" s="278" t="s">
        <v>82</v>
      </c>
      <c r="AV734" s="14" t="s">
        <v>82</v>
      </c>
      <c r="AW734" s="14" t="s">
        <v>4</v>
      </c>
      <c r="AX734" s="14" t="s">
        <v>80</v>
      </c>
      <c r="AY734" s="278" t="s">
        <v>158</v>
      </c>
    </row>
    <row r="735" spans="1:65" s="2" customFormat="1" ht="21.75" customHeight="1">
      <c r="A735" s="37"/>
      <c r="B735" s="38"/>
      <c r="C735" s="243" t="s">
        <v>862</v>
      </c>
      <c r="D735" s="243" t="s">
        <v>160</v>
      </c>
      <c r="E735" s="244" t="s">
        <v>863</v>
      </c>
      <c r="F735" s="245" t="s">
        <v>864</v>
      </c>
      <c r="G735" s="246" t="s">
        <v>163</v>
      </c>
      <c r="H735" s="247">
        <v>106.275</v>
      </c>
      <c r="I735" s="248"/>
      <c r="J735" s="249">
        <f>ROUND(I735*H735,2)</f>
        <v>0</v>
      </c>
      <c r="K735" s="250"/>
      <c r="L735" s="43"/>
      <c r="M735" s="251" t="s">
        <v>1</v>
      </c>
      <c r="N735" s="252" t="s">
        <v>38</v>
      </c>
      <c r="O735" s="90"/>
      <c r="P735" s="253">
        <f>O735*H735</f>
        <v>0</v>
      </c>
      <c r="Q735" s="253">
        <v>0</v>
      </c>
      <c r="R735" s="253">
        <f>Q735*H735</f>
        <v>0</v>
      </c>
      <c r="S735" s="253">
        <v>0</v>
      </c>
      <c r="T735" s="254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55" t="s">
        <v>164</v>
      </c>
      <c r="AT735" s="255" t="s">
        <v>160</v>
      </c>
      <c r="AU735" s="255" t="s">
        <v>82</v>
      </c>
      <c r="AY735" s="16" t="s">
        <v>158</v>
      </c>
      <c r="BE735" s="256">
        <f>IF(N735="základní",J735,0)</f>
        <v>0</v>
      </c>
      <c r="BF735" s="256">
        <f>IF(N735="snížená",J735,0)</f>
        <v>0</v>
      </c>
      <c r="BG735" s="256">
        <f>IF(N735="zákl. přenesená",J735,0)</f>
        <v>0</v>
      </c>
      <c r="BH735" s="256">
        <f>IF(N735="sníž. přenesená",J735,0)</f>
        <v>0</v>
      </c>
      <c r="BI735" s="256">
        <f>IF(N735="nulová",J735,0)</f>
        <v>0</v>
      </c>
      <c r="BJ735" s="16" t="s">
        <v>80</v>
      </c>
      <c r="BK735" s="256">
        <f>ROUND(I735*H735,2)</f>
        <v>0</v>
      </c>
      <c r="BL735" s="16" t="s">
        <v>164</v>
      </c>
      <c r="BM735" s="255" t="s">
        <v>865</v>
      </c>
    </row>
    <row r="736" spans="1:65" s="2" customFormat="1" ht="16.5" customHeight="1">
      <c r="A736" s="37"/>
      <c r="B736" s="38"/>
      <c r="C736" s="243" t="s">
        <v>866</v>
      </c>
      <c r="D736" s="243" t="s">
        <v>160</v>
      </c>
      <c r="E736" s="244" t="s">
        <v>867</v>
      </c>
      <c r="F736" s="245" t="s">
        <v>868</v>
      </c>
      <c r="G736" s="246" t="s">
        <v>163</v>
      </c>
      <c r="H736" s="247">
        <v>1020.24</v>
      </c>
      <c r="I736" s="248"/>
      <c r="J736" s="249">
        <f>ROUND(I736*H736,2)</f>
        <v>0</v>
      </c>
      <c r="K736" s="250"/>
      <c r="L736" s="43"/>
      <c r="M736" s="251" t="s">
        <v>1</v>
      </c>
      <c r="N736" s="252" t="s">
        <v>38</v>
      </c>
      <c r="O736" s="90"/>
      <c r="P736" s="253">
        <f>O736*H736</f>
        <v>0</v>
      </c>
      <c r="Q736" s="253">
        <v>0</v>
      </c>
      <c r="R736" s="253">
        <f>Q736*H736</f>
        <v>0</v>
      </c>
      <c r="S736" s="253">
        <v>0</v>
      </c>
      <c r="T736" s="25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55" t="s">
        <v>164</v>
      </c>
      <c r="AT736" s="255" t="s">
        <v>160</v>
      </c>
      <c r="AU736" s="255" t="s">
        <v>82</v>
      </c>
      <c r="AY736" s="16" t="s">
        <v>158</v>
      </c>
      <c r="BE736" s="256">
        <f>IF(N736="základní",J736,0)</f>
        <v>0</v>
      </c>
      <c r="BF736" s="256">
        <f>IF(N736="snížená",J736,0)</f>
        <v>0</v>
      </c>
      <c r="BG736" s="256">
        <f>IF(N736="zákl. přenesená",J736,0)</f>
        <v>0</v>
      </c>
      <c r="BH736" s="256">
        <f>IF(N736="sníž. přenesená",J736,0)</f>
        <v>0</v>
      </c>
      <c r="BI736" s="256">
        <f>IF(N736="nulová",J736,0)</f>
        <v>0</v>
      </c>
      <c r="BJ736" s="16" t="s">
        <v>80</v>
      </c>
      <c r="BK736" s="256">
        <f>ROUND(I736*H736,2)</f>
        <v>0</v>
      </c>
      <c r="BL736" s="16" t="s">
        <v>164</v>
      </c>
      <c r="BM736" s="255" t="s">
        <v>869</v>
      </c>
    </row>
    <row r="737" spans="1:51" s="14" customFormat="1" ht="12">
      <c r="A737" s="14"/>
      <c r="B737" s="268"/>
      <c r="C737" s="269"/>
      <c r="D737" s="259" t="s">
        <v>166</v>
      </c>
      <c r="E737" s="270" t="s">
        <v>1</v>
      </c>
      <c r="F737" s="271" t="s">
        <v>848</v>
      </c>
      <c r="G737" s="269"/>
      <c r="H737" s="272">
        <v>1020.24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166</v>
      </c>
      <c r="AU737" s="278" t="s">
        <v>82</v>
      </c>
      <c r="AV737" s="14" t="s">
        <v>82</v>
      </c>
      <c r="AW737" s="14" t="s">
        <v>30</v>
      </c>
      <c r="AX737" s="14" t="s">
        <v>73</v>
      </c>
      <c r="AY737" s="278" t="s">
        <v>158</v>
      </c>
    </row>
    <row r="738" spans="1:65" s="2" customFormat="1" ht="16.5" customHeight="1">
      <c r="A738" s="37"/>
      <c r="B738" s="38"/>
      <c r="C738" s="243" t="s">
        <v>870</v>
      </c>
      <c r="D738" s="243" t="s">
        <v>160</v>
      </c>
      <c r="E738" s="244" t="s">
        <v>871</v>
      </c>
      <c r="F738" s="245" t="s">
        <v>872</v>
      </c>
      <c r="G738" s="246" t="s">
        <v>163</v>
      </c>
      <c r="H738" s="247">
        <v>153036</v>
      </c>
      <c r="I738" s="248"/>
      <c r="J738" s="249">
        <f>ROUND(I738*H738,2)</f>
        <v>0</v>
      </c>
      <c r="K738" s="250"/>
      <c r="L738" s="43"/>
      <c r="M738" s="251" t="s">
        <v>1</v>
      </c>
      <c r="N738" s="252" t="s">
        <v>38</v>
      </c>
      <c r="O738" s="90"/>
      <c r="P738" s="253">
        <f>O738*H738</f>
        <v>0</v>
      </c>
      <c r="Q738" s="253">
        <v>0</v>
      </c>
      <c r="R738" s="253">
        <f>Q738*H738</f>
        <v>0</v>
      </c>
      <c r="S738" s="253">
        <v>0</v>
      </c>
      <c r="T738" s="254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55" t="s">
        <v>164</v>
      </c>
      <c r="AT738" s="255" t="s">
        <v>160</v>
      </c>
      <c r="AU738" s="255" t="s">
        <v>82</v>
      </c>
      <c r="AY738" s="16" t="s">
        <v>158</v>
      </c>
      <c r="BE738" s="256">
        <f>IF(N738="základní",J738,0)</f>
        <v>0</v>
      </c>
      <c r="BF738" s="256">
        <f>IF(N738="snížená",J738,0)</f>
        <v>0</v>
      </c>
      <c r="BG738" s="256">
        <f>IF(N738="zákl. přenesená",J738,0)</f>
        <v>0</v>
      </c>
      <c r="BH738" s="256">
        <f>IF(N738="sníž. přenesená",J738,0)</f>
        <v>0</v>
      </c>
      <c r="BI738" s="256">
        <f>IF(N738="nulová",J738,0)</f>
        <v>0</v>
      </c>
      <c r="BJ738" s="16" t="s">
        <v>80</v>
      </c>
      <c r="BK738" s="256">
        <f>ROUND(I738*H738,2)</f>
        <v>0</v>
      </c>
      <c r="BL738" s="16" t="s">
        <v>164</v>
      </c>
      <c r="BM738" s="255" t="s">
        <v>873</v>
      </c>
    </row>
    <row r="739" spans="1:51" s="14" customFormat="1" ht="12">
      <c r="A739" s="14"/>
      <c r="B739" s="268"/>
      <c r="C739" s="269"/>
      <c r="D739" s="259" t="s">
        <v>166</v>
      </c>
      <c r="E739" s="270" t="s">
        <v>1</v>
      </c>
      <c r="F739" s="271" t="s">
        <v>843</v>
      </c>
      <c r="G739" s="269"/>
      <c r="H739" s="272">
        <v>153036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166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158</v>
      </c>
    </row>
    <row r="740" spans="1:65" s="2" customFormat="1" ht="16.5" customHeight="1">
      <c r="A740" s="37"/>
      <c r="B740" s="38"/>
      <c r="C740" s="243" t="s">
        <v>874</v>
      </c>
      <c r="D740" s="243" t="s">
        <v>160</v>
      </c>
      <c r="E740" s="244" t="s">
        <v>875</v>
      </c>
      <c r="F740" s="245" t="s">
        <v>876</v>
      </c>
      <c r="G740" s="246" t="s">
        <v>163</v>
      </c>
      <c r="H740" s="247">
        <v>1020.24</v>
      </c>
      <c r="I740" s="248"/>
      <c r="J740" s="249">
        <f>ROUND(I740*H740,2)</f>
        <v>0</v>
      </c>
      <c r="K740" s="250"/>
      <c r="L740" s="43"/>
      <c r="M740" s="251" t="s">
        <v>1</v>
      </c>
      <c r="N740" s="252" t="s">
        <v>38</v>
      </c>
      <c r="O740" s="90"/>
      <c r="P740" s="253">
        <f>O740*H740</f>
        <v>0</v>
      </c>
      <c r="Q740" s="253">
        <v>0</v>
      </c>
      <c r="R740" s="253">
        <f>Q740*H740</f>
        <v>0</v>
      </c>
      <c r="S740" s="253">
        <v>0</v>
      </c>
      <c r="T740" s="254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55" t="s">
        <v>164</v>
      </c>
      <c r="AT740" s="255" t="s">
        <v>160</v>
      </c>
      <c r="AU740" s="255" t="s">
        <v>82</v>
      </c>
      <c r="AY740" s="16" t="s">
        <v>158</v>
      </c>
      <c r="BE740" s="256">
        <f>IF(N740="základní",J740,0)</f>
        <v>0</v>
      </c>
      <c r="BF740" s="256">
        <f>IF(N740="snížená",J740,0)</f>
        <v>0</v>
      </c>
      <c r="BG740" s="256">
        <f>IF(N740="zákl. přenesená",J740,0)</f>
        <v>0</v>
      </c>
      <c r="BH740" s="256">
        <f>IF(N740="sníž. přenesená",J740,0)</f>
        <v>0</v>
      </c>
      <c r="BI740" s="256">
        <f>IF(N740="nulová",J740,0)</f>
        <v>0</v>
      </c>
      <c r="BJ740" s="16" t="s">
        <v>80</v>
      </c>
      <c r="BK740" s="256">
        <f>ROUND(I740*H740,2)</f>
        <v>0</v>
      </c>
      <c r="BL740" s="16" t="s">
        <v>164</v>
      </c>
      <c r="BM740" s="255" t="s">
        <v>877</v>
      </c>
    </row>
    <row r="741" spans="1:51" s="14" customFormat="1" ht="12">
      <c r="A741" s="14"/>
      <c r="B741" s="268"/>
      <c r="C741" s="269"/>
      <c r="D741" s="259" t="s">
        <v>166</v>
      </c>
      <c r="E741" s="270" t="s">
        <v>1</v>
      </c>
      <c r="F741" s="271" t="s">
        <v>848</v>
      </c>
      <c r="G741" s="269"/>
      <c r="H741" s="272">
        <v>1020.24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166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158</v>
      </c>
    </row>
    <row r="742" spans="1:65" s="2" customFormat="1" ht="21.75" customHeight="1">
      <c r="A742" s="37"/>
      <c r="B742" s="38"/>
      <c r="C742" s="243" t="s">
        <v>878</v>
      </c>
      <c r="D742" s="243" t="s">
        <v>160</v>
      </c>
      <c r="E742" s="244" t="s">
        <v>879</v>
      </c>
      <c r="F742" s="245" t="s">
        <v>880</v>
      </c>
      <c r="G742" s="246" t="s">
        <v>163</v>
      </c>
      <c r="H742" s="247">
        <v>538.31</v>
      </c>
      <c r="I742" s="248"/>
      <c r="J742" s="249">
        <f>ROUND(I742*H742,2)</f>
        <v>0</v>
      </c>
      <c r="K742" s="250"/>
      <c r="L742" s="43"/>
      <c r="M742" s="251" t="s">
        <v>1</v>
      </c>
      <c r="N742" s="252" t="s">
        <v>38</v>
      </c>
      <c r="O742" s="90"/>
      <c r="P742" s="253">
        <f>O742*H742</f>
        <v>0</v>
      </c>
      <c r="Q742" s="253">
        <v>0.00013</v>
      </c>
      <c r="R742" s="253">
        <f>Q742*H742</f>
        <v>0.06998029999999998</v>
      </c>
      <c r="S742" s="253">
        <v>0</v>
      </c>
      <c r="T742" s="254">
        <f>S742*H742</f>
        <v>0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R742" s="255" t="s">
        <v>164</v>
      </c>
      <c r="AT742" s="255" t="s">
        <v>160</v>
      </c>
      <c r="AU742" s="255" t="s">
        <v>82</v>
      </c>
      <c r="AY742" s="16" t="s">
        <v>158</v>
      </c>
      <c r="BE742" s="256">
        <f>IF(N742="základní",J742,0)</f>
        <v>0</v>
      </c>
      <c r="BF742" s="256">
        <f>IF(N742="snížená",J742,0)</f>
        <v>0</v>
      </c>
      <c r="BG742" s="256">
        <f>IF(N742="zákl. přenesená",J742,0)</f>
        <v>0</v>
      </c>
      <c r="BH742" s="256">
        <f>IF(N742="sníž. přenesená",J742,0)</f>
        <v>0</v>
      </c>
      <c r="BI742" s="256">
        <f>IF(N742="nulová",J742,0)</f>
        <v>0</v>
      </c>
      <c r="BJ742" s="16" t="s">
        <v>80</v>
      </c>
      <c r="BK742" s="256">
        <f>ROUND(I742*H742,2)</f>
        <v>0</v>
      </c>
      <c r="BL742" s="16" t="s">
        <v>164</v>
      </c>
      <c r="BM742" s="255" t="s">
        <v>881</v>
      </c>
    </row>
    <row r="743" spans="1:51" s="14" customFormat="1" ht="12">
      <c r="A743" s="14"/>
      <c r="B743" s="268"/>
      <c r="C743" s="269"/>
      <c r="D743" s="259" t="s">
        <v>166</v>
      </c>
      <c r="E743" s="270" t="s">
        <v>1</v>
      </c>
      <c r="F743" s="271" t="s">
        <v>350</v>
      </c>
      <c r="G743" s="269"/>
      <c r="H743" s="272">
        <v>382.63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166</v>
      </c>
      <c r="AU743" s="278" t="s">
        <v>82</v>
      </c>
      <c r="AV743" s="14" t="s">
        <v>82</v>
      </c>
      <c r="AW743" s="14" t="s">
        <v>30</v>
      </c>
      <c r="AX743" s="14" t="s">
        <v>73</v>
      </c>
      <c r="AY743" s="278" t="s">
        <v>158</v>
      </c>
    </row>
    <row r="744" spans="1:51" s="14" customFormat="1" ht="12">
      <c r="A744" s="14"/>
      <c r="B744" s="268"/>
      <c r="C744" s="269"/>
      <c r="D744" s="259" t="s">
        <v>166</v>
      </c>
      <c r="E744" s="270" t="s">
        <v>1</v>
      </c>
      <c r="F744" s="271" t="s">
        <v>882</v>
      </c>
      <c r="G744" s="269"/>
      <c r="H744" s="272">
        <v>155.68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166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158</v>
      </c>
    </row>
    <row r="745" spans="1:65" s="2" customFormat="1" ht="21.75" customHeight="1">
      <c r="A745" s="37"/>
      <c r="B745" s="38"/>
      <c r="C745" s="243" t="s">
        <v>883</v>
      </c>
      <c r="D745" s="243" t="s">
        <v>160</v>
      </c>
      <c r="E745" s="244" t="s">
        <v>884</v>
      </c>
      <c r="F745" s="245" t="s">
        <v>885</v>
      </c>
      <c r="G745" s="246" t="s">
        <v>163</v>
      </c>
      <c r="H745" s="247">
        <v>10.32</v>
      </c>
      <c r="I745" s="248"/>
      <c r="J745" s="249">
        <f>ROUND(I745*H745,2)</f>
        <v>0</v>
      </c>
      <c r="K745" s="250"/>
      <c r="L745" s="43"/>
      <c r="M745" s="251" t="s">
        <v>1</v>
      </c>
      <c r="N745" s="252" t="s">
        <v>38</v>
      </c>
      <c r="O745" s="90"/>
      <c r="P745" s="253">
        <f>O745*H745</f>
        <v>0</v>
      </c>
      <c r="Q745" s="253">
        <v>0.00021</v>
      </c>
      <c r="R745" s="253">
        <f>Q745*H745</f>
        <v>0.0021672</v>
      </c>
      <c r="S745" s="253">
        <v>0</v>
      </c>
      <c r="T745" s="254">
        <f>S745*H745</f>
        <v>0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255" t="s">
        <v>164</v>
      </c>
      <c r="AT745" s="255" t="s">
        <v>160</v>
      </c>
      <c r="AU745" s="255" t="s">
        <v>82</v>
      </c>
      <c r="AY745" s="16" t="s">
        <v>158</v>
      </c>
      <c r="BE745" s="256">
        <f>IF(N745="základní",J745,0)</f>
        <v>0</v>
      </c>
      <c r="BF745" s="256">
        <f>IF(N745="snížená",J745,0)</f>
        <v>0</v>
      </c>
      <c r="BG745" s="256">
        <f>IF(N745="zákl. přenesená",J745,0)</f>
        <v>0</v>
      </c>
      <c r="BH745" s="256">
        <f>IF(N745="sníž. přenesená",J745,0)</f>
        <v>0</v>
      </c>
      <c r="BI745" s="256">
        <f>IF(N745="nulová",J745,0)</f>
        <v>0</v>
      </c>
      <c r="BJ745" s="16" t="s">
        <v>80</v>
      </c>
      <c r="BK745" s="256">
        <f>ROUND(I745*H745,2)</f>
        <v>0</v>
      </c>
      <c r="BL745" s="16" t="s">
        <v>164</v>
      </c>
      <c r="BM745" s="255" t="s">
        <v>886</v>
      </c>
    </row>
    <row r="746" spans="1:51" s="14" customFormat="1" ht="12">
      <c r="A746" s="14"/>
      <c r="B746" s="268"/>
      <c r="C746" s="269"/>
      <c r="D746" s="259" t="s">
        <v>166</v>
      </c>
      <c r="E746" s="270" t="s">
        <v>1</v>
      </c>
      <c r="F746" s="271" t="s">
        <v>887</v>
      </c>
      <c r="G746" s="269"/>
      <c r="H746" s="272">
        <v>10.32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166</v>
      </c>
      <c r="AU746" s="278" t="s">
        <v>82</v>
      </c>
      <c r="AV746" s="14" t="s">
        <v>82</v>
      </c>
      <c r="AW746" s="14" t="s">
        <v>30</v>
      </c>
      <c r="AX746" s="14" t="s">
        <v>73</v>
      </c>
      <c r="AY746" s="278" t="s">
        <v>158</v>
      </c>
    </row>
    <row r="747" spans="1:63" s="12" customFormat="1" ht="22.8" customHeight="1">
      <c r="A747" s="12"/>
      <c r="B747" s="227"/>
      <c r="C747" s="228"/>
      <c r="D747" s="229" t="s">
        <v>72</v>
      </c>
      <c r="E747" s="241" t="s">
        <v>831</v>
      </c>
      <c r="F747" s="241" t="s">
        <v>888</v>
      </c>
      <c r="G747" s="228"/>
      <c r="H747" s="228"/>
      <c r="I747" s="231"/>
      <c r="J747" s="242">
        <f>BK747</f>
        <v>0</v>
      </c>
      <c r="K747" s="228"/>
      <c r="L747" s="233"/>
      <c r="M747" s="234"/>
      <c r="N747" s="235"/>
      <c r="O747" s="235"/>
      <c r="P747" s="236">
        <f>SUM(P748:P791)</f>
        <v>0</v>
      </c>
      <c r="Q747" s="235"/>
      <c r="R747" s="236">
        <f>SUM(R748:R791)</f>
        <v>0</v>
      </c>
      <c r="S747" s="235"/>
      <c r="T747" s="237">
        <f>SUM(T748:T791)</f>
        <v>134.14909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38" t="s">
        <v>80</v>
      </c>
      <c r="AT747" s="239" t="s">
        <v>72</v>
      </c>
      <c r="AU747" s="239" t="s">
        <v>80</v>
      </c>
      <c r="AY747" s="238" t="s">
        <v>158</v>
      </c>
      <c r="BK747" s="240">
        <f>SUM(BK748:BK791)</f>
        <v>0</v>
      </c>
    </row>
    <row r="748" spans="1:65" s="2" customFormat="1" ht="21.75" customHeight="1">
      <c r="A748" s="37"/>
      <c r="B748" s="38"/>
      <c r="C748" s="243" t="s">
        <v>889</v>
      </c>
      <c r="D748" s="243" t="s">
        <v>160</v>
      </c>
      <c r="E748" s="244" t="s">
        <v>890</v>
      </c>
      <c r="F748" s="245" t="s">
        <v>891</v>
      </c>
      <c r="G748" s="246" t="s">
        <v>171</v>
      </c>
      <c r="H748" s="247">
        <v>3.836</v>
      </c>
      <c r="I748" s="248"/>
      <c r="J748" s="249">
        <f>ROUND(I748*H748,2)</f>
        <v>0</v>
      </c>
      <c r="K748" s="250"/>
      <c r="L748" s="43"/>
      <c r="M748" s="251" t="s">
        <v>1</v>
      </c>
      <c r="N748" s="252" t="s">
        <v>38</v>
      </c>
      <c r="O748" s="90"/>
      <c r="P748" s="253">
        <f>O748*H748</f>
        <v>0</v>
      </c>
      <c r="Q748" s="253">
        <v>0</v>
      </c>
      <c r="R748" s="253">
        <f>Q748*H748</f>
        <v>0</v>
      </c>
      <c r="S748" s="253">
        <v>1.8</v>
      </c>
      <c r="T748" s="254">
        <f>S748*H748</f>
        <v>6.9048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R748" s="255" t="s">
        <v>164</v>
      </c>
      <c r="AT748" s="255" t="s">
        <v>160</v>
      </c>
      <c r="AU748" s="255" t="s">
        <v>82</v>
      </c>
      <c r="AY748" s="16" t="s">
        <v>158</v>
      </c>
      <c r="BE748" s="256">
        <f>IF(N748="základní",J748,0)</f>
        <v>0</v>
      </c>
      <c r="BF748" s="256">
        <f>IF(N748="snížená",J748,0)</f>
        <v>0</v>
      </c>
      <c r="BG748" s="256">
        <f>IF(N748="zákl. přenesená",J748,0)</f>
        <v>0</v>
      </c>
      <c r="BH748" s="256">
        <f>IF(N748="sníž. přenesená",J748,0)</f>
        <v>0</v>
      </c>
      <c r="BI748" s="256">
        <f>IF(N748="nulová",J748,0)</f>
        <v>0</v>
      </c>
      <c r="BJ748" s="16" t="s">
        <v>80</v>
      </c>
      <c r="BK748" s="256">
        <f>ROUND(I748*H748,2)</f>
        <v>0</v>
      </c>
      <c r="BL748" s="16" t="s">
        <v>164</v>
      </c>
      <c r="BM748" s="255" t="s">
        <v>892</v>
      </c>
    </row>
    <row r="749" spans="1:51" s="14" customFormat="1" ht="12">
      <c r="A749" s="14"/>
      <c r="B749" s="268"/>
      <c r="C749" s="269"/>
      <c r="D749" s="259" t="s">
        <v>166</v>
      </c>
      <c r="E749" s="270" t="s">
        <v>1</v>
      </c>
      <c r="F749" s="271" t="s">
        <v>893</v>
      </c>
      <c r="G749" s="269"/>
      <c r="H749" s="272">
        <v>0.8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166</v>
      </c>
      <c r="AU749" s="278" t="s">
        <v>82</v>
      </c>
      <c r="AV749" s="14" t="s">
        <v>82</v>
      </c>
      <c r="AW749" s="14" t="s">
        <v>30</v>
      </c>
      <c r="AX749" s="14" t="s">
        <v>73</v>
      </c>
      <c r="AY749" s="278" t="s">
        <v>158</v>
      </c>
    </row>
    <row r="750" spans="1:51" s="14" customFormat="1" ht="12">
      <c r="A750" s="14"/>
      <c r="B750" s="268"/>
      <c r="C750" s="269"/>
      <c r="D750" s="259" t="s">
        <v>166</v>
      </c>
      <c r="E750" s="270" t="s">
        <v>1</v>
      </c>
      <c r="F750" s="271" t="s">
        <v>894</v>
      </c>
      <c r="G750" s="269"/>
      <c r="H750" s="272">
        <v>3.036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166</v>
      </c>
      <c r="AU750" s="278" t="s">
        <v>82</v>
      </c>
      <c r="AV750" s="14" t="s">
        <v>82</v>
      </c>
      <c r="AW750" s="14" t="s">
        <v>30</v>
      </c>
      <c r="AX750" s="14" t="s">
        <v>73</v>
      </c>
      <c r="AY750" s="278" t="s">
        <v>158</v>
      </c>
    </row>
    <row r="751" spans="1:65" s="2" customFormat="1" ht="16.5" customHeight="1">
      <c r="A751" s="37"/>
      <c r="B751" s="38"/>
      <c r="C751" s="243" t="s">
        <v>895</v>
      </c>
      <c r="D751" s="243" t="s">
        <v>160</v>
      </c>
      <c r="E751" s="244" t="s">
        <v>896</v>
      </c>
      <c r="F751" s="245" t="s">
        <v>897</v>
      </c>
      <c r="G751" s="246" t="s">
        <v>171</v>
      </c>
      <c r="H751" s="247">
        <v>9.6</v>
      </c>
      <c r="I751" s="248"/>
      <c r="J751" s="249">
        <f>ROUND(I751*H751,2)</f>
        <v>0</v>
      </c>
      <c r="K751" s="250"/>
      <c r="L751" s="43"/>
      <c r="M751" s="251" t="s">
        <v>1</v>
      </c>
      <c r="N751" s="252" t="s">
        <v>38</v>
      </c>
      <c r="O751" s="90"/>
      <c r="P751" s="253">
        <f>O751*H751</f>
        <v>0</v>
      </c>
      <c r="Q751" s="253">
        <v>0</v>
      </c>
      <c r="R751" s="253">
        <f>Q751*H751</f>
        <v>0</v>
      </c>
      <c r="S751" s="253">
        <v>1.671</v>
      </c>
      <c r="T751" s="254">
        <f>S751*H751</f>
        <v>16.0416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55" t="s">
        <v>164</v>
      </c>
      <c r="AT751" s="255" t="s">
        <v>160</v>
      </c>
      <c r="AU751" s="255" t="s">
        <v>82</v>
      </c>
      <c r="AY751" s="16" t="s">
        <v>158</v>
      </c>
      <c r="BE751" s="256">
        <f>IF(N751="základní",J751,0)</f>
        <v>0</v>
      </c>
      <c r="BF751" s="256">
        <f>IF(N751="snížená",J751,0)</f>
        <v>0</v>
      </c>
      <c r="BG751" s="256">
        <f>IF(N751="zákl. přenesená",J751,0)</f>
        <v>0</v>
      </c>
      <c r="BH751" s="256">
        <f>IF(N751="sníž. přenesená",J751,0)</f>
        <v>0</v>
      </c>
      <c r="BI751" s="256">
        <f>IF(N751="nulová",J751,0)</f>
        <v>0</v>
      </c>
      <c r="BJ751" s="16" t="s">
        <v>80</v>
      </c>
      <c r="BK751" s="256">
        <f>ROUND(I751*H751,2)</f>
        <v>0</v>
      </c>
      <c r="BL751" s="16" t="s">
        <v>164</v>
      </c>
      <c r="BM751" s="255" t="s">
        <v>898</v>
      </c>
    </row>
    <row r="752" spans="1:51" s="13" customFormat="1" ht="12">
      <c r="A752" s="13"/>
      <c r="B752" s="257"/>
      <c r="C752" s="258"/>
      <c r="D752" s="259" t="s">
        <v>166</v>
      </c>
      <c r="E752" s="260" t="s">
        <v>1</v>
      </c>
      <c r="F752" s="261" t="s">
        <v>899</v>
      </c>
      <c r="G752" s="258"/>
      <c r="H752" s="260" t="s">
        <v>1</v>
      </c>
      <c r="I752" s="262"/>
      <c r="J752" s="258"/>
      <c r="K752" s="258"/>
      <c r="L752" s="263"/>
      <c r="M752" s="264"/>
      <c r="N752" s="265"/>
      <c r="O752" s="265"/>
      <c r="P752" s="265"/>
      <c r="Q752" s="265"/>
      <c r="R752" s="265"/>
      <c r="S752" s="265"/>
      <c r="T752" s="26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7" t="s">
        <v>166</v>
      </c>
      <c r="AU752" s="267" t="s">
        <v>82</v>
      </c>
      <c r="AV752" s="13" t="s">
        <v>80</v>
      </c>
      <c r="AW752" s="13" t="s">
        <v>30</v>
      </c>
      <c r="AX752" s="13" t="s">
        <v>73</v>
      </c>
      <c r="AY752" s="267" t="s">
        <v>158</v>
      </c>
    </row>
    <row r="753" spans="1:51" s="14" customFormat="1" ht="12">
      <c r="A753" s="14"/>
      <c r="B753" s="268"/>
      <c r="C753" s="269"/>
      <c r="D753" s="259" t="s">
        <v>166</v>
      </c>
      <c r="E753" s="270" t="s">
        <v>1</v>
      </c>
      <c r="F753" s="271" t="s">
        <v>900</v>
      </c>
      <c r="G753" s="269"/>
      <c r="H753" s="272">
        <v>9.6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166</v>
      </c>
      <c r="AU753" s="278" t="s">
        <v>82</v>
      </c>
      <c r="AV753" s="14" t="s">
        <v>82</v>
      </c>
      <c r="AW753" s="14" t="s">
        <v>30</v>
      </c>
      <c r="AX753" s="14" t="s">
        <v>73</v>
      </c>
      <c r="AY753" s="278" t="s">
        <v>158</v>
      </c>
    </row>
    <row r="754" spans="1:65" s="2" customFormat="1" ht="21.75" customHeight="1">
      <c r="A754" s="37"/>
      <c r="B754" s="38"/>
      <c r="C754" s="243" t="s">
        <v>901</v>
      </c>
      <c r="D754" s="243" t="s">
        <v>160</v>
      </c>
      <c r="E754" s="244" t="s">
        <v>902</v>
      </c>
      <c r="F754" s="245" t="s">
        <v>903</v>
      </c>
      <c r="G754" s="246" t="s">
        <v>462</v>
      </c>
      <c r="H754" s="247">
        <v>4.5</v>
      </c>
      <c r="I754" s="248"/>
      <c r="J754" s="249">
        <f>ROUND(I754*H754,2)</f>
        <v>0</v>
      </c>
      <c r="K754" s="250"/>
      <c r="L754" s="43"/>
      <c r="M754" s="251" t="s">
        <v>1</v>
      </c>
      <c r="N754" s="252" t="s">
        <v>38</v>
      </c>
      <c r="O754" s="90"/>
      <c r="P754" s="253">
        <f>O754*H754</f>
        <v>0</v>
      </c>
      <c r="Q754" s="253">
        <v>0</v>
      </c>
      <c r="R754" s="253">
        <f>Q754*H754</f>
        <v>0</v>
      </c>
      <c r="S754" s="253">
        <v>0.07</v>
      </c>
      <c r="T754" s="254">
        <f>S754*H754</f>
        <v>0.31500000000000006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R754" s="255" t="s">
        <v>164</v>
      </c>
      <c r="AT754" s="255" t="s">
        <v>160</v>
      </c>
      <c r="AU754" s="255" t="s">
        <v>82</v>
      </c>
      <c r="AY754" s="16" t="s">
        <v>158</v>
      </c>
      <c r="BE754" s="256">
        <f>IF(N754="základní",J754,0)</f>
        <v>0</v>
      </c>
      <c r="BF754" s="256">
        <f>IF(N754="snížená",J754,0)</f>
        <v>0</v>
      </c>
      <c r="BG754" s="256">
        <f>IF(N754="zákl. přenesená",J754,0)</f>
        <v>0</v>
      </c>
      <c r="BH754" s="256">
        <f>IF(N754="sníž. přenesená",J754,0)</f>
        <v>0</v>
      </c>
      <c r="BI754" s="256">
        <f>IF(N754="nulová",J754,0)</f>
        <v>0</v>
      </c>
      <c r="BJ754" s="16" t="s">
        <v>80</v>
      </c>
      <c r="BK754" s="256">
        <f>ROUND(I754*H754,2)</f>
        <v>0</v>
      </c>
      <c r="BL754" s="16" t="s">
        <v>164</v>
      </c>
      <c r="BM754" s="255" t="s">
        <v>904</v>
      </c>
    </row>
    <row r="755" spans="1:51" s="14" customFormat="1" ht="12">
      <c r="A755" s="14"/>
      <c r="B755" s="268"/>
      <c r="C755" s="269"/>
      <c r="D755" s="259" t="s">
        <v>166</v>
      </c>
      <c r="E755" s="270" t="s">
        <v>1</v>
      </c>
      <c r="F755" s="271" t="s">
        <v>905</v>
      </c>
      <c r="G755" s="269"/>
      <c r="H755" s="272">
        <v>4.5</v>
      </c>
      <c r="I755" s="273"/>
      <c r="J755" s="269"/>
      <c r="K755" s="269"/>
      <c r="L755" s="274"/>
      <c r="M755" s="275"/>
      <c r="N755" s="276"/>
      <c r="O755" s="276"/>
      <c r="P755" s="276"/>
      <c r="Q755" s="276"/>
      <c r="R755" s="276"/>
      <c r="S755" s="276"/>
      <c r="T755" s="27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78" t="s">
        <v>166</v>
      </c>
      <c r="AU755" s="278" t="s">
        <v>82</v>
      </c>
      <c r="AV755" s="14" t="s">
        <v>82</v>
      </c>
      <c r="AW755" s="14" t="s">
        <v>30</v>
      </c>
      <c r="AX755" s="14" t="s">
        <v>73</v>
      </c>
      <c r="AY755" s="278" t="s">
        <v>158</v>
      </c>
    </row>
    <row r="756" spans="1:65" s="2" customFormat="1" ht="16.5" customHeight="1">
      <c r="A756" s="37"/>
      <c r="B756" s="38"/>
      <c r="C756" s="243" t="s">
        <v>906</v>
      </c>
      <c r="D756" s="243" t="s">
        <v>160</v>
      </c>
      <c r="E756" s="244" t="s">
        <v>907</v>
      </c>
      <c r="F756" s="245" t="s">
        <v>908</v>
      </c>
      <c r="G756" s="246" t="s">
        <v>171</v>
      </c>
      <c r="H756" s="247">
        <v>1.323</v>
      </c>
      <c r="I756" s="248"/>
      <c r="J756" s="249">
        <f>ROUND(I756*H756,2)</f>
        <v>0</v>
      </c>
      <c r="K756" s="250"/>
      <c r="L756" s="43"/>
      <c r="M756" s="251" t="s">
        <v>1</v>
      </c>
      <c r="N756" s="252" t="s">
        <v>38</v>
      </c>
      <c r="O756" s="90"/>
      <c r="P756" s="253">
        <f>O756*H756</f>
        <v>0</v>
      </c>
      <c r="Q756" s="253">
        <v>0</v>
      </c>
      <c r="R756" s="253">
        <f>Q756*H756</f>
        <v>0</v>
      </c>
      <c r="S756" s="253">
        <v>2.4</v>
      </c>
      <c r="T756" s="254">
        <f>S756*H756</f>
        <v>3.1752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R756" s="255" t="s">
        <v>164</v>
      </c>
      <c r="AT756" s="255" t="s">
        <v>160</v>
      </c>
      <c r="AU756" s="255" t="s">
        <v>82</v>
      </c>
      <c r="AY756" s="16" t="s">
        <v>158</v>
      </c>
      <c r="BE756" s="256">
        <f>IF(N756="základní",J756,0)</f>
        <v>0</v>
      </c>
      <c r="BF756" s="256">
        <f>IF(N756="snížená",J756,0)</f>
        <v>0</v>
      </c>
      <c r="BG756" s="256">
        <f>IF(N756="zákl. přenesená",J756,0)</f>
        <v>0</v>
      </c>
      <c r="BH756" s="256">
        <f>IF(N756="sníž. přenesená",J756,0)</f>
        <v>0</v>
      </c>
      <c r="BI756" s="256">
        <f>IF(N756="nulová",J756,0)</f>
        <v>0</v>
      </c>
      <c r="BJ756" s="16" t="s">
        <v>80</v>
      </c>
      <c r="BK756" s="256">
        <f>ROUND(I756*H756,2)</f>
        <v>0</v>
      </c>
      <c r="BL756" s="16" t="s">
        <v>164</v>
      </c>
      <c r="BM756" s="255" t="s">
        <v>909</v>
      </c>
    </row>
    <row r="757" spans="1:51" s="14" customFormat="1" ht="12">
      <c r="A757" s="14"/>
      <c r="B757" s="268"/>
      <c r="C757" s="269"/>
      <c r="D757" s="259" t="s">
        <v>166</v>
      </c>
      <c r="E757" s="270" t="s">
        <v>1</v>
      </c>
      <c r="F757" s="271" t="s">
        <v>910</v>
      </c>
      <c r="G757" s="269"/>
      <c r="H757" s="272">
        <v>1.323</v>
      </c>
      <c r="I757" s="273"/>
      <c r="J757" s="269"/>
      <c r="K757" s="269"/>
      <c r="L757" s="274"/>
      <c r="M757" s="275"/>
      <c r="N757" s="276"/>
      <c r="O757" s="276"/>
      <c r="P757" s="276"/>
      <c r="Q757" s="276"/>
      <c r="R757" s="276"/>
      <c r="S757" s="276"/>
      <c r="T757" s="27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8" t="s">
        <v>166</v>
      </c>
      <c r="AU757" s="278" t="s">
        <v>82</v>
      </c>
      <c r="AV757" s="14" t="s">
        <v>82</v>
      </c>
      <c r="AW757" s="14" t="s">
        <v>30</v>
      </c>
      <c r="AX757" s="14" t="s">
        <v>73</v>
      </c>
      <c r="AY757" s="278" t="s">
        <v>158</v>
      </c>
    </row>
    <row r="758" spans="1:65" s="2" customFormat="1" ht="33" customHeight="1">
      <c r="A758" s="37"/>
      <c r="B758" s="38"/>
      <c r="C758" s="243" t="s">
        <v>911</v>
      </c>
      <c r="D758" s="243" t="s">
        <v>160</v>
      </c>
      <c r="E758" s="244" t="s">
        <v>912</v>
      </c>
      <c r="F758" s="245" t="s">
        <v>913</v>
      </c>
      <c r="G758" s="246" t="s">
        <v>171</v>
      </c>
      <c r="H758" s="247">
        <v>0.706</v>
      </c>
      <c r="I758" s="248"/>
      <c r="J758" s="249">
        <f>ROUND(I758*H758,2)</f>
        <v>0</v>
      </c>
      <c r="K758" s="250"/>
      <c r="L758" s="43"/>
      <c r="M758" s="251" t="s">
        <v>1</v>
      </c>
      <c r="N758" s="252" t="s">
        <v>38</v>
      </c>
      <c r="O758" s="90"/>
      <c r="P758" s="253">
        <f>O758*H758</f>
        <v>0</v>
      </c>
      <c r="Q758" s="253">
        <v>0</v>
      </c>
      <c r="R758" s="253">
        <f>Q758*H758</f>
        <v>0</v>
      </c>
      <c r="S758" s="253">
        <v>2.2</v>
      </c>
      <c r="T758" s="254">
        <f>S758*H758</f>
        <v>1.5532000000000001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255" t="s">
        <v>164</v>
      </c>
      <c r="AT758" s="255" t="s">
        <v>160</v>
      </c>
      <c r="AU758" s="255" t="s">
        <v>82</v>
      </c>
      <c r="AY758" s="16" t="s">
        <v>158</v>
      </c>
      <c r="BE758" s="256">
        <f>IF(N758="základní",J758,0)</f>
        <v>0</v>
      </c>
      <c r="BF758" s="256">
        <f>IF(N758="snížená",J758,0)</f>
        <v>0</v>
      </c>
      <c r="BG758" s="256">
        <f>IF(N758="zákl. přenesená",J758,0)</f>
        <v>0</v>
      </c>
      <c r="BH758" s="256">
        <f>IF(N758="sníž. přenesená",J758,0)</f>
        <v>0</v>
      </c>
      <c r="BI758" s="256">
        <f>IF(N758="nulová",J758,0)</f>
        <v>0</v>
      </c>
      <c r="BJ758" s="16" t="s">
        <v>80</v>
      </c>
      <c r="BK758" s="256">
        <f>ROUND(I758*H758,2)</f>
        <v>0</v>
      </c>
      <c r="BL758" s="16" t="s">
        <v>164</v>
      </c>
      <c r="BM758" s="255" t="s">
        <v>914</v>
      </c>
    </row>
    <row r="759" spans="1:51" s="13" customFormat="1" ht="12">
      <c r="A759" s="13"/>
      <c r="B759" s="257"/>
      <c r="C759" s="258"/>
      <c r="D759" s="259" t="s">
        <v>166</v>
      </c>
      <c r="E759" s="260" t="s">
        <v>1</v>
      </c>
      <c r="F759" s="261" t="s">
        <v>405</v>
      </c>
      <c r="G759" s="258"/>
      <c r="H759" s="260" t="s">
        <v>1</v>
      </c>
      <c r="I759" s="262"/>
      <c r="J759" s="258"/>
      <c r="K759" s="258"/>
      <c r="L759" s="263"/>
      <c r="M759" s="264"/>
      <c r="N759" s="265"/>
      <c r="O759" s="265"/>
      <c r="P759" s="265"/>
      <c r="Q759" s="265"/>
      <c r="R759" s="265"/>
      <c r="S759" s="265"/>
      <c r="T759" s="26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7" t="s">
        <v>166</v>
      </c>
      <c r="AU759" s="267" t="s">
        <v>82</v>
      </c>
      <c r="AV759" s="13" t="s">
        <v>80</v>
      </c>
      <c r="AW759" s="13" t="s">
        <v>30</v>
      </c>
      <c r="AX759" s="13" t="s">
        <v>73</v>
      </c>
      <c r="AY759" s="267" t="s">
        <v>158</v>
      </c>
    </row>
    <row r="760" spans="1:51" s="14" customFormat="1" ht="12">
      <c r="A760" s="14"/>
      <c r="B760" s="268"/>
      <c r="C760" s="269"/>
      <c r="D760" s="259" t="s">
        <v>166</v>
      </c>
      <c r="E760" s="270" t="s">
        <v>1</v>
      </c>
      <c r="F760" s="271" t="s">
        <v>915</v>
      </c>
      <c r="G760" s="269"/>
      <c r="H760" s="272">
        <v>0.162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166</v>
      </c>
      <c r="AU760" s="278" t="s">
        <v>82</v>
      </c>
      <c r="AV760" s="14" t="s">
        <v>82</v>
      </c>
      <c r="AW760" s="14" t="s">
        <v>30</v>
      </c>
      <c r="AX760" s="14" t="s">
        <v>73</v>
      </c>
      <c r="AY760" s="278" t="s">
        <v>158</v>
      </c>
    </row>
    <row r="761" spans="1:51" s="14" customFormat="1" ht="12">
      <c r="A761" s="14"/>
      <c r="B761" s="268"/>
      <c r="C761" s="269"/>
      <c r="D761" s="259" t="s">
        <v>166</v>
      </c>
      <c r="E761" s="270" t="s">
        <v>1</v>
      </c>
      <c r="F761" s="271" t="s">
        <v>916</v>
      </c>
      <c r="G761" s="269"/>
      <c r="H761" s="272">
        <v>0.162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166</v>
      </c>
      <c r="AU761" s="278" t="s">
        <v>82</v>
      </c>
      <c r="AV761" s="14" t="s">
        <v>82</v>
      </c>
      <c r="AW761" s="14" t="s">
        <v>30</v>
      </c>
      <c r="AX761" s="14" t="s">
        <v>73</v>
      </c>
      <c r="AY761" s="278" t="s">
        <v>158</v>
      </c>
    </row>
    <row r="762" spans="1:51" s="14" customFormat="1" ht="12">
      <c r="A762" s="14"/>
      <c r="B762" s="268"/>
      <c r="C762" s="269"/>
      <c r="D762" s="259" t="s">
        <v>166</v>
      </c>
      <c r="E762" s="270" t="s">
        <v>1</v>
      </c>
      <c r="F762" s="271" t="s">
        <v>917</v>
      </c>
      <c r="G762" s="269"/>
      <c r="H762" s="272">
        <v>0.382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166</v>
      </c>
      <c r="AU762" s="278" t="s">
        <v>82</v>
      </c>
      <c r="AV762" s="14" t="s">
        <v>82</v>
      </c>
      <c r="AW762" s="14" t="s">
        <v>30</v>
      </c>
      <c r="AX762" s="14" t="s">
        <v>73</v>
      </c>
      <c r="AY762" s="278" t="s">
        <v>158</v>
      </c>
    </row>
    <row r="763" spans="1:65" s="2" customFormat="1" ht="33" customHeight="1">
      <c r="A763" s="37"/>
      <c r="B763" s="38"/>
      <c r="C763" s="243" t="s">
        <v>918</v>
      </c>
      <c r="D763" s="243" t="s">
        <v>160</v>
      </c>
      <c r="E763" s="244" t="s">
        <v>919</v>
      </c>
      <c r="F763" s="245" t="s">
        <v>920</v>
      </c>
      <c r="G763" s="246" t="s">
        <v>171</v>
      </c>
      <c r="H763" s="247">
        <v>21.455</v>
      </c>
      <c r="I763" s="248"/>
      <c r="J763" s="249">
        <f>ROUND(I763*H763,2)</f>
        <v>0</v>
      </c>
      <c r="K763" s="250"/>
      <c r="L763" s="43"/>
      <c r="M763" s="251" t="s">
        <v>1</v>
      </c>
      <c r="N763" s="252" t="s">
        <v>38</v>
      </c>
      <c r="O763" s="90"/>
      <c r="P763" s="253">
        <f>O763*H763</f>
        <v>0</v>
      </c>
      <c r="Q763" s="253">
        <v>0</v>
      </c>
      <c r="R763" s="253">
        <f>Q763*H763</f>
        <v>0</v>
      </c>
      <c r="S763" s="253">
        <v>2.2</v>
      </c>
      <c r="T763" s="254">
        <f>S763*H763</f>
        <v>47.201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164</v>
      </c>
      <c r="AT763" s="255" t="s">
        <v>160</v>
      </c>
      <c r="AU763" s="255" t="s">
        <v>82</v>
      </c>
      <c r="AY763" s="16" t="s">
        <v>158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80</v>
      </c>
      <c r="BK763" s="256">
        <f>ROUND(I763*H763,2)</f>
        <v>0</v>
      </c>
      <c r="BL763" s="16" t="s">
        <v>164</v>
      </c>
      <c r="BM763" s="255" t="s">
        <v>921</v>
      </c>
    </row>
    <row r="764" spans="1:51" s="14" customFormat="1" ht="12">
      <c r="A764" s="14"/>
      <c r="B764" s="268"/>
      <c r="C764" s="269"/>
      <c r="D764" s="259" t="s">
        <v>166</v>
      </c>
      <c r="E764" s="270" t="s">
        <v>1</v>
      </c>
      <c r="F764" s="271" t="s">
        <v>922</v>
      </c>
      <c r="G764" s="269"/>
      <c r="H764" s="272">
        <v>21.455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166</v>
      </c>
      <c r="AU764" s="278" t="s">
        <v>82</v>
      </c>
      <c r="AV764" s="14" t="s">
        <v>82</v>
      </c>
      <c r="AW764" s="14" t="s">
        <v>30</v>
      </c>
      <c r="AX764" s="14" t="s">
        <v>73</v>
      </c>
      <c r="AY764" s="278" t="s">
        <v>158</v>
      </c>
    </row>
    <row r="765" spans="1:65" s="2" customFormat="1" ht="21.75" customHeight="1">
      <c r="A765" s="37"/>
      <c r="B765" s="38"/>
      <c r="C765" s="243" t="s">
        <v>923</v>
      </c>
      <c r="D765" s="243" t="s">
        <v>160</v>
      </c>
      <c r="E765" s="244" t="s">
        <v>924</v>
      </c>
      <c r="F765" s="245" t="s">
        <v>925</v>
      </c>
      <c r="G765" s="246" t="s">
        <v>171</v>
      </c>
      <c r="H765" s="247">
        <v>21.455</v>
      </c>
      <c r="I765" s="248"/>
      <c r="J765" s="249">
        <f>ROUND(I765*H765,2)</f>
        <v>0</v>
      </c>
      <c r="K765" s="250"/>
      <c r="L765" s="43"/>
      <c r="M765" s="251" t="s">
        <v>1</v>
      </c>
      <c r="N765" s="252" t="s">
        <v>38</v>
      </c>
      <c r="O765" s="90"/>
      <c r="P765" s="253">
        <f>O765*H765</f>
        <v>0</v>
      </c>
      <c r="Q765" s="253">
        <v>0</v>
      </c>
      <c r="R765" s="253">
        <f>Q765*H765</f>
        <v>0</v>
      </c>
      <c r="S765" s="253">
        <v>1.4</v>
      </c>
      <c r="T765" s="254">
        <f>S765*H765</f>
        <v>30.036999999999995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164</v>
      </c>
      <c r="AT765" s="255" t="s">
        <v>160</v>
      </c>
      <c r="AU765" s="255" t="s">
        <v>82</v>
      </c>
      <c r="AY765" s="16" t="s">
        <v>158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80</v>
      </c>
      <c r="BK765" s="256">
        <f>ROUND(I765*H765,2)</f>
        <v>0</v>
      </c>
      <c r="BL765" s="16" t="s">
        <v>164</v>
      </c>
      <c r="BM765" s="255" t="s">
        <v>926</v>
      </c>
    </row>
    <row r="766" spans="1:51" s="14" customFormat="1" ht="12">
      <c r="A766" s="14"/>
      <c r="B766" s="268"/>
      <c r="C766" s="269"/>
      <c r="D766" s="259" t="s">
        <v>166</v>
      </c>
      <c r="E766" s="270" t="s">
        <v>1</v>
      </c>
      <c r="F766" s="271" t="s">
        <v>922</v>
      </c>
      <c r="G766" s="269"/>
      <c r="H766" s="272">
        <v>21.455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166</v>
      </c>
      <c r="AU766" s="278" t="s">
        <v>82</v>
      </c>
      <c r="AV766" s="14" t="s">
        <v>82</v>
      </c>
      <c r="AW766" s="14" t="s">
        <v>30</v>
      </c>
      <c r="AX766" s="14" t="s">
        <v>73</v>
      </c>
      <c r="AY766" s="278" t="s">
        <v>158</v>
      </c>
    </row>
    <row r="767" spans="1:65" s="2" customFormat="1" ht="16.5" customHeight="1">
      <c r="A767" s="37"/>
      <c r="B767" s="38"/>
      <c r="C767" s="243" t="s">
        <v>927</v>
      </c>
      <c r="D767" s="243" t="s">
        <v>160</v>
      </c>
      <c r="E767" s="244" t="s">
        <v>928</v>
      </c>
      <c r="F767" s="245" t="s">
        <v>929</v>
      </c>
      <c r="G767" s="246" t="s">
        <v>462</v>
      </c>
      <c r="H767" s="247">
        <v>129.95</v>
      </c>
      <c r="I767" s="248"/>
      <c r="J767" s="249">
        <f>ROUND(I767*H767,2)</f>
        <v>0</v>
      </c>
      <c r="K767" s="250"/>
      <c r="L767" s="43"/>
      <c r="M767" s="251" t="s">
        <v>1</v>
      </c>
      <c r="N767" s="252" t="s">
        <v>38</v>
      </c>
      <c r="O767" s="90"/>
      <c r="P767" s="253">
        <f>O767*H767</f>
        <v>0</v>
      </c>
      <c r="Q767" s="253">
        <v>0</v>
      </c>
      <c r="R767" s="253">
        <f>Q767*H767</f>
        <v>0</v>
      </c>
      <c r="S767" s="253">
        <v>0.058</v>
      </c>
      <c r="T767" s="254">
        <f>S767*H767</f>
        <v>7.5371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164</v>
      </c>
      <c r="AT767" s="255" t="s">
        <v>160</v>
      </c>
      <c r="AU767" s="255" t="s">
        <v>82</v>
      </c>
      <c r="AY767" s="16" t="s">
        <v>158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80</v>
      </c>
      <c r="BK767" s="256">
        <f>ROUND(I767*H767,2)</f>
        <v>0</v>
      </c>
      <c r="BL767" s="16" t="s">
        <v>164</v>
      </c>
      <c r="BM767" s="255" t="s">
        <v>930</v>
      </c>
    </row>
    <row r="768" spans="1:51" s="13" customFormat="1" ht="12">
      <c r="A768" s="13"/>
      <c r="B768" s="257"/>
      <c r="C768" s="258"/>
      <c r="D768" s="259" t="s">
        <v>166</v>
      </c>
      <c r="E768" s="260" t="s">
        <v>1</v>
      </c>
      <c r="F768" s="261" t="s">
        <v>260</v>
      </c>
      <c r="G768" s="258"/>
      <c r="H768" s="260" t="s">
        <v>1</v>
      </c>
      <c r="I768" s="262"/>
      <c r="J768" s="258"/>
      <c r="K768" s="258"/>
      <c r="L768" s="263"/>
      <c r="M768" s="264"/>
      <c r="N768" s="265"/>
      <c r="O768" s="265"/>
      <c r="P768" s="265"/>
      <c r="Q768" s="265"/>
      <c r="R768" s="265"/>
      <c r="S768" s="265"/>
      <c r="T768" s="26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7" t="s">
        <v>166</v>
      </c>
      <c r="AU768" s="267" t="s">
        <v>82</v>
      </c>
      <c r="AV768" s="13" t="s">
        <v>80</v>
      </c>
      <c r="AW768" s="13" t="s">
        <v>30</v>
      </c>
      <c r="AX768" s="13" t="s">
        <v>73</v>
      </c>
      <c r="AY768" s="267" t="s">
        <v>158</v>
      </c>
    </row>
    <row r="769" spans="1:51" s="14" customFormat="1" ht="12">
      <c r="A769" s="14"/>
      <c r="B769" s="268"/>
      <c r="C769" s="269"/>
      <c r="D769" s="259" t="s">
        <v>166</v>
      </c>
      <c r="E769" s="270" t="s">
        <v>1</v>
      </c>
      <c r="F769" s="271" t="s">
        <v>931</v>
      </c>
      <c r="G769" s="269"/>
      <c r="H769" s="272">
        <v>129.95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166</v>
      </c>
      <c r="AU769" s="278" t="s">
        <v>82</v>
      </c>
      <c r="AV769" s="14" t="s">
        <v>82</v>
      </c>
      <c r="AW769" s="14" t="s">
        <v>30</v>
      </c>
      <c r="AX769" s="14" t="s">
        <v>73</v>
      </c>
      <c r="AY769" s="278" t="s">
        <v>158</v>
      </c>
    </row>
    <row r="770" spans="1:65" s="2" customFormat="1" ht="16.5" customHeight="1">
      <c r="A770" s="37"/>
      <c r="B770" s="38"/>
      <c r="C770" s="243" t="s">
        <v>932</v>
      </c>
      <c r="D770" s="243" t="s">
        <v>160</v>
      </c>
      <c r="E770" s="244" t="s">
        <v>933</v>
      </c>
      <c r="F770" s="245" t="s">
        <v>934</v>
      </c>
      <c r="G770" s="246" t="s">
        <v>462</v>
      </c>
      <c r="H770" s="247">
        <v>21.6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38</v>
      </c>
      <c r="O770" s="90"/>
      <c r="P770" s="253">
        <f>O770*H770</f>
        <v>0</v>
      </c>
      <c r="Q770" s="253">
        <v>0</v>
      </c>
      <c r="R770" s="253">
        <f>Q770*H770</f>
        <v>0</v>
      </c>
      <c r="S770" s="253">
        <v>0.108</v>
      </c>
      <c r="T770" s="254">
        <f>S770*H770</f>
        <v>2.3328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164</v>
      </c>
      <c r="AT770" s="255" t="s">
        <v>160</v>
      </c>
      <c r="AU770" s="255" t="s">
        <v>82</v>
      </c>
      <c r="AY770" s="16" t="s">
        <v>158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80</v>
      </c>
      <c r="BK770" s="256">
        <f>ROUND(I770*H770,2)</f>
        <v>0</v>
      </c>
      <c r="BL770" s="16" t="s">
        <v>164</v>
      </c>
      <c r="BM770" s="255" t="s">
        <v>935</v>
      </c>
    </row>
    <row r="771" spans="1:51" s="13" customFormat="1" ht="12">
      <c r="A771" s="13"/>
      <c r="B771" s="257"/>
      <c r="C771" s="258"/>
      <c r="D771" s="259" t="s">
        <v>166</v>
      </c>
      <c r="E771" s="260" t="s">
        <v>1</v>
      </c>
      <c r="F771" s="261" t="s">
        <v>604</v>
      </c>
      <c r="G771" s="258"/>
      <c r="H771" s="260" t="s">
        <v>1</v>
      </c>
      <c r="I771" s="262"/>
      <c r="J771" s="258"/>
      <c r="K771" s="258"/>
      <c r="L771" s="263"/>
      <c r="M771" s="264"/>
      <c r="N771" s="265"/>
      <c r="O771" s="265"/>
      <c r="P771" s="265"/>
      <c r="Q771" s="265"/>
      <c r="R771" s="265"/>
      <c r="S771" s="265"/>
      <c r="T771" s="26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7" t="s">
        <v>166</v>
      </c>
      <c r="AU771" s="267" t="s">
        <v>82</v>
      </c>
      <c r="AV771" s="13" t="s">
        <v>80</v>
      </c>
      <c r="AW771" s="13" t="s">
        <v>30</v>
      </c>
      <c r="AX771" s="13" t="s">
        <v>73</v>
      </c>
      <c r="AY771" s="267" t="s">
        <v>158</v>
      </c>
    </row>
    <row r="772" spans="1:51" s="14" customFormat="1" ht="12">
      <c r="A772" s="14"/>
      <c r="B772" s="268"/>
      <c r="C772" s="269"/>
      <c r="D772" s="259" t="s">
        <v>166</v>
      </c>
      <c r="E772" s="270" t="s">
        <v>1</v>
      </c>
      <c r="F772" s="271" t="s">
        <v>936</v>
      </c>
      <c r="G772" s="269"/>
      <c r="H772" s="272">
        <v>21.6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166</v>
      </c>
      <c r="AU772" s="278" t="s">
        <v>82</v>
      </c>
      <c r="AV772" s="14" t="s">
        <v>82</v>
      </c>
      <c r="AW772" s="14" t="s">
        <v>30</v>
      </c>
      <c r="AX772" s="14" t="s">
        <v>73</v>
      </c>
      <c r="AY772" s="278" t="s">
        <v>158</v>
      </c>
    </row>
    <row r="773" spans="1:65" s="2" customFormat="1" ht="21.75" customHeight="1">
      <c r="A773" s="37"/>
      <c r="B773" s="38"/>
      <c r="C773" s="243" t="s">
        <v>937</v>
      </c>
      <c r="D773" s="243" t="s">
        <v>160</v>
      </c>
      <c r="E773" s="244" t="s">
        <v>938</v>
      </c>
      <c r="F773" s="245" t="s">
        <v>939</v>
      </c>
      <c r="G773" s="246" t="s">
        <v>163</v>
      </c>
      <c r="H773" s="247">
        <v>9.995</v>
      </c>
      <c r="I773" s="248"/>
      <c r="J773" s="249">
        <f>ROUND(I773*H773,2)</f>
        <v>0</v>
      </c>
      <c r="K773" s="250"/>
      <c r="L773" s="43"/>
      <c r="M773" s="251" t="s">
        <v>1</v>
      </c>
      <c r="N773" s="252" t="s">
        <v>38</v>
      </c>
      <c r="O773" s="90"/>
      <c r="P773" s="253">
        <f>O773*H773</f>
        <v>0</v>
      </c>
      <c r="Q773" s="253">
        <v>0</v>
      </c>
      <c r="R773" s="253">
        <f>Q773*H773</f>
        <v>0</v>
      </c>
      <c r="S773" s="253">
        <v>0.065</v>
      </c>
      <c r="T773" s="254">
        <f>S773*H773</f>
        <v>0.649675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R773" s="255" t="s">
        <v>164</v>
      </c>
      <c r="AT773" s="255" t="s">
        <v>160</v>
      </c>
      <c r="AU773" s="255" t="s">
        <v>82</v>
      </c>
      <c r="AY773" s="16" t="s">
        <v>158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6" t="s">
        <v>80</v>
      </c>
      <c r="BK773" s="256">
        <f>ROUND(I773*H773,2)</f>
        <v>0</v>
      </c>
      <c r="BL773" s="16" t="s">
        <v>164</v>
      </c>
      <c r="BM773" s="255" t="s">
        <v>940</v>
      </c>
    </row>
    <row r="774" spans="1:51" s="13" customFormat="1" ht="12">
      <c r="A774" s="13"/>
      <c r="B774" s="257"/>
      <c r="C774" s="258"/>
      <c r="D774" s="259" t="s">
        <v>166</v>
      </c>
      <c r="E774" s="260" t="s">
        <v>1</v>
      </c>
      <c r="F774" s="261" t="s">
        <v>167</v>
      </c>
      <c r="G774" s="258"/>
      <c r="H774" s="260" t="s">
        <v>1</v>
      </c>
      <c r="I774" s="262"/>
      <c r="J774" s="258"/>
      <c r="K774" s="258"/>
      <c r="L774" s="263"/>
      <c r="M774" s="264"/>
      <c r="N774" s="265"/>
      <c r="O774" s="265"/>
      <c r="P774" s="265"/>
      <c r="Q774" s="265"/>
      <c r="R774" s="265"/>
      <c r="S774" s="265"/>
      <c r="T774" s="26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7" t="s">
        <v>166</v>
      </c>
      <c r="AU774" s="267" t="s">
        <v>82</v>
      </c>
      <c r="AV774" s="13" t="s">
        <v>80</v>
      </c>
      <c r="AW774" s="13" t="s">
        <v>30</v>
      </c>
      <c r="AX774" s="13" t="s">
        <v>73</v>
      </c>
      <c r="AY774" s="267" t="s">
        <v>158</v>
      </c>
    </row>
    <row r="775" spans="1:51" s="14" customFormat="1" ht="12">
      <c r="A775" s="14"/>
      <c r="B775" s="268"/>
      <c r="C775" s="269"/>
      <c r="D775" s="259" t="s">
        <v>166</v>
      </c>
      <c r="E775" s="270" t="s">
        <v>1</v>
      </c>
      <c r="F775" s="271" t="s">
        <v>712</v>
      </c>
      <c r="G775" s="269"/>
      <c r="H775" s="272">
        <v>7.934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166</v>
      </c>
      <c r="AU775" s="278" t="s">
        <v>82</v>
      </c>
      <c r="AV775" s="14" t="s">
        <v>82</v>
      </c>
      <c r="AW775" s="14" t="s">
        <v>30</v>
      </c>
      <c r="AX775" s="14" t="s">
        <v>73</v>
      </c>
      <c r="AY775" s="278" t="s">
        <v>158</v>
      </c>
    </row>
    <row r="776" spans="1:51" s="14" customFormat="1" ht="12">
      <c r="A776" s="14"/>
      <c r="B776" s="268"/>
      <c r="C776" s="269"/>
      <c r="D776" s="259" t="s">
        <v>166</v>
      </c>
      <c r="E776" s="270" t="s">
        <v>1</v>
      </c>
      <c r="F776" s="271" t="s">
        <v>713</v>
      </c>
      <c r="G776" s="269"/>
      <c r="H776" s="272">
        <v>1.441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166</v>
      </c>
      <c r="AU776" s="278" t="s">
        <v>82</v>
      </c>
      <c r="AV776" s="14" t="s">
        <v>82</v>
      </c>
      <c r="AW776" s="14" t="s">
        <v>30</v>
      </c>
      <c r="AX776" s="14" t="s">
        <v>73</v>
      </c>
      <c r="AY776" s="278" t="s">
        <v>158</v>
      </c>
    </row>
    <row r="777" spans="1:51" s="14" customFormat="1" ht="12">
      <c r="A777" s="14"/>
      <c r="B777" s="268"/>
      <c r="C777" s="269"/>
      <c r="D777" s="259" t="s">
        <v>166</v>
      </c>
      <c r="E777" s="270" t="s">
        <v>1</v>
      </c>
      <c r="F777" s="271" t="s">
        <v>714</v>
      </c>
      <c r="G777" s="269"/>
      <c r="H777" s="272">
        <v>0.62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166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158</v>
      </c>
    </row>
    <row r="778" spans="1:65" s="2" customFormat="1" ht="16.5" customHeight="1">
      <c r="A778" s="37"/>
      <c r="B778" s="38"/>
      <c r="C778" s="243" t="s">
        <v>941</v>
      </c>
      <c r="D778" s="243" t="s">
        <v>160</v>
      </c>
      <c r="E778" s="244" t="s">
        <v>942</v>
      </c>
      <c r="F778" s="245" t="s">
        <v>943</v>
      </c>
      <c r="G778" s="246" t="s">
        <v>163</v>
      </c>
      <c r="H778" s="247">
        <v>6.2</v>
      </c>
      <c r="I778" s="248"/>
      <c r="J778" s="249">
        <f>ROUND(I778*H778,2)</f>
        <v>0</v>
      </c>
      <c r="K778" s="250"/>
      <c r="L778" s="43"/>
      <c r="M778" s="251" t="s">
        <v>1</v>
      </c>
      <c r="N778" s="252" t="s">
        <v>38</v>
      </c>
      <c r="O778" s="90"/>
      <c r="P778" s="253">
        <f>O778*H778</f>
        <v>0</v>
      </c>
      <c r="Q778" s="253">
        <v>0</v>
      </c>
      <c r="R778" s="253">
        <f>Q778*H778</f>
        <v>0</v>
      </c>
      <c r="S778" s="253">
        <v>0.076</v>
      </c>
      <c r="T778" s="254">
        <f>S778*H778</f>
        <v>0.4712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55" t="s">
        <v>164</v>
      </c>
      <c r="AT778" s="255" t="s">
        <v>160</v>
      </c>
      <c r="AU778" s="255" t="s">
        <v>82</v>
      </c>
      <c r="AY778" s="16" t="s">
        <v>158</v>
      </c>
      <c r="BE778" s="256">
        <f>IF(N778="základní",J778,0)</f>
        <v>0</v>
      </c>
      <c r="BF778" s="256">
        <f>IF(N778="snížená",J778,0)</f>
        <v>0</v>
      </c>
      <c r="BG778" s="256">
        <f>IF(N778="zákl. přenesená",J778,0)</f>
        <v>0</v>
      </c>
      <c r="BH778" s="256">
        <f>IF(N778="sníž. přenesená",J778,0)</f>
        <v>0</v>
      </c>
      <c r="BI778" s="256">
        <f>IF(N778="nulová",J778,0)</f>
        <v>0</v>
      </c>
      <c r="BJ778" s="16" t="s">
        <v>80</v>
      </c>
      <c r="BK778" s="256">
        <f>ROUND(I778*H778,2)</f>
        <v>0</v>
      </c>
      <c r="BL778" s="16" t="s">
        <v>164</v>
      </c>
      <c r="BM778" s="255" t="s">
        <v>944</v>
      </c>
    </row>
    <row r="779" spans="1:51" s="14" customFormat="1" ht="12">
      <c r="A779" s="14"/>
      <c r="B779" s="268"/>
      <c r="C779" s="269"/>
      <c r="D779" s="259" t="s">
        <v>166</v>
      </c>
      <c r="E779" s="270" t="s">
        <v>1</v>
      </c>
      <c r="F779" s="271" t="s">
        <v>945</v>
      </c>
      <c r="G779" s="269"/>
      <c r="H779" s="272">
        <v>4.8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166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158</v>
      </c>
    </row>
    <row r="780" spans="1:51" s="14" customFormat="1" ht="12">
      <c r="A780" s="14"/>
      <c r="B780" s="268"/>
      <c r="C780" s="269"/>
      <c r="D780" s="259" t="s">
        <v>166</v>
      </c>
      <c r="E780" s="270" t="s">
        <v>1</v>
      </c>
      <c r="F780" s="271" t="s">
        <v>946</v>
      </c>
      <c r="G780" s="269"/>
      <c r="H780" s="272">
        <v>1.4</v>
      </c>
      <c r="I780" s="273"/>
      <c r="J780" s="269"/>
      <c r="K780" s="269"/>
      <c r="L780" s="274"/>
      <c r="M780" s="275"/>
      <c r="N780" s="276"/>
      <c r="O780" s="276"/>
      <c r="P780" s="276"/>
      <c r="Q780" s="276"/>
      <c r="R780" s="276"/>
      <c r="S780" s="276"/>
      <c r="T780" s="277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78" t="s">
        <v>166</v>
      </c>
      <c r="AU780" s="278" t="s">
        <v>82</v>
      </c>
      <c r="AV780" s="14" t="s">
        <v>82</v>
      </c>
      <c r="AW780" s="14" t="s">
        <v>30</v>
      </c>
      <c r="AX780" s="14" t="s">
        <v>73</v>
      </c>
      <c r="AY780" s="278" t="s">
        <v>158</v>
      </c>
    </row>
    <row r="781" spans="1:65" s="2" customFormat="1" ht="21.75" customHeight="1">
      <c r="A781" s="37"/>
      <c r="B781" s="38"/>
      <c r="C781" s="243" t="s">
        <v>947</v>
      </c>
      <c r="D781" s="243" t="s">
        <v>160</v>
      </c>
      <c r="E781" s="244" t="s">
        <v>948</v>
      </c>
      <c r="F781" s="245" t="s">
        <v>949</v>
      </c>
      <c r="G781" s="246" t="s">
        <v>163</v>
      </c>
      <c r="H781" s="247">
        <v>382.63</v>
      </c>
      <c r="I781" s="248"/>
      <c r="J781" s="249">
        <f>ROUND(I781*H781,2)</f>
        <v>0</v>
      </c>
      <c r="K781" s="250"/>
      <c r="L781" s="43"/>
      <c r="M781" s="251" t="s">
        <v>1</v>
      </c>
      <c r="N781" s="252" t="s">
        <v>38</v>
      </c>
      <c r="O781" s="90"/>
      <c r="P781" s="253">
        <f>O781*H781</f>
        <v>0</v>
      </c>
      <c r="Q781" s="253">
        <v>0</v>
      </c>
      <c r="R781" s="253">
        <f>Q781*H781</f>
        <v>0</v>
      </c>
      <c r="S781" s="253">
        <v>0.01</v>
      </c>
      <c r="T781" s="254">
        <f>S781*H781</f>
        <v>3.8263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255" t="s">
        <v>164</v>
      </c>
      <c r="AT781" s="255" t="s">
        <v>160</v>
      </c>
      <c r="AU781" s="255" t="s">
        <v>82</v>
      </c>
      <c r="AY781" s="16" t="s">
        <v>158</v>
      </c>
      <c r="BE781" s="256">
        <f>IF(N781="základní",J781,0)</f>
        <v>0</v>
      </c>
      <c r="BF781" s="256">
        <f>IF(N781="snížená",J781,0)</f>
        <v>0</v>
      </c>
      <c r="BG781" s="256">
        <f>IF(N781="zákl. přenesená",J781,0)</f>
        <v>0</v>
      </c>
      <c r="BH781" s="256">
        <f>IF(N781="sníž. přenesená",J781,0)</f>
        <v>0</v>
      </c>
      <c r="BI781" s="256">
        <f>IF(N781="nulová",J781,0)</f>
        <v>0</v>
      </c>
      <c r="BJ781" s="16" t="s">
        <v>80</v>
      </c>
      <c r="BK781" s="256">
        <f>ROUND(I781*H781,2)</f>
        <v>0</v>
      </c>
      <c r="BL781" s="16" t="s">
        <v>164</v>
      </c>
      <c r="BM781" s="255" t="s">
        <v>950</v>
      </c>
    </row>
    <row r="782" spans="1:51" s="14" customFormat="1" ht="12">
      <c r="A782" s="14"/>
      <c r="B782" s="268"/>
      <c r="C782" s="269"/>
      <c r="D782" s="259" t="s">
        <v>166</v>
      </c>
      <c r="E782" s="270" t="s">
        <v>1</v>
      </c>
      <c r="F782" s="271" t="s">
        <v>350</v>
      </c>
      <c r="G782" s="269"/>
      <c r="H782" s="272">
        <v>382.63</v>
      </c>
      <c r="I782" s="273"/>
      <c r="J782" s="269"/>
      <c r="K782" s="269"/>
      <c r="L782" s="274"/>
      <c r="M782" s="275"/>
      <c r="N782" s="276"/>
      <c r="O782" s="276"/>
      <c r="P782" s="276"/>
      <c r="Q782" s="276"/>
      <c r="R782" s="276"/>
      <c r="S782" s="276"/>
      <c r="T782" s="27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8" t="s">
        <v>166</v>
      </c>
      <c r="AU782" s="278" t="s">
        <v>82</v>
      </c>
      <c r="AV782" s="14" t="s">
        <v>82</v>
      </c>
      <c r="AW782" s="14" t="s">
        <v>30</v>
      </c>
      <c r="AX782" s="14" t="s">
        <v>73</v>
      </c>
      <c r="AY782" s="278" t="s">
        <v>158</v>
      </c>
    </row>
    <row r="783" spans="1:65" s="2" customFormat="1" ht="21.75" customHeight="1">
      <c r="A783" s="37"/>
      <c r="B783" s="38"/>
      <c r="C783" s="243" t="s">
        <v>951</v>
      </c>
      <c r="D783" s="243" t="s">
        <v>160</v>
      </c>
      <c r="E783" s="244" t="s">
        <v>952</v>
      </c>
      <c r="F783" s="245" t="s">
        <v>953</v>
      </c>
      <c r="G783" s="246" t="s">
        <v>163</v>
      </c>
      <c r="H783" s="247">
        <v>6.136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38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0.05</v>
      </c>
      <c r="T783" s="254">
        <f>S783*H783</f>
        <v>0.3068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164</v>
      </c>
      <c r="AT783" s="255" t="s">
        <v>160</v>
      </c>
      <c r="AU783" s="255" t="s">
        <v>82</v>
      </c>
      <c r="AY783" s="16" t="s">
        <v>158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80</v>
      </c>
      <c r="BK783" s="256">
        <f>ROUND(I783*H783,2)</f>
        <v>0</v>
      </c>
      <c r="BL783" s="16" t="s">
        <v>164</v>
      </c>
      <c r="BM783" s="255" t="s">
        <v>954</v>
      </c>
    </row>
    <row r="784" spans="1:51" s="14" customFormat="1" ht="12">
      <c r="A784" s="14"/>
      <c r="B784" s="268"/>
      <c r="C784" s="269"/>
      <c r="D784" s="259" t="s">
        <v>166</v>
      </c>
      <c r="E784" s="270" t="s">
        <v>1</v>
      </c>
      <c r="F784" s="271" t="s">
        <v>955</v>
      </c>
      <c r="G784" s="269"/>
      <c r="H784" s="272">
        <v>6.136</v>
      </c>
      <c r="I784" s="273"/>
      <c r="J784" s="269"/>
      <c r="K784" s="269"/>
      <c r="L784" s="274"/>
      <c r="M784" s="275"/>
      <c r="N784" s="276"/>
      <c r="O784" s="276"/>
      <c r="P784" s="276"/>
      <c r="Q784" s="276"/>
      <c r="R784" s="276"/>
      <c r="S784" s="276"/>
      <c r="T784" s="27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78" t="s">
        <v>166</v>
      </c>
      <c r="AU784" s="278" t="s">
        <v>82</v>
      </c>
      <c r="AV784" s="14" t="s">
        <v>82</v>
      </c>
      <c r="AW784" s="14" t="s">
        <v>30</v>
      </c>
      <c r="AX784" s="14" t="s">
        <v>73</v>
      </c>
      <c r="AY784" s="278" t="s">
        <v>158</v>
      </c>
    </row>
    <row r="785" spans="1:65" s="2" customFormat="1" ht="21.75" customHeight="1">
      <c r="A785" s="37"/>
      <c r="B785" s="38"/>
      <c r="C785" s="243" t="s">
        <v>956</v>
      </c>
      <c r="D785" s="243" t="s">
        <v>160</v>
      </c>
      <c r="E785" s="244" t="s">
        <v>957</v>
      </c>
      <c r="F785" s="245" t="s">
        <v>958</v>
      </c>
      <c r="G785" s="246" t="s">
        <v>163</v>
      </c>
      <c r="H785" s="247">
        <v>775.765</v>
      </c>
      <c r="I785" s="248"/>
      <c r="J785" s="249">
        <f>ROUND(I785*H785,2)</f>
        <v>0</v>
      </c>
      <c r="K785" s="250"/>
      <c r="L785" s="43"/>
      <c r="M785" s="251" t="s">
        <v>1</v>
      </c>
      <c r="N785" s="252" t="s">
        <v>38</v>
      </c>
      <c r="O785" s="90"/>
      <c r="P785" s="253">
        <f>O785*H785</f>
        <v>0</v>
      </c>
      <c r="Q785" s="253">
        <v>0</v>
      </c>
      <c r="R785" s="253">
        <f>Q785*H785</f>
        <v>0</v>
      </c>
      <c r="S785" s="253">
        <v>0.005</v>
      </c>
      <c r="T785" s="254">
        <f>S785*H785</f>
        <v>3.878825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255" t="s">
        <v>164</v>
      </c>
      <c r="AT785" s="255" t="s">
        <v>160</v>
      </c>
      <c r="AU785" s="255" t="s">
        <v>82</v>
      </c>
      <c r="AY785" s="16" t="s">
        <v>158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6" t="s">
        <v>80</v>
      </c>
      <c r="BK785" s="256">
        <f>ROUND(I785*H785,2)</f>
        <v>0</v>
      </c>
      <c r="BL785" s="16" t="s">
        <v>164</v>
      </c>
      <c r="BM785" s="255" t="s">
        <v>959</v>
      </c>
    </row>
    <row r="786" spans="1:51" s="14" customFormat="1" ht="12">
      <c r="A786" s="14"/>
      <c r="B786" s="268"/>
      <c r="C786" s="269"/>
      <c r="D786" s="259" t="s">
        <v>166</v>
      </c>
      <c r="E786" s="270" t="s">
        <v>1</v>
      </c>
      <c r="F786" s="271" t="s">
        <v>452</v>
      </c>
      <c r="G786" s="269"/>
      <c r="H786" s="272">
        <v>775.765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166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158</v>
      </c>
    </row>
    <row r="787" spans="1:65" s="2" customFormat="1" ht="21.75" customHeight="1">
      <c r="A787" s="37"/>
      <c r="B787" s="38"/>
      <c r="C787" s="243" t="s">
        <v>960</v>
      </c>
      <c r="D787" s="243" t="s">
        <v>160</v>
      </c>
      <c r="E787" s="244" t="s">
        <v>961</v>
      </c>
      <c r="F787" s="245" t="s">
        <v>962</v>
      </c>
      <c r="G787" s="246" t="s">
        <v>163</v>
      </c>
      <c r="H787" s="247">
        <v>268.07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38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0.037</v>
      </c>
      <c r="T787" s="254">
        <f>S787*H787</f>
        <v>9.91859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164</v>
      </c>
      <c r="AT787" s="255" t="s">
        <v>160</v>
      </c>
      <c r="AU787" s="255" t="s">
        <v>82</v>
      </c>
      <c r="AY787" s="16" t="s">
        <v>158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80</v>
      </c>
      <c r="BK787" s="256">
        <f>ROUND(I787*H787,2)</f>
        <v>0</v>
      </c>
      <c r="BL787" s="16" t="s">
        <v>164</v>
      </c>
      <c r="BM787" s="255" t="s">
        <v>963</v>
      </c>
    </row>
    <row r="788" spans="1:51" s="13" customFormat="1" ht="12">
      <c r="A788" s="13"/>
      <c r="B788" s="257"/>
      <c r="C788" s="258"/>
      <c r="D788" s="259" t="s">
        <v>166</v>
      </c>
      <c r="E788" s="260" t="s">
        <v>1</v>
      </c>
      <c r="F788" s="261" t="s">
        <v>405</v>
      </c>
      <c r="G788" s="258"/>
      <c r="H788" s="260" t="s">
        <v>1</v>
      </c>
      <c r="I788" s="262"/>
      <c r="J788" s="258"/>
      <c r="K788" s="258"/>
      <c r="L788" s="263"/>
      <c r="M788" s="264"/>
      <c r="N788" s="265"/>
      <c r="O788" s="265"/>
      <c r="P788" s="265"/>
      <c r="Q788" s="265"/>
      <c r="R788" s="265"/>
      <c r="S788" s="265"/>
      <c r="T788" s="26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7" t="s">
        <v>166</v>
      </c>
      <c r="AU788" s="267" t="s">
        <v>82</v>
      </c>
      <c r="AV788" s="13" t="s">
        <v>80</v>
      </c>
      <c r="AW788" s="13" t="s">
        <v>30</v>
      </c>
      <c r="AX788" s="13" t="s">
        <v>73</v>
      </c>
      <c r="AY788" s="267" t="s">
        <v>158</v>
      </c>
    </row>
    <row r="789" spans="1:51" s="14" customFormat="1" ht="12">
      <c r="A789" s="14"/>
      <c r="B789" s="268"/>
      <c r="C789" s="269"/>
      <c r="D789" s="259" t="s">
        <v>166</v>
      </c>
      <c r="E789" s="270" t="s">
        <v>1</v>
      </c>
      <c r="F789" s="271" t="s">
        <v>406</v>
      </c>
      <c r="G789" s="269"/>
      <c r="H789" s="272">
        <v>1.62</v>
      </c>
      <c r="I789" s="273"/>
      <c r="J789" s="269"/>
      <c r="K789" s="269"/>
      <c r="L789" s="274"/>
      <c r="M789" s="275"/>
      <c r="N789" s="276"/>
      <c r="O789" s="276"/>
      <c r="P789" s="276"/>
      <c r="Q789" s="276"/>
      <c r="R789" s="276"/>
      <c r="S789" s="276"/>
      <c r="T789" s="27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8" t="s">
        <v>166</v>
      </c>
      <c r="AU789" s="278" t="s">
        <v>82</v>
      </c>
      <c r="AV789" s="14" t="s">
        <v>82</v>
      </c>
      <c r="AW789" s="14" t="s">
        <v>30</v>
      </c>
      <c r="AX789" s="14" t="s">
        <v>73</v>
      </c>
      <c r="AY789" s="278" t="s">
        <v>158</v>
      </c>
    </row>
    <row r="790" spans="1:51" s="14" customFormat="1" ht="12">
      <c r="A790" s="14"/>
      <c r="B790" s="268"/>
      <c r="C790" s="269"/>
      <c r="D790" s="259" t="s">
        <v>166</v>
      </c>
      <c r="E790" s="270" t="s">
        <v>1</v>
      </c>
      <c r="F790" s="271" t="s">
        <v>407</v>
      </c>
      <c r="G790" s="269"/>
      <c r="H790" s="272">
        <v>1.62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166</v>
      </c>
      <c r="AU790" s="278" t="s">
        <v>82</v>
      </c>
      <c r="AV790" s="14" t="s">
        <v>82</v>
      </c>
      <c r="AW790" s="14" t="s">
        <v>30</v>
      </c>
      <c r="AX790" s="14" t="s">
        <v>73</v>
      </c>
      <c r="AY790" s="278" t="s">
        <v>158</v>
      </c>
    </row>
    <row r="791" spans="1:51" s="14" customFormat="1" ht="12">
      <c r="A791" s="14"/>
      <c r="B791" s="268"/>
      <c r="C791" s="269"/>
      <c r="D791" s="259" t="s">
        <v>166</v>
      </c>
      <c r="E791" s="270" t="s">
        <v>1</v>
      </c>
      <c r="F791" s="271" t="s">
        <v>450</v>
      </c>
      <c r="G791" s="269"/>
      <c r="H791" s="272">
        <v>264.83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166</v>
      </c>
      <c r="AU791" s="278" t="s">
        <v>82</v>
      </c>
      <c r="AV791" s="14" t="s">
        <v>82</v>
      </c>
      <c r="AW791" s="14" t="s">
        <v>30</v>
      </c>
      <c r="AX791" s="14" t="s">
        <v>73</v>
      </c>
      <c r="AY791" s="278" t="s">
        <v>158</v>
      </c>
    </row>
    <row r="792" spans="1:63" s="12" customFormat="1" ht="22.8" customHeight="1">
      <c r="A792" s="12"/>
      <c r="B792" s="227"/>
      <c r="C792" s="228"/>
      <c r="D792" s="229" t="s">
        <v>72</v>
      </c>
      <c r="E792" s="241" t="s">
        <v>964</v>
      </c>
      <c r="F792" s="241" t="s">
        <v>965</v>
      </c>
      <c r="G792" s="228"/>
      <c r="H792" s="228"/>
      <c r="I792" s="231"/>
      <c r="J792" s="242">
        <f>BK792</f>
        <v>0</v>
      </c>
      <c r="K792" s="228"/>
      <c r="L792" s="233"/>
      <c r="M792" s="234"/>
      <c r="N792" s="235"/>
      <c r="O792" s="235"/>
      <c r="P792" s="236">
        <f>SUM(P793:P805)</f>
        <v>0</v>
      </c>
      <c r="Q792" s="235"/>
      <c r="R792" s="236">
        <f>SUM(R793:R805)</f>
        <v>0</v>
      </c>
      <c r="S792" s="235"/>
      <c r="T792" s="237">
        <f>SUM(T793:T805)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38" t="s">
        <v>80</v>
      </c>
      <c r="AT792" s="239" t="s">
        <v>72</v>
      </c>
      <c r="AU792" s="239" t="s">
        <v>80</v>
      </c>
      <c r="AY792" s="238" t="s">
        <v>158</v>
      </c>
      <c r="BK792" s="240">
        <f>SUM(BK793:BK805)</f>
        <v>0</v>
      </c>
    </row>
    <row r="793" spans="1:65" s="2" customFormat="1" ht="16.5" customHeight="1">
      <c r="A793" s="37"/>
      <c r="B793" s="38"/>
      <c r="C793" s="243" t="s">
        <v>966</v>
      </c>
      <c r="D793" s="243" t="s">
        <v>160</v>
      </c>
      <c r="E793" s="244" t="s">
        <v>967</v>
      </c>
      <c r="F793" s="245" t="s">
        <v>968</v>
      </c>
      <c r="G793" s="246" t="s">
        <v>214</v>
      </c>
      <c r="H793" s="247">
        <v>190.842</v>
      </c>
      <c r="I793" s="248"/>
      <c r="J793" s="249">
        <f>ROUND(I793*H793,2)</f>
        <v>0</v>
      </c>
      <c r="K793" s="250"/>
      <c r="L793" s="43"/>
      <c r="M793" s="251" t="s">
        <v>1</v>
      </c>
      <c r="N793" s="252" t="s">
        <v>38</v>
      </c>
      <c r="O793" s="90"/>
      <c r="P793" s="253">
        <f>O793*H793</f>
        <v>0</v>
      </c>
      <c r="Q793" s="253">
        <v>0</v>
      </c>
      <c r="R793" s="253">
        <f>Q793*H793</f>
        <v>0</v>
      </c>
      <c r="S793" s="253">
        <v>0</v>
      </c>
      <c r="T793" s="254">
        <f>S793*H793</f>
        <v>0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R793" s="255" t="s">
        <v>164</v>
      </c>
      <c r="AT793" s="255" t="s">
        <v>160</v>
      </c>
      <c r="AU793" s="255" t="s">
        <v>82</v>
      </c>
      <c r="AY793" s="16" t="s">
        <v>158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6" t="s">
        <v>80</v>
      </c>
      <c r="BK793" s="256">
        <f>ROUND(I793*H793,2)</f>
        <v>0</v>
      </c>
      <c r="BL793" s="16" t="s">
        <v>164</v>
      </c>
      <c r="BM793" s="255" t="s">
        <v>969</v>
      </c>
    </row>
    <row r="794" spans="1:65" s="2" customFormat="1" ht="21.75" customHeight="1">
      <c r="A794" s="37"/>
      <c r="B794" s="38"/>
      <c r="C794" s="243" t="s">
        <v>970</v>
      </c>
      <c r="D794" s="243" t="s">
        <v>160</v>
      </c>
      <c r="E794" s="244" t="s">
        <v>971</v>
      </c>
      <c r="F794" s="245" t="s">
        <v>972</v>
      </c>
      <c r="G794" s="246" t="s">
        <v>214</v>
      </c>
      <c r="H794" s="247">
        <v>190.842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164</v>
      </c>
      <c r="AT794" s="255" t="s">
        <v>160</v>
      </c>
      <c r="AU794" s="255" t="s">
        <v>82</v>
      </c>
      <c r="AY794" s="16" t="s">
        <v>158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164</v>
      </c>
      <c r="BM794" s="255" t="s">
        <v>973</v>
      </c>
    </row>
    <row r="795" spans="1:65" s="2" customFormat="1" ht="16.5" customHeight="1">
      <c r="A795" s="37"/>
      <c r="B795" s="38"/>
      <c r="C795" s="243" t="s">
        <v>974</v>
      </c>
      <c r="D795" s="243" t="s">
        <v>160</v>
      </c>
      <c r="E795" s="244" t="s">
        <v>975</v>
      </c>
      <c r="F795" s="245" t="s">
        <v>976</v>
      </c>
      <c r="G795" s="246" t="s">
        <v>462</v>
      </c>
      <c r="H795" s="247">
        <v>24</v>
      </c>
      <c r="I795" s="248"/>
      <c r="J795" s="249">
        <f>ROUND(I795*H795,2)</f>
        <v>0</v>
      </c>
      <c r="K795" s="250"/>
      <c r="L795" s="43"/>
      <c r="M795" s="251" t="s">
        <v>1</v>
      </c>
      <c r="N795" s="252" t="s">
        <v>38</v>
      </c>
      <c r="O795" s="90"/>
      <c r="P795" s="253">
        <f>O795*H795</f>
        <v>0</v>
      </c>
      <c r="Q795" s="253">
        <v>0</v>
      </c>
      <c r="R795" s="253">
        <f>Q795*H795</f>
        <v>0</v>
      </c>
      <c r="S795" s="253">
        <v>0</v>
      </c>
      <c r="T795" s="254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255" t="s">
        <v>164</v>
      </c>
      <c r="AT795" s="255" t="s">
        <v>160</v>
      </c>
      <c r="AU795" s="255" t="s">
        <v>82</v>
      </c>
      <c r="AY795" s="16" t="s">
        <v>158</v>
      </c>
      <c r="BE795" s="256">
        <f>IF(N795="základní",J795,0)</f>
        <v>0</v>
      </c>
      <c r="BF795" s="256">
        <f>IF(N795="snížená",J795,0)</f>
        <v>0</v>
      </c>
      <c r="BG795" s="256">
        <f>IF(N795="zákl. přenesená",J795,0)</f>
        <v>0</v>
      </c>
      <c r="BH795" s="256">
        <f>IF(N795="sníž. přenesená",J795,0)</f>
        <v>0</v>
      </c>
      <c r="BI795" s="256">
        <f>IF(N795="nulová",J795,0)</f>
        <v>0</v>
      </c>
      <c r="BJ795" s="16" t="s">
        <v>80</v>
      </c>
      <c r="BK795" s="256">
        <f>ROUND(I795*H795,2)</f>
        <v>0</v>
      </c>
      <c r="BL795" s="16" t="s">
        <v>164</v>
      </c>
      <c r="BM795" s="255" t="s">
        <v>977</v>
      </c>
    </row>
    <row r="796" spans="1:51" s="14" customFormat="1" ht="12">
      <c r="A796" s="14"/>
      <c r="B796" s="268"/>
      <c r="C796" s="269"/>
      <c r="D796" s="259" t="s">
        <v>166</v>
      </c>
      <c r="E796" s="270" t="s">
        <v>1</v>
      </c>
      <c r="F796" s="271" t="s">
        <v>978</v>
      </c>
      <c r="G796" s="269"/>
      <c r="H796" s="272">
        <v>24</v>
      </c>
      <c r="I796" s="273"/>
      <c r="J796" s="269"/>
      <c r="K796" s="269"/>
      <c r="L796" s="274"/>
      <c r="M796" s="275"/>
      <c r="N796" s="276"/>
      <c r="O796" s="276"/>
      <c r="P796" s="276"/>
      <c r="Q796" s="276"/>
      <c r="R796" s="276"/>
      <c r="S796" s="276"/>
      <c r="T796" s="27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8" t="s">
        <v>166</v>
      </c>
      <c r="AU796" s="278" t="s">
        <v>82</v>
      </c>
      <c r="AV796" s="14" t="s">
        <v>82</v>
      </c>
      <c r="AW796" s="14" t="s">
        <v>30</v>
      </c>
      <c r="AX796" s="14" t="s">
        <v>73</v>
      </c>
      <c r="AY796" s="278" t="s">
        <v>158</v>
      </c>
    </row>
    <row r="797" spans="1:65" s="2" customFormat="1" ht="21.75" customHeight="1">
      <c r="A797" s="37"/>
      <c r="B797" s="38"/>
      <c r="C797" s="243" t="s">
        <v>979</v>
      </c>
      <c r="D797" s="243" t="s">
        <v>160</v>
      </c>
      <c r="E797" s="244" t="s">
        <v>980</v>
      </c>
      <c r="F797" s="245" t="s">
        <v>981</v>
      </c>
      <c r="G797" s="246" t="s">
        <v>462</v>
      </c>
      <c r="H797" s="247">
        <v>240</v>
      </c>
      <c r="I797" s="248"/>
      <c r="J797" s="249">
        <f>ROUND(I797*H797,2)</f>
        <v>0</v>
      </c>
      <c r="K797" s="250"/>
      <c r="L797" s="43"/>
      <c r="M797" s="251" t="s">
        <v>1</v>
      </c>
      <c r="N797" s="252" t="s">
        <v>38</v>
      </c>
      <c r="O797" s="90"/>
      <c r="P797" s="253">
        <f>O797*H797</f>
        <v>0</v>
      </c>
      <c r="Q797" s="253">
        <v>0</v>
      </c>
      <c r="R797" s="253">
        <f>Q797*H797</f>
        <v>0</v>
      </c>
      <c r="S797" s="253">
        <v>0</v>
      </c>
      <c r="T797" s="254">
        <f>S797*H797</f>
        <v>0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R797" s="255" t="s">
        <v>164</v>
      </c>
      <c r="AT797" s="255" t="s">
        <v>160</v>
      </c>
      <c r="AU797" s="255" t="s">
        <v>82</v>
      </c>
      <c r="AY797" s="16" t="s">
        <v>158</v>
      </c>
      <c r="BE797" s="256">
        <f>IF(N797="základní",J797,0)</f>
        <v>0</v>
      </c>
      <c r="BF797" s="256">
        <f>IF(N797="snížená",J797,0)</f>
        <v>0</v>
      </c>
      <c r="BG797" s="256">
        <f>IF(N797="zákl. přenesená",J797,0)</f>
        <v>0</v>
      </c>
      <c r="BH797" s="256">
        <f>IF(N797="sníž. přenesená",J797,0)</f>
        <v>0</v>
      </c>
      <c r="BI797" s="256">
        <f>IF(N797="nulová",J797,0)</f>
        <v>0</v>
      </c>
      <c r="BJ797" s="16" t="s">
        <v>80</v>
      </c>
      <c r="BK797" s="256">
        <f>ROUND(I797*H797,2)</f>
        <v>0</v>
      </c>
      <c r="BL797" s="16" t="s">
        <v>164</v>
      </c>
      <c r="BM797" s="255" t="s">
        <v>982</v>
      </c>
    </row>
    <row r="798" spans="1:51" s="14" customFormat="1" ht="12">
      <c r="A798" s="14"/>
      <c r="B798" s="268"/>
      <c r="C798" s="269"/>
      <c r="D798" s="259" t="s">
        <v>166</v>
      </c>
      <c r="E798" s="270" t="s">
        <v>1</v>
      </c>
      <c r="F798" s="271" t="s">
        <v>983</v>
      </c>
      <c r="G798" s="269"/>
      <c r="H798" s="272">
        <v>240</v>
      </c>
      <c r="I798" s="273"/>
      <c r="J798" s="269"/>
      <c r="K798" s="269"/>
      <c r="L798" s="274"/>
      <c r="M798" s="275"/>
      <c r="N798" s="276"/>
      <c r="O798" s="276"/>
      <c r="P798" s="276"/>
      <c r="Q798" s="276"/>
      <c r="R798" s="276"/>
      <c r="S798" s="276"/>
      <c r="T798" s="27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8" t="s">
        <v>166</v>
      </c>
      <c r="AU798" s="278" t="s">
        <v>82</v>
      </c>
      <c r="AV798" s="14" t="s">
        <v>82</v>
      </c>
      <c r="AW798" s="14" t="s">
        <v>30</v>
      </c>
      <c r="AX798" s="14" t="s">
        <v>73</v>
      </c>
      <c r="AY798" s="278" t="s">
        <v>158</v>
      </c>
    </row>
    <row r="799" spans="1:65" s="2" customFormat="1" ht="21.75" customHeight="1">
      <c r="A799" s="37"/>
      <c r="B799" s="38"/>
      <c r="C799" s="243" t="s">
        <v>984</v>
      </c>
      <c r="D799" s="243" t="s">
        <v>160</v>
      </c>
      <c r="E799" s="244" t="s">
        <v>985</v>
      </c>
      <c r="F799" s="245" t="s">
        <v>986</v>
      </c>
      <c r="G799" s="246" t="s">
        <v>214</v>
      </c>
      <c r="H799" s="247">
        <v>190.842</v>
      </c>
      <c r="I799" s="248"/>
      <c r="J799" s="249">
        <f>ROUND(I799*H799,2)</f>
        <v>0</v>
      </c>
      <c r="K799" s="250"/>
      <c r="L799" s="43"/>
      <c r="M799" s="251" t="s">
        <v>1</v>
      </c>
      <c r="N799" s="252" t="s">
        <v>38</v>
      </c>
      <c r="O799" s="90"/>
      <c r="P799" s="253">
        <f>O799*H799</f>
        <v>0</v>
      </c>
      <c r="Q799" s="253">
        <v>0</v>
      </c>
      <c r="R799" s="253">
        <f>Q799*H799</f>
        <v>0</v>
      </c>
      <c r="S799" s="253">
        <v>0</v>
      </c>
      <c r="T799" s="254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55" t="s">
        <v>164</v>
      </c>
      <c r="AT799" s="255" t="s">
        <v>160</v>
      </c>
      <c r="AU799" s="255" t="s">
        <v>82</v>
      </c>
      <c r="AY799" s="16" t="s">
        <v>158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6" t="s">
        <v>80</v>
      </c>
      <c r="BK799" s="256">
        <f>ROUND(I799*H799,2)</f>
        <v>0</v>
      </c>
      <c r="BL799" s="16" t="s">
        <v>164</v>
      </c>
      <c r="BM799" s="255" t="s">
        <v>987</v>
      </c>
    </row>
    <row r="800" spans="1:65" s="2" customFormat="1" ht="21.75" customHeight="1">
      <c r="A800" s="37"/>
      <c r="B800" s="38"/>
      <c r="C800" s="243" t="s">
        <v>988</v>
      </c>
      <c r="D800" s="243" t="s">
        <v>160</v>
      </c>
      <c r="E800" s="244" t="s">
        <v>989</v>
      </c>
      <c r="F800" s="245" t="s">
        <v>990</v>
      </c>
      <c r="G800" s="246" t="s">
        <v>214</v>
      </c>
      <c r="H800" s="247">
        <v>2099.262</v>
      </c>
      <c r="I800" s="248"/>
      <c r="J800" s="249">
        <f>ROUND(I800*H800,2)</f>
        <v>0</v>
      </c>
      <c r="K800" s="250"/>
      <c r="L800" s="43"/>
      <c r="M800" s="251" t="s">
        <v>1</v>
      </c>
      <c r="N800" s="252" t="s">
        <v>38</v>
      </c>
      <c r="O800" s="90"/>
      <c r="P800" s="253">
        <f>O800*H800</f>
        <v>0</v>
      </c>
      <c r="Q800" s="253">
        <v>0</v>
      </c>
      <c r="R800" s="253">
        <f>Q800*H800</f>
        <v>0</v>
      </c>
      <c r="S800" s="253">
        <v>0</v>
      </c>
      <c r="T800" s="254">
        <f>S800*H800</f>
        <v>0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R800" s="255" t="s">
        <v>164</v>
      </c>
      <c r="AT800" s="255" t="s">
        <v>160</v>
      </c>
      <c r="AU800" s="255" t="s">
        <v>82</v>
      </c>
      <c r="AY800" s="16" t="s">
        <v>158</v>
      </c>
      <c r="BE800" s="256">
        <f>IF(N800="základní",J800,0)</f>
        <v>0</v>
      </c>
      <c r="BF800" s="256">
        <f>IF(N800="snížená",J800,0)</f>
        <v>0</v>
      </c>
      <c r="BG800" s="256">
        <f>IF(N800="zákl. přenesená",J800,0)</f>
        <v>0</v>
      </c>
      <c r="BH800" s="256">
        <f>IF(N800="sníž. přenesená",J800,0)</f>
        <v>0</v>
      </c>
      <c r="BI800" s="256">
        <f>IF(N800="nulová",J800,0)</f>
        <v>0</v>
      </c>
      <c r="BJ800" s="16" t="s">
        <v>80</v>
      </c>
      <c r="BK800" s="256">
        <f>ROUND(I800*H800,2)</f>
        <v>0</v>
      </c>
      <c r="BL800" s="16" t="s">
        <v>164</v>
      </c>
      <c r="BM800" s="255" t="s">
        <v>991</v>
      </c>
    </row>
    <row r="801" spans="1:51" s="14" customFormat="1" ht="12">
      <c r="A801" s="14"/>
      <c r="B801" s="268"/>
      <c r="C801" s="269"/>
      <c r="D801" s="259" t="s">
        <v>166</v>
      </c>
      <c r="E801" s="269"/>
      <c r="F801" s="271" t="s">
        <v>992</v>
      </c>
      <c r="G801" s="269"/>
      <c r="H801" s="272">
        <v>2099.262</v>
      </c>
      <c r="I801" s="273"/>
      <c r="J801" s="269"/>
      <c r="K801" s="269"/>
      <c r="L801" s="274"/>
      <c r="M801" s="275"/>
      <c r="N801" s="276"/>
      <c r="O801" s="276"/>
      <c r="P801" s="276"/>
      <c r="Q801" s="276"/>
      <c r="R801" s="276"/>
      <c r="S801" s="276"/>
      <c r="T801" s="27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8" t="s">
        <v>166</v>
      </c>
      <c r="AU801" s="278" t="s">
        <v>82</v>
      </c>
      <c r="AV801" s="14" t="s">
        <v>82</v>
      </c>
      <c r="AW801" s="14" t="s">
        <v>4</v>
      </c>
      <c r="AX801" s="14" t="s">
        <v>80</v>
      </c>
      <c r="AY801" s="278" t="s">
        <v>158</v>
      </c>
    </row>
    <row r="802" spans="1:65" s="2" customFormat="1" ht="21.75" customHeight="1">
      <c r="A802" s="37"/>
      <c r="B802" s="38"/>
      <c r="C802" s="243" t="s">
        <v>993</v>
      </c>
      <c r="D802" s="243" t="s">
        <v>160</v>
      </c>
      <c r="E802" s="244" t="s">
        <v>994</v>
      </c>
      <c r="F802" s="245" t="s">
        <v>995</v>
      </c>
      <c r="G802" s="246" t="s">
        <v>214</v>
      </c>
      <c r="H802" s="247">
        <v>170.991</v>
      </c>
      <c r="I802" s="248"/>
      <c r="J802" s="249">
        <f>ROUND(I802*H802,2)</f>
        <v>0</v>
      </c>
      <c r="K802" s="250"/>
      <c r="L802" s="43"/>
      <c r="M802" s="251" t="s">
        <v>1</v>
      </c>
      <c r="N802" s="252" t="s">
        <v>38</v>
      </c>
      <c r="O802" s="90"/>
      <c r="P802" s="253">
        <f>O802*H802</f>
        <v>0</v>
      </c>
      <c r="Q802" s="253">
        <v>0</v>
      </c>
      <c r="R802" s="253">
        <f>Q802*H802</f>
        <v>0</v>
      </c>
      <c r="S802" s="253">
        <v>0</v>
      </c>
      <c r="T802" s="254">
        <f>S802*H802</f>
        <v>0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R802" s="255" t="s">
        <v>164</v>
      </c>
      <c r="AT802" s="255" t="s">
        <v>160</v>
      </c>
      <c r="AU802" s="255" t="s">
        <v>82</v>
      </c>
      <c r="AY802" s="16" t="s">
        <v>158</v>
      </c>
      <c r="BE802" s="256">
        <f>IF(N802="základní",J802,0)</f>
        <v>0</v>
      </c>
      <c r="BF802" s="256">
        <f>IF(N802="snížená",J802,0)</f>
        <v>0</v>
      </c>
      <c r="BG802" s="256">
        <f>IF(N802="zákl. přenesená",J802,0)</f>
        <v>0</v>
      </c>
      <c r="BH802" s="256">
        <f>IF(N802="sníž. přenesená",J802,0)</f>
        <v>0</v>
      </c>
      <c r="BI802" s="256">
        <f>IF(N802="nulová",J802,0)</f>
        <v>0</v>
      </c>
      <c r="BJ802" s="16" t="s">
        <v>80</v>
      </c>
      <c r="BK802" s="256">
        <f>ROUND(I802*H802,2)</f>
        <v>0</v>
      </c>
      <c r="BL802" s="16" t="s">
        <v>164</v>
      </c>
      <c r="BM802" s="255" t="s">
        <v>996</v>
      </c>
    </row>
    <row r="803" spans="1:51" s="14" customFormat="1" ht="12">
      <c r="A803" s="14"/>
      <c r="B803" s="268"/>
      <c r="C803" s="269"/>
      <c r="D803" s="259" t="s">
        <v>166</v>
      </c>
      <c r="E803" s="270" t="s">
        <v>1</v>
      </c>
      <c r="F803" s="271" t="s">
        <v>997</v>
      </c>
      <c r="G803" s="269"/>
      <c r="H803" s="272">
        <v>170.991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166</v>
      </c>
      <c r="AU803" s="278" t="s">
        <v>82</v>
      </c>
      <c r="AV803" s="14" t="s">
        <v>82</v>
      </c>
      <c r="AW803" s="14" t="s">
        <v>30</v>
      </c>
      <c r="AX803" s="14" t="s">
        <v>73</v>
      </c>
      <c r="AY803" s="278" t="s">
        <v>158</v>
      </c>
    </row>
    <row r="804" spans="1:65" s="2" customFormat="1" ht="21.75" customHeight="1">
      <c r="A804" s="37"/>
      <c r="B804" s="38"/>
      <c r="C804" s="243" t="s">
        <v>998</v>
      </c>
      <c r="D804" s="243" t="s">
        <v>160</v>
      </c>
      <c r="E804" s="244" t="s">
        <v>999</v>
      </c>
      <c r="F804" s="245" t="s">
        <v>1000</v>
      </c>
      <c r="G804" s="246" t="s">
        <v>214</v>
      </c>
      <c r="H804" s="247">
        <v>9.086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38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0</v>
      </c>
      <c r="T804" s="254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164</v>
      </c>
      <c r="AT804" s="255" t="s">
        <v>160</v>
      </c>
      <c r="AU804" s="255" t="s">
        <v>82</v>
      </c>
      <c r="AY804" s="16" t="s">
        <v>158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80</v>
      </c>
      <c r="BK804" s="256">
        <f>ROUND(I804*H804,2)</f>
        <v>0</v>
      </c>
      <c r="BL804" s="16" t="s">
        <v>164</v>
      </c>
      <c r="BM804" s="255" t="s">
        <v>1001</v>
      </c>
    </row>
    <row r="805" spans="1:51" s="14" customFormat="1" ht="12">
      <c r="A805" s="14"/>
      <c r="B805" s="268"/>
      <c r="C805" s="269"/>
      <c r="D805" s="259" t="s">
        <v>166</v>
      </c>
      <c r="E805" s="270" t="s">
        <v>1</v>
      </c>
      <c r="F805" s="271" t="s">
        <v>1002</v>
      </c>
      <c r="G805" s="269"/>
      <c r="H805" s="272">
        <v>9.086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166</v>
      </c>
      <c r="AU805" s="278" t="s">
        <v>82</v>
      </c>
      <c r="AV805" s="14" t="s">
        <v>82</v>
      </c>
      <c r="AW805" s="14" t="s">
        <v>30</v>
      </c>
      <c r="AX805" s="14" t="s">
        <v>73</v>
      </c>
      <c r="AY805" s="278" t="s">
        <v>158</v>
      </c>
    </row>
    <row r="806" spans="1:63" s="12" customFormat="1" ht="22.8" customHeight="1">
      <c r="A806" s="12"/>
      <c r="B806" s="227"/>
      <c r="C806" s="228"/>
      <c r="D806" s="229" t="s">
        <v>72</v>
      </c>
      <c r="E806" s="241" t="s">
        <v>1003</v>
      </c>
      <c r="F806" s="241" t="s">
        <v>1004</v>
      </c>
      <c r="G806" s="228"/>
      <c r="H806" s="228"/>
      <c r="I806" s="231"/>
      <c r="J806" s="242">
        <f>BK806</f>
        <v>0</v>
      </c>
      <c r="K806" s="228"/>
      <c r="L806" s="233"/>
      <c r="M806" s="234"/>
      <c r="N806" s="235"/>
      <c r="O806" s="235"/>
      <c r="P806" s="236">
        <f>P807</f>
        <v>0</v>
      </c>
      <c r="Q806" s="235"/>
      <c r="R806" s="236">
        <f>R807</f>
        <v>0</v>
      </c>
      <c r="S806" s="235"/>
      <c r="T806" s="237">
        <f>T807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38" t="s">
        <v>80</v>
      </c>
      <c r="AT806" s="239" t="s">
        <v>72</v>
      </c>
      <c r="AU806" s="239" t="s">
        <v>80</v>
      </c>
      <c r="AY806" s="238" t="s">
        <v>158</v>
      </c>
      <c r="BK806" s="240">
        <f>BK807</f>
        <v>0</v>
      </c>
    </row>
    <row r="807" spans="1:65" s="2" customFormat="1" ht="21.75" customHeight="1">
      <c r="A807" s="37"/>
      <c r="B807" s="38"/>
      <c r="C807" s="243" t="s">
        <v>1005</v>
      </c>
      <c r="D807" s="243" t="s">
        <v>160</v>
      </c>
      <c r="E807" s="244" t="s">
        <v>1006</v>
      </c>
      <c r="F807" s="245" t="s">
        <v>1007</v>
      </c>
      <c r="G807" s="246" t="s">
        <v>214</v>
      </c>
      <c r="H807" s="247">
        <v>160.952</v>
      </c>
      <c r="I807" s="248"/>
      <c r="J807" s="249">
        <f>ROUND(I807*H807,2)</f>
        <v>0</v>
      </c>
      <c r="K807" s="250"/>
      <c r="L807" s="43"/>
      <c r="M807" s="251" t="s">
        <v>1</v>
      </c>
      <c r="N807" s="252" t="s">
        <v>38</v>
      </c>
      <c r="O807" s="90"/>
      <c r="P807" s="253">
        <f>O807*H807</f>
        <v>0</v>
      </c>
      <c r="Q807" s="253">
        <v>0</v>
      </c>
      <c r="R807" s="253">
        <f>Q807*H807</f>
        <v>0</v>
      </c>
      <c r="S807" s="253">
        <v>0</v>
      </c>
      <c r="T807" s="254">
        <f>S807*H807</f>
        <v>0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255" t="s">
        <v>164</v>
      </c>
      <c r="AT807" s="255" t="s">
        <v>160</v>
      </c>
      <c r="AU807" s="255" t="s">
        <v>82</v>
      </c>
      <c r="AY807" s="16" t="s">
        <v>158</v>
      </c>
      <c r="BE807" s="256">
        <f>IF(N807="základní",J807,0)</f>
        <v>0</v>
      </c>
      <c r="BF807" s="256">
        <f>IF(N807="snížená",J807,0)</f>
        <v>0</v>
      </c>
      <c r="BG807" s="256">
        <f>IF(N807="zákl. přenesená",J807,0)</f>
        <v>0</v>
      </c>
      <c r="BH807" s="256">
        <f>IF(N807="sníž. přenesená",J807,0)</f>
        <v>0</v>
      </c>
      <c r="BI807" s="256">
        <f>IF(N807="nulová",J807,0)</f>
        <v>0</v>
      </c>
      <c r="BJ807" s="16" t="s">
        <v>80</v>
      </c>
      <c r="BK807" s="256">
        <f>ROUND(I807*H807,2)</f>
        <v>0</v>
      </c>
      <c r="BL807" s="16" t="s">
        <v>164</v>
      </c>
      <c r="BM807" s="255" t="s">
        <v>1008</v>
      </c>
    </row>
    <row r="808" spans="1:63" s="12" customFormat="1" ht="25.9" customHeight="1">
      <c r="A808" s="12"/>
      <c r="B808" s="227"/>
      <c r="C808" s="228"/>
      <c r="D808" s="229" t="s">
        <v>72</v>
      </c>
      <c r="E808" s="230" t="s">
        <v>1009</v>
      </c>
      <c r="F808" s="230" t="s">
        <v>1010</v>
      </c>
      <c r="G808" s="228"/>
      <c r="H808" s="228"/>
      <c r="I808" s="231"/>
      <c r="J808" s="232">
        <f>BK808</f>
        <v>0</v>
      </c>
      <c r="K808" s="228"/>
      <c r="L808" s="233"/>
      <c r="M808" s="234"/>
      <c r="N808" s="235"/>
      <c r="O808" s="235"/>
      <c r="P808" s="236">
        <f>P809+P851+P896+P945+P949+P984+P992+P1092+P1108+P1176+P1237+P1369+P1393+P1408+P1434</f>
        <v>0</v>
      </c>
      <c r="Q808" s="235"/>
      <c r="R808" s="236">
        <f>R809+R851+R896+R945+R949+R984+R992+R1092+R1108+R1176+R1237+R1369+R1393+R1408+R1434</f>
        <v>28.850675514999995</v>
      </c>
      <c r="S808" s="235"/>
      <c r="T808" s="237">
        <f>T809+T851+T896+T945+T949+T984+T992+T1092+T1108+T1176+T1237+T1369+T1393+T1408+T1434</f>
        <v>19.850275500000002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38" t="s">
        <v>82</v>
      </c>
      <c r="AT808" s="239" t="s">
        <v>72</v>
      </c>
      <c r="AU808" s="239" t="s">
        <v>73</v>
      </c>
      <c r="AY808" s="238" t="s">
        <v>158</v>
      </c>
      <c r="BK808" s="240">
        <f>BK809+BK851+BK896+BK945+BK949+BK984+BK992+BK1092+BK1108+BK1176+BK1237+BK1369+BK1393+BK1408+BK1434</f>
        <v>0</v>
      </c>
    </row>
    <row r="809" spans="1:63" s="12" customFormat="1" ht="22.8" customHeight="1">
      <c r="A809" s="12"/>
      <c r="B809" s="227"/>
      <c r="C809" s="228"/>
      <c r="D809" s="229" t="s">
        <v>72</v>
      </c>
      <c r="E809" s="241" t="s">
        <v>1011</v>
      </c>
      <c r="F809" s="241" t="s">
        <v>1012</v>
      </c>
      <c r="G809" s="228"/>
      <c r="H809" s="228"/>
      <c r="I809" s="231"/>
      <c r="J809" s="242">
        <f>BK809</f>
        <v>0</v>
      </c>
      <c r="K809" s="228"/>
      <c r="L809" s="233"/>
      <c r="M809" s="234"/>
      <c r="N809" s="235"/>
      <c r="O809" s="235"/>
      <c r="P809" s="236">
        <f>SUM(P810:P850)</f>
        <v>0</v>
      </c>
      <c r="Q809" s="235"/>
      <c r="R809" s="236">
        <f>SUM(R810:R850)</f>
        <v>4.17098648</v>
      </c>
      <c r="S809" s="235"/>
      <c r="T809" s="237">
        <f>SUM(T810:T850)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38" t="s">
        <v>82</v>
      </c>
      <c r="AT809" s="239" t="s">
        <v>72</v>
      </c>
      <c r="AU809" s="239" t="s">
        <v>80</v>
      </c>
      <c r="AY809" s="238" t="s">
        <v>158</v>
      </c>
      <c r="BK809" s="240">
        <f>SUM(BK810:BK850)</f>
        <v>0</v>
      </c>
    </row>
    <row r="810" spans="1:65" s="2" customFormat="1" ht="21.75" customHeight="1">
      <c r="A810" s="37"/>
      <c r="B810" s="38"/>
      <c r="C810" s="243" t="s">
        <v>1013</v>
      </c>
      <c r="D810" s="243" t="s">
        <v>160</v>
      </c>
      <c r="E810" s="244" t="s">
        <v>1014</v>
      </c>
      <c r="F810" s="245" t="s">
        <v>1015</v>
      </c>
      <c r="G810" s="246" t="s">
        <v>163</v>
      </c>
      <c r="H810" s="247">
        <v>442.9</v>
      </c>
      <c r="I810" s="248"/>
      <c r="J810" s="249">
        <f>ROUND(I810*H810,2)</f>
        <v>0</v>
      </c>
      <c r="K810" s="250"/>
      <c r="L810" s="43"/>
      <c r="M810" s="251" t="s">
        <v>1</v>
      </c>
      <c r="N810" s="252" t="s">
        <v>38</v>
      </c>
      <c r="O810" s="90"/>
      <c r="P810" s="253">
        <f>O810*H810</f>
        <v>0</v>
      </c>
      <c r="Q810" s="253">
        <v>0</v>
      </c>
      <c r="R810" s="253">
        <f>Q810*H810</f>
        <v>0</v>
      </c>
      <c r="S810" s="253">
        <v>0</v>
      </c>
      <c r="T810" s="254">
        <f>S810*H810</f>
        <v>0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R810" s="255" t="s">
        <v>242</v>
      </c>
      <c r="AT810" s="255" t="s">
        <v>160</v>
      </c>
      <c r="AU810" s="255" t="s">
        <v>82</v>
      </c>
      <c r="AY810" s="16" t="s">
        <v>158</v>
      </c>
      <c r="BE810" s="256">
        <f>IF(N810="základní",J810,0)</f>
        <v>0</v>
      </c>
      <c r="BF810" s="256">
        <f>IF(N810="snížená",J810,0)</f>
        <v>0</v>
      </c>
      <c r="BG810" s="256">
        <f>IF(N810="zákl. přenesená",J810,0)</f>
        <v>0</v>
      </c>
      <c r="BH810" s="256">
        <f>IF(N810="sníž. přenesená",J810,0)</f>
        <v>0</v>
      </c>
      <c r="BI810" s="256">
        <f>IF(N810="nulová",J810,0)</f>
        <v>0</v>
      </c>
      <c r="BJ810" s="16" t="s">
        <v>80</v>
      </c>
      <c r="BK810" s="256">
        <f>ROUND(I810*H810,2)</f>
        <v>0</v>
      </c>
      <c r="BL810" s="16" t="s">
        <v>242</v>
      </c>
      <c r="BM810" s="255" t="s">
        <v>1016</v>
      </c>
    </row>
    <row r="811" spans="1:51" s="14" customFormat="1" ht="12">
      <c r="A811" s="14"/>
      <c r="B811" s="268"/>
      <c r="C811" s="269"/>
      <c r="D811" s="259" t="s">
        <v>166</v>
      </c>
      <c r="E811" s="270" t="s">
        <v>1</v>
      </c>
      <c r="F811" s="271" t="s">
        <v>1017</v>
      </c>
      <c r="G811" s="269"/>
      <c r="H811" s="272">
        <v>9.976</v>
      </c>
      <c r="I811" s="273"/>
      <c r="J811" s="269"/>
      <c r="K811" s="269"/>
      <c r="L811" s="274"/>
      <c r="M811" s="275"/>
      <c r="N811" s="276"/>
      <c r="O811" s="276"/>
      <c r="P811" s="276"/>
      <c r="Q811" s="276"/>
      <c r="R811" s="276"/>
      <c r="S811" s="276"/>
      <c r="T811" s="27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8" t="s">
        <v>166</v>
      </c>
      <c r="AU811" s="278" t="s">
        <v>82</v>
      </c>
      <c r="AV811" s="14" t="s">
        <v>82</v>
      </c>
      <c r="AW811" s="14" t="s">
        <v>30</v>
      </c>
      <c r="AX811" s="14" t="s">
        <v>73</v>
      </c>
      <c r="AY811" s="278" t="s">
        <v>158</v>
      </c>
    </row>
    <row r="812" spans="1:51" s="14" customFormat="1" ht="12">
      <c r="A812" s="14"/>
      <c r="B812" s="268"/>
      <c r="C812" s="269"/>
      <c r="D812" s="259" t="s">
        <v>166</v>
      </c>
      <c r="E812" s="270" t="s">
        <v>1</v>
      </c>
      <c r="F812" s="271" t="s">
        <v>1018</v>
      </c>
      <c r="G812" s="269"/>
      <c r="H812" s="272">
        <v>429.1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166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158</v>
      </c>
    </row>
    <row r="813" spans="1:51" s="14" customFormat="1" ht="12">
      <c r="A813" s="14"/>
      <c r="B813" s="268"/>
      <c r="C813" s="269"/>
      <c r="D813" s="259" t="s">
        <v>166</v>
      </c>
      <c r="E813" s="270" t="s">
        <v>1</v>
      </c>
      <c r="F813" s="271" t="s">
        <v>1019</v>
      </c>
      <c r="G813" s="269"/>
      <c r="H813" s="272">
        <v>3.824</v>
      </c>
      <c r="I813" s="273"/>
      <c r="J813" s="269"/>
      <c r="K813" s="269"/>
      <c r="L813" s="274"/>
      <c r="M813" s="275"/>
      <c r="N813" s="276"/>
      <c r="O813" s="276"/>
      <c r="P813" s="276"/>
      <c r="Q813" s="276"/>
      <c r="R813" s="276"/>
      <c r="S813" s="276"/>
      <c r="T813" s="27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8" t="s">
        <v>166</v>
      </c>
      <c r="AU813" s="278" t="s">
        <v>82</v>
      </c>
      <c r="AV813" s="14" t="s">
        <v>82</v>
      </c>
      <c r="AW813" s="14" t="s">
        <v>30</v>
      </c>
      <c r="AX813" s="14" t="s">
        <v>73</v>
      </c>
      <c r="AY813" s="278" t="s">
        <v>158</v>
      </c>
    </row>
    <row r="814" spans="1:65" s="2" customFormat="1" ht="21.75" customHeight="1">
      <c r="A814" s="37"/>
      <c r="B814" s="38"/>
      <c r="C814" s="243" t="s">
        <v>1020</v>
      </c>
      <c r="D814" s="243" t="s">
        <v>160</v>
      </c>
      <c r="E814" s="244" t="s">
        <v>1021</v>
      </c>
      <c r="F814" s="245" t="s">
        <v>1022</v>
      </c>
      <c r="G814" s="246" t="s">
        <v>163</v>
      </c>
      <c r="H814" s="247">
        <v>252.201</v>
      </c>
      <c r="I814" s="248"/>
      <c r="J814" s="249">
        <f>ROUND(I814*H814,2)</f>
        <v>0</v>
      </c>
      <c r="K814" s="250"/>
      <c r="L814" s="43"/>
      <c r="M814" s="251" t="s">
        <v>1</v>
      </c>
      <c r="N814" s="252" t="s">
        <v>38</v>
      </c>
      <c r="O814" s="90"/>
      <c r="P814" s="253">
        <f>O814*H814</f>
        <v>0</v>
      </c>
      <c r="Q814" s="253">
        <v>0</v>
      </c>
      <c r="R814" s="253">
        <f>Q814*H814</f>
        <v>0</v>
      </c>
      <c r="S814" s="253">
        <v>0</v>
      </c>
      <c r="T814" s="254">
        <f>S814*H814</f>
        <v>0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R814" s="255" t="s">
        <v>242</v>
      </c>
      <c r="AT814" s="255" t="s">
        <v>160</v>
      </c>
      <c r="AU814" s="255" t="s">
        <v>82</v>
      </c>
      <c r="AY814" s="16" t="s">
        <v>158</v>
      </c>
      <c r="BE814" s="256">
        <f>IF(N814="základní",J814,0)</f>
        <v>0</v>
      </c>
      <c r="BF814" s="256">
        <f>IF(N814="snížená",J814,0)</f>
        <v>0</v>
      </c>
      <c r="BG814" s="256">
        <f>IF(N814="zákl. přenesená",J814,0)</f>
        <v>0</v>
      </c>
      <c r="BH814" s="256">
        <f>IF(N814="sníž. přenesená",J814,0)</f>
        <v>0</v>
      </c>
      <c r="BI814" s="256">
        <f>IF(N814="nulová",J814,0)</f>
        <v>0</v>
      </c>
      <c r="BJ814" s="16" t="s">
        <v>80</v>
      </c>
      <c r="BK814" s="256">
        <f>ROUND(I814*H814,2)</f>
        <v>0</v>
      </c>
      <c r="BL814" s="16" t="s">
        <v>242</v>
      </c>
      <c r="BM814" s="255" t="s">
        <v>1023</v>
      </c>
    </row>
    <row r="815" spans="1:51" s="13" customFormat="1" ht="12">
      <c r="A815" s="13"/>
      <c r="B815" s="257"/>
      <c r="C815" s="258"/>
      <c r="D815" s="259" t="s">
        <v>166</v>
      </c>
      <c r="E815" s="260" t="s">
        <v>1</v>
      </c>
      <c r="F815" s="261" t="s">
        <v>1024</v>
      </c>
      <c r="G815" s="258"/>
      <c r="H815" s="260" t="s">
        <v>1</v>
      </c>
      <c r="I815" s="262"/>
      <c r="J815" s="258"/>
      <c r="K815" s="258"/>
      <c r="L815" s="263"/>
      <c r="M815" s="264"/>
      <c r="N815" s="265"/>
      <c r="O815" s="265"/>
      <c r="P815" s="265"/>
      <c r="Q815" s="265"/>
      <c r="R815" s="265"/>
      <c r="S815" s="265"/>
      <c r="T815" s="26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7" t="s">
        <v>166</v>
      </c>
      <c r="AU815" s="267" t="s">
        <v>82</v>
      </c>
      <c r="AV815" s="13" t="s">
        <v>80</v>
      </c>
      <c r="AW815" s="13" t="s">
        <v>30</v>
      </c>
      <c r="AX815" s="13" t="s">
        <v>73</v>
      </c>
      <c r="AY815" s="267" t="s">
        <v>158</v>
      </c>
    </row>
    <row r="816" spans="1:51" s="14" customFormat="1" ht="12">
      <c r="A816" s="14"/>
      <c r="B816" s="268"/>
      <c r="C816" s="269"/>
      <c r="D816" s="259" t="s">
        <v>166</v>
      </c>
      <c r="E816" s="270" t="s">
        <v>1</v>
      </c>
      <c r="F816" s="271" t="s">
        <v>1025</v>
      </c>
      <c r="G816" s="269"/>
      <c r="H816" s="272">
        <v>40.36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166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158</v>
      </c>
    </row>
    <row r="817" spans="1:51" s="14" customFormat="1" ht="12">
      <c r="A817" s="14"/>
      <c r="B817" s="268"/>
      <c r="C817" s="269"/>
      <c r="D817" s="259" t="s">
        <v>166</v>
      </c>
      <c r="E817" s="270" t="s">
        <v>1</v>
      </c>
      <c r="F817" s="271" t="s">
        <v>1026</v>
      </c>
      <c r="G817" s="269"/>
      <c r="H817" s="272">
        <v>13.36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8" t="s">
        <v>166</v>
      </c>
      <c r="AU817" s="278" t="s">
        <v>82</v>
      </c>
      <c r="AV817" s="14" t="s">
        <v>82</v>
      </c>
      <c r="AW817" s="14" t="s">
        <v>30</v>
      </c>
      <c r="AX817" s="14" t="s">
        <v>73</v>
      </c>
      <c r="AY817" s="278" t="s">
        <v>158</v>
      </c>
    </row>
    <row r="818" spans="1:51" s="14" customFormat="1" ht="12">
      <c r="A818" s="14"/>
      <c r="B818" s="268"/>
      <c r="C818" s="269"/>
      <c r="D818" s="259" t="s">
        <v>166</v>
      </c>
      <c r="E818" s="270" t="s">
        <v>1</v>
      </c>
      <c r="F818" s="271" t="s">
        <v>1027</v>
      </c>
      <c r="G818" s="269"/>
      <c r="H818" s="272">
        <v>40.32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166</v>
      </c>
      <c r="AU818" s="278" t="s">
        <v>82</v>
      </c>
      <c r="AV818" s="14" t="s">
        <v>82</v>
      </c>
      <c r="AW818" s="14" t="s">
        <v>30</v>
      </c>
      <c r="AX818" s="14" t="s">
        <v>73</v>
      </c>
      <c r="AY818" s="278" t="s">
        <v>158</v>
      </c>
    </row>
    <row r="819" spans="1:51" s="14" customFormat="1" ht="12">
      <c r="A819" s="14"/>
      <c r="B819" s="268"/>
      <c r="C819" s="269"/>
      <c r="D819" s="259" t="s">
        <v>166</v>
      </c>
      <c r="E819" s="270" t="s">
        <v>1</v>
      </c>
      <c r="F819" s="271" t="s">
        <v>1028</v>
      </c>
      <c r="G819" s="269"/>
      <c r="H819" s="272">
        <v>13.4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166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158</v>
      </c>
    </row>
    <row r="820" spans="1:51" s="13" customFormat="1" ht="12">
      <c r="A820" s="13"/>
      <c r="B820" s="257"/>
      <c r="C820" s="258"/>
      <c r="D820" s="259" t="s">
        <v>166</v>
      </c>
      <c r="E820" s="260" t="s">
        <v>1</v>
      </c>
      <c r="F820" s="261" t="s">
        <v>604</v>
      </c>
      <c r="G820" s="258"/>
      <c r="H820" s="260" t="s">
        <v>1</v>
      </c>
      <c r="I820" s="262"/>
      <c r="J820" s="258"/>
      <c r="K820" s="258"/>
      <c r="L820" s="263"/>
      <c r="M820" s="264"/>
      <c r="N820" s="265"/>
      <c r="O820" s="265"/>
      <c r="P820" s="265"/>
      <c r="Q820" s="265"/>
      <c r="R820" s="265"/>
      <c r="S820" s="265"/>
      <c r="T820" s="26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7" t="s">
        <v>166</v>
      </c>
      <c r="AU820" s="267" t="s">
        <v>82</v>
      </c>
      <c r="AV820" s="13" t="s">
        <v>80</v>
      </c>
      <c r="AW820" s="13" t="s">
        <v>30</v>
      </c>
      <c r="AX820" s="13" t="s">
        <v>73</v>
      </c>
      <c r="AY820" s="267" t="s">
        <v>158</v>
      </c>
    </row>
    <row r="821" spans="1:51" s="14" customFormat="1" ht="12">
      <c r="A821" s="14"/>
      <c r="B821" s="268"/>
      <c r="C821" s="269"/>
      <c r="D821" s="259" t="s">
        <v>166</v>
      </c>
      <c r="E821" s="270" t="s">
        <v>1</v>
      </c>
      <c r="F821" s="271" t="s">
        <v>605</v>
      </c>
      <c r="G821" s="269"/>
      <c r="H821" s="272">
        <v>125.411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166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158</v>
      </c>
    </row>
    <row r="822" spans="1:51" s="13" customFormat="1" ht="12">
      <c r="A822" s="13"/>
      <c r="B822" s="257"/>
      <c r="C822" s="258"/>
      <c r="D822" s="259" t="s">
        <v>166</v>
      </c>
      <c r="E822" s="260" t="s">
        <v>1</v>
      </c>
      <c r="F822" s="261" t="s">
        <v>275</v>
      </c>
      <c r="G822" s="258"/>
      <c r="H822" s="260" t="s">
        <v>1</v>
      </c>
      <c r="I822" s="262"/>
      <c r="J822" s="258"/>
      <c r="K822" s="258"/>
      <c r="L822" s="263"/>
      <c r="M822" s="264"/>
      <c r="N822" s="265"/>
      <c r="O822" s="265"/>
      <c r="P822" s="265"/>
      <c r="Q822" s="265"/>
      <c r="R822" s="265"/>
      <c r="S822" s="265"/>
      <c r="T822" s="26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7" t="s">
        <v>166</v>
      </c>
      <c r="AU822" s="267" t="s">
        <v>82</v>
      </c>
      <c r="AV822" s="13" t="s">
        <v>80</v>
      </c>
      <c r="AW822" s="13" t="s">
        <v>30</v>
      </c>
      <c r="AX822" s="13" t="s">
        <v>73</v>
      </c>
      <c r="AY822" s="267" t="s">
        <v>158</v>
      </c>
    </row>
    <row r="823" spans="1:51" s="14" customFormat="1" ht="12">
      <c r="A823" s="14"/>
      <c r="B823" s="268"/>
      <c r="C823" s="269"/>
      <c r="D823" s="259" t="s">
        <v>166</v>
      </c>
      <c r="E823" s="270" t="s">
        <v>1</v>
      </c>
      <c r="F823" s="271" t="s">
        <v>1029</v>
      </c>
      <c r="G823" s="269"/>
      <c r="H823" s="272">
        <v>19.35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166</v>
      </c>
      <c r="AU823" s="278" t="s">
        <v>82</v>
      </c>
      <c r="AV823" s="14" t="s">
        <v>82</v>
      </c>
      <c r="AW823" s="14" t="s">
        <v>30</v>
      </c>
      <c r="AX823" s="14" t="s">
        <v>73</v>
      </c>
      <c r="AY823" s="278" t="s">
        <v>158</v>
      </c>
    </row>
    <row r="824" spans="1:65" s="2" customFormat="1" ht="16.5" customHeight="1">
      <c r="A824" s="37"/>
      <c r="B824" s="38"/>
      <c r="C824" s="279" t="s">
        <v>1030</v>
      </c>
      <c r="D824" s="279" t="s">
        <v>233</v>
      </c>
      <c r="E824" s="280" t="s">
        <v>1031</v>
      </c>
      <c r="F824" s="281" t="s">
        <v>1032</v>
      </c>
      <c r="G824" s="282" t="s">
        <v>214</v>
      </c>
      <c r="H824" s="283">
        <v>0.209</v>
      </c>
      <c r="I824" s="284"/>
      <c r="J824" s="285">
        <f>ROUND(I824*H824,2)</f>
        <v>0</v>
      </c>
      <c r="K824" s="286"/>
      <c r="L824" s="287"/>
      <c r="M824" s="288" t="s">
        <v>1</v>
      </c>
      <c r="N824" s="289" t="s">
        <v>38</v>
      </c>
      <c r="O824" s="90"/>
      <c r="P824" s="253">
        <f>O824*H824</f>
        <v>0</v>
      </c>
      <c r="Q824" s="253">
        <v>1</v>
      </c>
      <c r="R824" s="253">
        <f>Q824*H824</f>
        <v>0.209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341</v>
      </c>
      <c r="AT824" s="255" t="s">
        <v>233</v>
      </c>
      <c r="AU824" s="255" t="s">
        <v>82</v>
      </c>
      <c r="AY824" s="16" t="s">
        <v>158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242</v>
      </c>
      <c r="BM824" s="255" t="s">
        <v>1033</v>
      </c>
    </row>
    <row r="825" spans="1:47" s="2" customFormat="1" ht="12">
      <c r="A825" s="37"/>
      <c r="B825" s="38"/>
      <c r="C825" s="39"/>
      <c r="D825" s="259" t="s">
        <v>434</v>
      </c>
      <c r="E825" s="39"/>
      <c r="F825" s="290" t="s">
        <v>1034</v>
      </c>
      <c r="G825" s="39"/>
      <c r="H825" s="39"/>
      <c r="I825" s="153"/>
      <c r="J825" s="39"/>
      <c r="K825" s="39"/>
      <c r="L825" s="43"/>
      <c r="M825" s="291"/>
      <c r="N825" s="292"/>
      <c r="O825" s="90"/>
      <c r="P825" s="90"/>
      <c r="Q825" s="90"/>
      <c r="R825" s="90"/>
      <c r="S825" s="90"/>
      <c r="T825" s="91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T825" s="16" t="s">
        <v>434</v>
      </c>
      <c r="AU825" s="16" t="s">
        <v>82</v>
      </c>
    </row>
    <row r="826" spans="1:51" s="14" customFormat="1" ht="12">
      <c r="A826" s="14"/>
      <c r="B826" s="268"/>
      <c r="C826" s="269"/>
      <c r="D826" s="259" t="s">
        <v>166</v>
      </c>
      <c r="E826" s="270" t="s">
        <v>1</v>
      </c>
      <c r="F826" s="271" t="s">
        <v>1035</v>
      </c>
      <c r="G826" s="269"/>
      <c r="H826" s="272">
        <v>442.9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166</v>
      </c>
      <c r="AU826" s="278" t="s">
        <v>82</v>
      </c>
      <c r="AV826" s="14" t="s">
        <v>82</v>
      </c>
      <c r="AW826" s="14" t="s">
        <v>30</v>
      </c>
      <c r="AX826" s="14" t="s">
        <v>73</v>
      </c>
      <c r="AY826" s="278" t="s">
        <v>158</v>
      </c>
    </row>
    <row r="827" spans="1:51" s="14" customFormat="1" ht="12">
      <c r="A827" s="14"/>
      <c r="B827" s="268"/>
      <c r="C827" s="269"/>
      <c r="D827" s="259" t="s">
        <v>166</v>
      </c>
      <c r="E827" s="270" t="s">
        <v>1</v>
      </c>
      <c r="F827" s="271" t="s">
        <v>1036</v>
      </c>
      <c r="G827" s="269"/>
      <c r="H827" s="272">
        <v>252.201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166</v>
      </c>
      <c r="AU827" s="278" t="s">
        <v>82</v>
      </c>
      <c r="AV827" s="14" t="s">
        <v>82</v>
      </c>
      <c r="AW827" s="14" t="s">
        <v>30</v>
      </c>
      <c r="AX827" s="14" t="s">
        <v>73</v>
      </c>
      <c r="AY827" s="278" t="s">
        <v>158</v>
      </c>
    </row>
    <row r="828" spans="1:51" s="14" customFormat="1" ht="12">
      <c r="A828" s="14"/>
      <c r="B828" s="268"/>
      <c r="C828" s="269"/>
      <c r="D828" s="259" t="s">
        <v>166</v>
      </c>
      <c r="E828" s="269"/>
      <c r="F828" s="271" t="s">
        <v>1037</v>
      </c>
      <c r="G828" s="269"/>
      <c r="H828" s="272">
        <v>0.209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166</v>
      </c>
      <c r="AU828" s="278" t="s">
        <v>82</v>
      </c>
      <c r="AV828" s="14" t="s">
        <v>82</v>
      </c>
      <c r="AW828" s="14" t="s">
        <v>4</v>
      </c>
      <c r="AX828" s="14" t="s">
        <v>80</v>
      </c>
      <c r="AY828" s="278" t="s">
        <v>158</v>
      </c>
    </row>
    <row r="829" spans="1:65" s="2" customFormat="1" ht="21.75" customHeight="1">
      <c r="A829" s="37"/>
      <c r="B829" s="38"/>
      <c r="C829" s="243" t="s">
        <v>1038</v>
      </c>
      <c r="D829" s="243" t="s">
        <v>160</v>
      </c>
      <c r="E829" s="244" t="s">
        <v>1039</v>
      </c>
      <c r="F829" s="245" t="s">
        <v>1040</v>
      </c>
      <c r="G829" s="246" t="s">
        <v>163</v>
      </c>
      <c r="H829" s="247">
        <v>429.1</v>
      </c>
      <c r="I829" s="248"/>
      <c r="J829" s="249">
        <f>ROUND(I829*H829,2)</f>
        <v>0</v>
      </c>
      <c r="K829" s="250"/>
      <c r="L829" s="43"/>
      <c r="M829" s="251" t="s">
        <v>1</v>
      </c>
      <c r="N829" s="252" t="s">
        <v>38</v>
      </c>
      <c r="O829" s="90"/>
      <c r="P829" s="253">
        <f>O829*H829</f>
        <v>0</v>
      </c>
      <c r="Q829" s="253">
        <v>0</v>
      </c>
      <c r="R829" s="253">
        <f>Q829*H829</f>
        <v>0</v>
      </c>
      <c r="S829" s="253">
        <v>0</v>
      </c>
      <c r="T829" s="254">
        <f>S829*H829</f>
        <v>0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55" t="s">
        <v>242</v>
      </c>
      <c r="AT829" s="255" t="s">
        <v>160</v>
      </c>
      <c r="AU829" s="255" t="s">
        <v>82</v>
      </c>
      <c r="AY829" s="16" t="s">
        <v>158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6" t="s">
        <v>80</v>
      </c>
      <c r="BK829" s="256">
        <f>ROUND(I829*H829,2)</f>
        <v>0</v>
      </c>
      <c r="BL829" s="16" t="s">
        <v>242</v>
      </c>
      <c r="BM829" s="255" t="s">
        <v>1041</v>
      </c>
    </row>
    <row r="830" spans="1:51" s="14" customFormat="1" ht="12">
      <c r="A830" s="14"/>
      <c r="B830" s="268"/>
      <c r="C830" s="269"/>
      <c r="D830" s="259" t="s">
        <v>166</v>
      </c>
      <c r="E830" s="270" t="s">
        <v>1</v>
      </c>
      <c r="F830" s="271" t="s">
        <v>1018</v>
      </c>
      <c r="G830" s="269"/>
      <c r="H830" s="272">
        <v>429.1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166</v>
      </c>
      <c r="AU830" s="278" t="s">
        <v>82</v>
      </c>
      <c r="AV830" s="14" t="s">
        <v>82</v>
      </c>
      <c r="AW830" s="14" t="s">
        <v>30</v>
      </c>
      <c r="AX830" s="14" t="s">
        <v>73</v>
      </c>
      <c r="AY830" s="278" t="s">
        <v>158</v>
      </c>
    </row>
    <row r="831" spans="1:65" s="2" customFormat="1" ht="16.5" customHeight="1">
      <c r="A831" s="37"/>
      <c r="B831" s="38"/>
      <c r="C831" s="279" t="s">
        <v>1042</v>
      </c>
      <c r="D831" s="279" t="s">
        <v>233</v>
      </c>
      <c r="E831" s="280" t="s">
        <v>1043</v>
      </c>
      <c r="F831" s="281" t="s">
        <v>1044</v>
      </c>
      <c r="G831" s="282" t="s">
        <v>163</v>
      </c>
      <c r="H831" s="283">
        <v>493.465</v>
      </c>
      <c r="I831" s="284"/>
      <c r="J831" s="285">
        <f>ROUND(I831*H831,2)</f>
        <v>0</v>
      </c>
      <c r="K831" s="286"/>
      <c r="L831" s="287"/>
      <c r="M831" s="288" t="s">
        <v>1</v>
      </c>
      <c r="N831" s="289" t="s">
        <v>38</v>
      </c>
      <c r="O831" s="90"/>
      <c r="P831" s="253">
        <f>O831*H831</f>
        <v>0</v>
      </c>
      <c r="Q831" s="253">
        <v>0.00064</v>
      </c>
      <c r="R831" s="253">
        <f>Q831*H831</f>
        <v>0.31581760000000003</v>
      </c>
      <c r="S831" s="253">
        <v>0</v>
      </c>
      <c r="T831" s="254">
        <f>S831*H831</f>
        <v>0</v>
      </c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R831" s="255" t="s">
        <v>341</v>
      </c>
      <c r="AT831" s="255" t="s">
        <v>233</v>
      </c>
      <c r="AU831" s="255" t="s">
        <v>82</v>
      </c>
      <c r="AY831" s="16" t="s">
        <v>158</v>
      </c>
      <c r="BE831" s="256">
        <f>IF(N831="základní",J831,0)</f>
        <v>0</v>
      </c>
      <c r="BF831" s="256">
        <f>IF(N831="snížená",J831,0)</f>
        <v>0</v>
      </c>
      <c r="BG831" s="256">
        <f>IF(N831="zákl. přenesená",J831,0)</f>
        <v>0</v>
      </c>
      <c r="BH831" s="256">
        <f>IF(N831="sníž. přenesená",J831,0)</f>
        <v>0</v>
      </c>
      <c r="BI831" s="256">
        <f>IF(N831="nulová",J831,0)</f>
        <v>0</v>
      </c>
      <c r="BJ831" s="16" t="s">
        <v>80</v>
      </c>
      <c r="BK831" s="256">
        <f>ROUND(I831*H831,2)</f>
        <v>0</v>
      </c>
      <c r="BL831" s="16" t="s">
        <v>242</v>
      </c>
      <c r="BM831" s="255" t="s">
        <v>1045</v>
      </c>
    </row>
    <row r="832" spans="1:51" s="14" customFormat="1" ht="12">
      <c r="A832" s="14"/>
      <c r="B832" s="268"/>
      <c r="C832" s="269"/>
      <c r="D832" s="259" t="s">
        <v>166</v>
      </c>
      <c r="E832" s="269"/>
      <c r="F832" s="271" t="s">
        <v>1046</v>
      </c>
      <c r="G832" s="269"/>
      <c r="H832" s="272">
        <v>493.465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166</v>
      </c>
      <c r="AU832" s="278" t="s">
        <v>82</v>
      </c>
      <c r="AV832" s="14" t="s">
        <v>82</v>
      </c>
      <c r="AW832" s="14" t="s">
        <v>4</v>
      </c>
      <c r="AX832" s="14" t="s">
        <v>80</v>
      </c>
      <c r="AY832" s="278" t="s">
        <v>158</v>
      </c>
    </row>
    <row r="833" spans="1:65" s="2" customFormat="1" ht="21.75" customHeight="1">
      <c r="A833" s="37"/>
      <c r="B833" s="38"/>
      <c r="C833" s="243" t="s">
        <v>1047</v>
      </c>
      <c r="D833" s="243" t="s">
        <v>160</v>
      </c>
      <c r="E833" s="244" t="s">
        <v>1048</v>
      </c>
      <c r="F833" s="245" t="s">
        <v>1049</v>
      </c>
      <c r="G833" s="246" t="s">
        <v>163</v>
      </c>
      <c r="H833" s="247">
        <v>442.9</v>
      </c>
      <c r="I833" s="248"/>
      <c r="J833" s="249">
        <f>ROUND(I833*H833,2)</f>
        <v>0</v>
      </c>
      <c r="K833" s="250"/>
      <c r="L833" s="43"/>
      <c r="M833" s="251" t="s">
        <v>1</v>
      </c>
      <c r="N833" s="252" t="s">
        <v>38</v>
      </c>
      <c r="O833" s="90"/>
      <c r="P833" s="253">
        <f>O833*H833</f>
        <v>0</v>
      </c>
      <c r="Q833" s="253">
        <v>0.0004</v>
      </c>
      <c r="R833" s="253">
        <f>Q833*H833</f>
        <v>0.17716</v>
      </c>
      <c r="S833" s="253">
        <v>0</v>
      </c>
      <c r="T833" s="254">
        <f>S833*H833</f>
        <v>0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R833" s="255" t="s">
        <v>242</v>
      </c>
      <c r="AT833" s="255" t="s">
        <v>160</v>
      </c>
      <c r="AU833" s="255" t="s">
        <v>82</v>
      </c>
      <c r="AY833" s="16" t="s">
        <v>158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6" t="s">
        <v>80</v>
      </c>
      <c r="BK833" s="256">
        <f>ROUND(I833*H833,2)</f>
        <v>0</v>
      </c>
      <c r="BL833" s="16" t="s">
        <v>242</v>
      </c>
      <c r="BM833" s="255" t="s">
        <v>1050</v>
      </c>
    </row>
    <row r="834" spans="1:51" s="14" customFormat="1" ht="12">
      <c r="A834" s="14"/>
      <c r="B834" s="268"/>
      <c r="C834" s="269"/>
      <c r="D834" s="259" t="s">
        <v>166</v>
      </c>
      <c r="E834" s="270" t="s">
        <v>1</v>
      </c>
      <c r="F834" s="271" t="s">
        <v>1035</v>
      </c>
      <c r="G834" s="269"/>
      <c r="H834" s="272">
        <v>442.9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166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158</v>
      </c>
    </row>
    <row r="835" spans="1:65" s="2" customFormat="1" ht="21.75" customHeight="1">
      <c r="A835" s="37"/>
      <c r="B835" s="38"/>
      <c r="C835" s="243" t="s">
        <v>1051</v>
      </c>
      <c r="D835" s="243" t="s">
        <v>160</v>
      </c>
      <c r="E835" s="244" t="s">
        <v>1052</v>
      </c>
      <c r="F835" s="245" t="s">
        <v>1053</v>
      </c>
      <c r="G835" s="246" t="s">
        <v>163</v>
      </c>
      <c r="H835" s="247">
        <v>252.201</v>
      </c>
      <c r="I835" s="248"/>
      <c r="J835" s="249">
        <f>ROUND(I835*H835,2)</f>
        <v>0</v>
      </c>
      <c r="K835" s="250"/>
      <c r="L835" s="43"/>
      <c r="M835" s="251" t="s">
        <v>1</v>
      </c>
      <c r="N835" s="252" t="s">
        <v>38</v>
      </c>
      <c r="O835" s="90"/>
      <c r="P835" s="253">
        <f>O835*H835</f>
        <v>0</v>
      </c>
      <c r="Q835" s="253">
        <v>0.0004</v>
      </c>
      <c r="R835" s="253">
        <f>Q835*H835</f>
        <v>0.10088040000000001</v>
      </c>
      <c r="S835" s="253">
        <v>0</v>
      </c>
      <c r="T835" s="254">
        <f>S835*H835</f>
        <v>0</v>
      </c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R835" s="255" t="s">
        <v>242</v>
      </c>
      <c r="AT835" s="255" t="s">
        <v>160</v>
      </c>
      <c r="AU835" s="255" t="s">
        <v>82</v>
      </c>
      <c r="AY835" s="16" t="s">
        <v>158</v>
      </c>
      <c r="BE835" s="256">
        <f>IF(N835="základní",J835,0)</f>
        <v>0</v>
      </c>
      <c r="BF835" s="256">
        <f>IF(N835="snížená",J835,0)</f>
        <v>0</v>
      </c>
      <c r="BG835" s="256">
        <f>IF(N835="zákl. přenesená",J835,0)</f>
        <v>0</v>
      </c>
      <c r="BH835" s="256">
        <f>IF(N835="sníž. přenesená",J835,0)</f>
        <v>0</v>
      </c>
      <c r="BI835" s="256">
        <f>IF(N835="nulová",J835,0)</f>
        <v>0</v>
      </c>
      <c r="BJ835" s="16" t="s">
        <v>80</v>
      </c>
      <c r="BK835" s="256">
        <f>ROUND(I835*H835,2)</f>
        <v>0</v>
      </c>
      <c r="BL835" s="16" t="s">
        <v>242</v>
      </c>
      <c r="BM835" s="255" t="s">
        <v>1054</v>
      </c>
    </row>
    <row r="836" spans="1:51" s="14" customFormat="1" ht="12">
      <c r="A836" s="14"/>
      <c r="B836" s="268"/>
      <c r="C836" s="269"/>
      <c r="D836" s="259" t="s">
        <v>166</v>
      </c>
      <c r="E836" s="270" t="s">
        <v>1</v>
      </c>
      <c r="F836" s="271" t="s">
        <v>1036</v>
      </c>
      <c r="G836" s="269"/>
      <c r="H836" s="272">
        <v>252.201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166</v>
      </c>
      <c r="AU836" s="278" t="s">
        <v>82</v>
      </c>
      <c r="AV836" s="14" t="s">
        <v>82</v>
      </c>
      <c r="AW836" s="14" t="s">
        <v>30</v>
      </c>
      <c r="AX836" s="14" t="s">
        <v>73</v>
      </c>
      <c r="AY836" s="278" t="s">
        <v>158</v>
      </c>
    </row>
    <row r="837" spans="1:65" s="2" customFormat="1" ht="16.5" customHeight="1">
      <c r="A837" s="37"/>
      <c r="B837" s="38"/>
      <c r="C837" s="279" t="s">
        <v>1055</v>
      </c>
      <c r="D837" s="279" t="s">
        <v>233</v>
      </c>
      <c r="E837" s="280" t="s">
        <v>1056</v>
      </c>
      <c r="F837" s="281" t="s">
        <v>1057</v>
      </c>
      <c r="G837" s="282" t="s">
        <v>163</v>
      </c>
      <c r="H837" s="283">
        <v>834.121</v>
      </c>
      <c r="I837" s="284"/>
      <c r="J837" s="285">
        <f>ROUND(I837*H837,2)</f>
        <v>0</v>
      </c>
      <c r="K837" s="286"/>
      <c r="L837" s="287"/>
      <c r="M837" s="288" t="s">
        <v>1</v>
      </c>
      <c r="N837" s="289" t="s">
        <v>38</v>
      </c>
      <c r="O837" s="90"/>
      <c r="P837" s="253">
        <f>O837*H837</f>
        <v>0</v>
      </c>
      <c r="Q837" s="253">
        <v>0.00388</v>
      </c>
      <c r="R837" s="253">
        <f>Q837*H837</f>
        <v>3.23638948</v>
      </c>
      <c r="S837" s="253">
        <v>0</v>
      </c>
      <c r="T837" s="254">
        <f>S837*H837</f>
        <v>0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R837" s="255" t="s">
        <v>341</v>
      </c>
      <c r="AT837" s="255" t="s">
        <v>233</v>
      </c>
      <c r="AU837" s="255" t="s">
        <v>82</v>
      </c>
      <c r="AY837" s="16" t="s">
        <v>158</v>
      </c>
      <c r="BE837" s="256">
        <f>IF(N837="základní",J837,0)</f>
        <v>0</v>
      </c>
      <c r="BF837" s="256">
        <f>IF(N837="snížená",J837,0)</f>
        <v>0</v>
      </c>
      <c r="BG837" s="256">
        <f>IF(N837="zákl. přenesená",J837,0)</f>
        <v>0</v>
      </c>
      <c r="BH837" s="256">
        <f>IF(N837="sníž. přenesená",J837,0)</f>
        <v>0</v>
      </c>
      <c r="BI837" s="256">
        <f>IF(N837="nulová",J837,0)</f>
        <v>0</v>
      </c>
      <c r="BJ837" s="16" t="s">
        <v>80</v>
      </c>
      <c r="BK837" s="256">
        <f>ROUND(I837*H837,2)</f>
        <v>0</v>
      </c>
      <c r="BL837" s="16" t="s">
        <v>242</v>
      </c>
      <c r="BM837" s="255" t="s">
        <v>1058</v>
      </c>
    </row>
    <row r="838" spans="1:51" s="14" customFormat="1" ht="12">
      <c r="A838" s="14"/>
      <c r="B838" s="268"/>
      <c r="C838" s="269"/>
      <c r="D838" s="259" t="s">
        <v>166</v>
      </c>
      <c r="E838" s="270" t="s">
        <v>1</v>
      </c>
      <c r="F838" s="271" t="s">
        <v>1035</v>
      </c>
      <c r="G838" s="269"/>
      <c r="H838" s="272">
        <v>442.9</v>
      </c>
      <c r="I838" s="273"/>
      <c r="J838" s="269"/>
      <c r="K838" s="269"/>
      <c r="L838" s="274"/>
      <c r="M838" s="275"/>
      <c r="N838" s="276"/>
      <c r="O838" s="276"/>
      <c r="P838" s="276"/>
      <c r="Q838" s="276"/>
      <c r="R838" s="276"/>
      <c r="S838" s="276"/>
      <c r="T838" s="27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78" t="s">
        <v>166</v>
      </c>
      <c r="AU838" s="278" t="s">
        <v>82</v>
      </c>
      <c r="AV838" s="14" t="s">
        <v>82</v>
      </c>
      <c r="AW838" s="14" t="s">
        <v>30</v>
      </c>
      <c r="AX838" s="14" t="s">
        <v>73</v>
      </c>
      <c r="AY838" s="278" t="s">
        <v>158</v>
      </c>
    </row>
    <row r="839" spans="1:51" s="14" customFormat="1" ht="12">
      <c r="A839" s="14"/>
      <c r="B839" s="268"/>
      <c r="C839" s="269"/>
      <c r="D839" s="259" t="s">
        <v>166</v>
      </c>
      <c r="E839" s="270" t="s">
        <v>1</v>
      </c>
      <c r="F839" s="271" t="s">
        <v>1036</v>
      </c>
      <c r="G839" s="269"/>
      <c r="H839" s="272">
        <v>252.201</v>
      </c>
      <c r="I839" s="273"/>
      <c r="J839" s="269"/>
      <c r="K839" s="269"/>
      <c r="L839" s="274"/>
      <c r="M839" s="275"/>
      <c r="N839" s="276"/>
      <c r="O839" s="276"/>
      <c r="P839" s="276"/>
      <c r="Q839" s="276"/>
      <c r="R839" s="276"/>
      <c r="S839" s="276"/>
      <c r="T839" s="27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8" t="s">
        <v>166</v>
      </c>
      <c r="AU839" s="278" t="s">
        <v>82</v>
      </c>
      <c r="AV839" s="14" t="s">
        <v>82</v>
      </c>
      <c r="AW839" s="14" t="s">
        <v>30</v>
      </c>
      <c r="AX839" s="14" t="s">
        <v>73</v>
      </c>
      <c r="AY839" s="278" t="s">
        <v>158</v>
      </c>
    </row>
    <row r="840" spans="1:51" s="14" customFormat="1" ht="12">
      <c r="A840" s="14"/>
      <c r="B840" s="268"/>
      <c r="C840" s="269"/>
      <c r="D840" s="259" t="s">
        <v>166</v>
      </c>
      <c r="E840" s="269"/>
      <c r="F840" s="271" t="s">
        <v>1059</v>
      </c>
      <c r="G840" s="269"/>
      <c r="H840" s="272">
        <v>834.121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166</v>
      </c>
      <c r="AU840" s="278" t="s">
        <v>82</v>
      </c>
      <c r="AV840" s="14" t="s">
        <v>82</v>
      </c>
      <c r="AW840" s="14" t="s">
        <v>4</v>
      </c>
      <c r="AX840" s="14" t="s">
        <v>80</v>
      </c>
      <c r="AY840" s="278" t="s">
        <v>158</v>
      </c>
    </row>
    <row r="841" spans="1:65" s="2" customFormat="1" ht="21.75" customHeight="1">
      <c r="A841" s="37"/>
      <c r="B841" s="38"/>
      <c r="C841" s="243" t="s">
        <v>1060</v>
      </c>
      <c r="D841" s="243" t="s">
        <v>160</v>
      </c>
      <c r="E841" s="244" t="s">
        <v>1061</v>
      </c>
      <c r="F841" s="245" t="s">
        <v>1062</v>
      </c>
      <c r="G841" s="246" t="s">
        <v>163</v>
      </c>
      <c r="H841" s="247">
        <v>134.3</v>
      </c>
      <c r="I841" s="248"/>
      <c r="J841" s="249">
        <f>ROUND(I841*H841,2)</f>
        <v>0</v>
      </c>
      <c r="K841" s="250"/>
      <c r="L841" s="43"/>
      <c r="M841" s="251" t="s">
        <v>1</v>
      </c>
      <c r="N841" s="252" t="s">
        <v>38</v>
      </c>
      <c r="O841" s="90"/>
      <c r="P841" s="253">
        <f>O841*H841</f>
        <v>0</v>
      </c>
      <c r="Q841" s="253">
        <v>0.00071</v>
      </c>
      <c r="R841" s="253">
        <f>Q841*H841</f>
        <v>0.09535300000000001</v>
      </c>
      <c r="S841" s="253">
        <v>0</v>
      </c>
      <c r="T841" s="254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55" t="s">
        <v>242</v>
      </c>
      <c r="AT841" s="255" t="s">
        <v>160</v>
      </c>
      <c r="AU841" s="255" t="s">
        <v>82</v>
      </c>
      <c r="AY841" s="16" t="s">
        <v>158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6" t="s">
        <v>80</v>
      </c>
      <c r="BK841" s="256">
        <f>ROUND(I841*H841,2)</f>
        <v>0</v>
      </c>
      <c r="BL841" s="16" t="s">
        <v>242</v>
      </c>
      <c r="BM841" s="255" t="s">
        <v>1063</v>
      </c>
    </row>
    <row r="842" spans="1:51" s="13" customFormat="1" ht="12">
      <c r="A842" s="13"/>
      <c r="B842" s="257"/>
      <c r="C842" s="258"/>
      <c r="D842" s="259" t="s">
        <v>166</v>
      </c>
      <c r="E842" s="260" t="s">
        <v>1</v>
      </c>
      <c r="F842" s="261" t="s">
        <v>1024</v>
      </c>
      <c r="G842" s="258"/>
      <c r="H842" s="260" t="s">
        <v>1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7" t="s">
        <v>166</v>
      </c>
      <c r="AU842" s="267" t="s">
        <v>82</v>
      </c>
      <c r="AV842" s="13" t="s">
        <v>80</v>
      </c>
      <c r="AW842" s="13" t="s">
        <v>30</v>
      </c>
      <c r="AX842" s="13" t="s">
        <v>73</v>
      </c>
      <c r="AY842" s="267" t="s">
        <v>158</v>
      </c>
    </row>
    <row r="843" spans="1:51" s="14" customFormat="1" ht="12">
      <c r="A843" s="14"/>
      <c r="B843" s="268"/>
      <c r="C843" s="269"/>
      <c r="D843" s="259" t="s">
        <v>166</v>
      </c>
      <c r="E843" s="270" t="s">
        <v>1</v>
      </c>
      <c r="F843" s="271" t="s">
        <v>1064</v>
      </c>
      <c r="G843" s="269"/>
      <c r="H843" s="272">
        <v>50.45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166</v>
      </c>
      <c r="AU843" s="278" t="s">
        <v>82</v>
      </c>
      <c r="AV843" s="14" t="s">
        <v>82</v>
      </c>
      <c r="AW843" s="14" t="s">
        <v>30</v>
      </c>
      <c r="AX843" s="14" t="s">
        <v>73</v>
      </c>
      <c r="AY843" s="278" t="s">
        <v>158</v>
      </c>
    </row>
    <row r="844" spans="1:51" s="14" customFormat="1" ht="12">
      <c r="A844" s="14"/>
      <c r="B844" s="268"/>
      <c r="C844" s="269"/>
      <c r="D844" s="259" t="s">
        <v>166</v>
      </c>
      <c r="E844" s="270" t="s">
        <v>1</v>
      </c>
      <c r="F844" s="271" t="s">
        <v>1065</v>
      </c>
      <c r="G844" s="269"/>
      <c r="H844" s="272">
        <v>16.7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166</v>
      </c>
      <c r="AU844" s="278" t="s">
        <v>82</v>
      </c>
      <c r="AV844" s="14" t="s">
        <v>82</v>
      </c>
      <c r="AW844" s="14" t="s">
        <v>30</v>
      </c>
      <c r="AX844" s="14" t="s">
        <v>73</v>
      </c>
      <c r="AY844" s="278" t="s">
        <v>158</v>
      </c>
    </row>
    <row r="845" spans="1:51" s="14" customFormat="1" ht="12">
      <c r="A845" s="14"/>
      <c r="B845" s="268"/>
      <c r="C845" s="269"/>
      <c r="D845" s="259" t="s">
        <v>166</v>
      </c>
      <c r="E845" s="270" t="s">
        <v>1</v>
      </c>
      <c r="F845" s="271" t="s">
        <v>1066</v>
      </c>
      <c r="G845" s="269"/>
      <c r="H845" s="272">
        <v>50.4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166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158</v>
      </c>
    </row>
    <row r="846" spans="1:51" s="14" customFormat="1" ht="12">
      <c r="A846" s="14"/>
      <c r="B846" s="268"/>
      <c r="C846" s="269"/>
      <c r="D846" s="259" t="s">
        <v>166</v>
      </c>
      <c r="E846" s="270" t="s">
        <v>1</v>
      </c>
      <c r="F846" s="271" t="s">
        <v>1067</v>
      </c>
      <c r="G846" s="269"/>
      <c r="H846" s="272">
        <v>16.75</v>
      </c>
      <c r="I846" s="273"/>
      <c r="J846" s="269"/>
      <c r="K846" s="269"/>
      <c r="L846" s="274"/>
      <c r="M846" s="275"/>
      <c r="N846" s="276"/>
      <c r="O846" s="276"/>
      <c r="P846" s="276"/>
      <c r="Q846" s="276"/>
      <c r="R846" s="276"/>
      <c r="S846" s="276"/>
      <c r="T846" s="27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8" t="s">
        <v>166</v>
      </c>
      <c r="AU846" s="278" t="s">
        <v>82</v>
      </c>
      <c r="AV846" s="14" t="s">
        <v>82</v>
      </c>
      <c r="AW846" s="14" t="s">
        <v>30</v>
      </c>
      <c r="AX846" s="14" t="s">
        <v>73</v>
      </c>
      <c r="AY846" s="278" t="s">
        <v>158</v>
      </c>
    </row>
    <row r="847" spans="1:65" s="2" customFormat="1" ht="21.75" customHeight="1">
      <c r="A847" s="37"/>
      <c r="B847" s="38"/>
      <c r="C847" s="243" t="s">
        <v>1068</v>
      </c>
      <c r="D847" s="243" t="s">
        <v>160</v>
      </c>
      <c r="E847" s="244" t="s">
        <v>1069</v>
      </c>
      <c r="F847" s="245" t="s">
        <v>1070</v>
      </c>
      <c r="G847" s="246" t="s">
        <v>462</v>
      </c>
      <c r="H847" s="247">
        <v>129.95</v>
      </c>
      <c r="I847" s="248"/>
      <c r="J847" s="249">
        <f>ROUND(I847*H847,2)</f>
        <v>0</v>
      </c>
      <c r="K847" s="250"/>
      <c r="L847" s="43"/>
      <c r="M847" s="251" t="s">
        <v>1</v>
      </c>
      <c r="N847" s="252" t="s">
        <v>38</v>
      </c>
      <c r="O847" s="90"/>
      <c r="P847" s="253">
        <f>O847*H847</f>
        <v>0</v>
      </c>
      <c r="Q847" s="253">
        <v>0.00028</v>
      </c>
      <c r="R847" s="253">
        <f>Q847*H847</f>
        <v>0.036385999999999995</v>
      </c>
      <c r="S847" s="253">
        <v>0</v>
      </c>
      <c r="T847" s="254">
        <f>S847*H847</f>
        <v>0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R847" s="255" t="s">
        <v>242</v>
      </c>
      <c r="AT847" s="255" t="s">
        <v>160</v>
      </c>
      <c r="AU847" s="255" t="s">
        <v>82</v>
      </c>
      <c r="AY847" s="16" t="s">
        <v>158</v>
      </c>
      <c r="BE847" s="256">
        <f>IF(N847="základní",J847,0)</f>
        <v>0</v>
      </c>
      <c r="BF847" s="256">
        <f>IF(N847="snížená",J847,0)</f>
        <v>0</v>
      </c>
      <c r="BG847" s="256">
        <f>IF(N847="zákl. přenesená",J847,0)</f>
        <v>0</v>
      </c>
      <c r="BH847" s="256">
        <f>IF(N847="sníž. přenesená",J847,0)</f>
        <v>0</v>
      </c>
      <c r="BI847" s="256">
        <f>IF(N847="nulová",J847,0)</f>
        <v>0</v>
      </c>
      <c r="BJ847" s="16" t="s">
        <v>80</v>
      </c>
      <c r="BK847" s="256">
        <f>ROUND(I847*H847,2)</f>
        <v>0</v>
      </c>
      <c r="BL847" s="16" t="s">
        <v>242</v>
      </c>
      <c r="BM847" s="255" t="s">
        <v>1071</v>
      </c>
    </row>
    <row r="848" spans="1:51" s="13" customFormat="1" ht="12">
      <c r="A848" s="13"/>
      <c r="B848" s="257"/>
      <c r="C848" s="258"/>
      <c r="D848" s="259" t="s">
        <v>166</v>
      </c>
      <c r="E848" s="260" t="s">
        <v>1</v>
      </c>
      <c r="F848" s="261" t="s">
        <v>167</v>
      </c>
      <c r="G848" s="258"/>
      <c r="H848" s="260" t="s">
        <v>1</v>
      </c>
      <c r="I848" s="262"/>
      <c r="J848" s="258"/>
      <c r="K848" s="258"/>
      <c r="L848" s="263"/>
      <c r="M848" s="264"/>
      <c r="N848" s="265"/>
      <c r="O848" s="265"/>
      <c r="P848" s="265"/>
      <c r="Q848" s="265"/>
      <c r="R848" s="265"/>
      <c r="S848" s="265"/>
      <c r="T848" s="26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7" t="s">
        <v>166</v>
      </c>
      <c r="AU848" s="267" t="s">
        <v>82</v>
      </c>
      <c r="AV848" s="13" t="s">
        <v>80</v>
      </c>
      <c r="AW848" s="13" t="s">
        <v>30</v>
      </c>
      <c r="AX848" s="13" t="s">
        <v>73</v>
      </c>
      <c r="AY848" s="267" t="s">
        <v>158</v>
      </c>
    </row>
    <row r="849" spans="1:51" s="14" customFormat="1" ht="12">
      <c r="A849" s="14"/>
      <c r="B849" s="268"/>
      <c r="C849" s="269"/>
      <c r="D849" s="259" t="s">
        <v>166</v>
      </c>
      <c r="E849" s="270" t="s">
        <v>1</v>
      </c>
      <c r="F849" s="271" t="s">
        <v>1072</v>
      </c>
      <c r="G849" s="269"/>
      <c r="H849" s="272">
        <v>129.95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166</v>
      </c>
      <c r="AU849" s="278" t="s">
        <v>82</v>
      </c>
      <c r="AV849" s="14" t="s">
        <v>82</v>
      </c>
      <c r="AW849" s="14" t="s">
        <v>30</v>
      </c>
      <c r="AX849" s="14" t="s">
        <v>73</v>
      </c>
      <c r="AY849" s="278" t="s">
        <v>158</v>
      </c>
    </row>
    <row r="850" spans="1:65" s="2" customFormat="1" ht="21.75" customHeight="1">
      <c r="A850" s="37"/>
      <c r="B850" s="38"/>
      <c r="C850" s="243" t="s">
        <v>1073</v>
      </c>
      <c r="D850" s="243" t="s">
        <v>160</v>
      </c>
      <c r="E850" s="244" t="s">
        <v>1074</v>
      </c>
      <c r="F850" s="245" t="s">
        <v>1075</v>
      </c>
      <c r="G850" s="246" t="s">
        <v>214</v>
      </c>
      <c r="H850" s="247">
        <v>4.171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</v>
      </c>
      <c r="R850" s="253">
        <f>Q850*H850</f>
        <v>0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242</v>
      </c>
      <c r="AT850" s="255" t="s">
        <v>160</v>
      </c>
      <c r="AU850" s="255" t="s">
        <v>82</v>
      </c>
      <c r="AY850" s="16" t="s">
        <v>158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242</v>
      </c>
      <c r="BM850" s="255" t="s">
        <v>1076</v>
      </c>
    </row>
    <row r="851" spans="1:63" s="12" customFormat="1" ht="22.8" customHeight="1">
      <c r="A851" s="12"/>
      <c r="B851" s="227"/>
      <c r="C851" s="228"/>
      <c r="D851" s="229" t="s">
        <v>72</v>
      </c>
      <c r="E851" s="241" t="s">
        <v>1077</v>
      </c>
      <c r="F851" s="241" t="s">
        <v>1078</v>
      </c>
      <c r="G851" s="228"/>
      <c r="H851" s="228"/>
      <c r="I851" s="231"/>
      <c r="J851" s="242">
        <f>BK851</f>
        <v>0</v>
      </c>
      <c r="K851" s="228"/>
      <c r="L851" s="233"/>
      <c r="M851" s="234"/>
      <c r="N851" s="235"/>
      <c r="O851" s="235"/>
      <c r="P851" s="236">
        <f>SUM(P852:P895)</f>
        <v>0</v>
      </c>
      <c r="Q851" s="235"/>
      <c r="R851" s="236">
        <f>SUM(R852:R895)</f>
        <v>0.044934459999999996</v>
      </c>
      <c r="S851" s="235"/>
      <c r="T851" s="237">
        <f>SUM(T852:T895)</f>
        <v>0</v>
      </c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R851" s="238" t="s">
        <v>82</v>
      </c>
      <c r="AT851" s="239" t="s">
        <v>72</v>
      </c>
      <c r="AU851" s="239" t="s">
        <v>80</v>
      </c>
      <c r="AY851" s="238" t="s">
        <v>158</v>
      </c>
      <c r="BK851" s="240">
        <f>SUM(BK852:BK895)</f>
        <v>0</v>
      </c>
    </row>
    <row r="852" spans="1:65" s="2" customFormat="1" ht="21.75" customHeight="1">
      <c r="A852" s="37"/>
      <c r="B852" s="38"/>
      <c r="C852" s="243" t="s">
        <v>1079</v>
      </c>
      <c r="D852" s="243" t="s">
        <v>160</v>
      </c>
      <c r="E852" s="244" t="s">
        <v>1080</v>
      </c>
      <c r="F852" s="245" t="s">
        <v>1081</v>
      </c>
      <c r="G852" s="246" t="s">
        <v>163</v>
      </c>
      <c r="H852" s="247">
        <v>3.69</v>
      </c>
      <c r="I852" s="248"/>
      <c r="J852" s="249">
        <f>ROUND(I852*H852,2)</f>
        <v>0</v>
      </c>
      <c r="K852" s="250"/>
      <c r="L852" s="43"/>
      <c r="M852" s="251" t="s">
        <v>1</v>
      </c>
      <c r="N852" s="252" t="s">
        <v>38</v>
      </c>
      <c r="O852" s="90"/>
      <c r="P852" s="253">
        <f>O852*H852</f>
        <v>0</v>
      </c>
      <c r="Q852" s="253">
        <v>0</v>
      </c>
      <c r="R852" s="253">
        <f>Q852*H852</f>
        <v>0</v>
      </c>
      <c r="S852" s="253">
        <v>0</v>
      </c>
      <c r="T852" s="254">
        <f>S852*H852</f>
        <v>0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R852" s="255" t="s">
        <v>242</v>
      </c>
      <c r="AT852" s="255" t="s">
        <v>160</v>
      </c>
      <c r="AU852" s="255" t="s">
        <v>82</v>
      </c>
      <c r="AY852" s="16" t="s">
        <v>158</v>
      </c>
      <c r="BE852" s="256">
        <f>IF(N852="základní",J852,0)</f>
        <v>0</v>
      </c>
      <c r="BF852" s="256">
        <f>IF(N852="snížená",J852,0)</f>
        <v>0</v>
      </c>
      <c r="BG852" s="256">
        <f>IF(N852="zákl. přenesená",J852,0)</f>
        <v>0</v>
      </c>
      <c r="BH852" s="256">
        <f>IF(N852="sníž. přenesená",J852,0)</f>
        <v>0</v>
      </c>
      <c r="BI852" s="256">
        <f>IF(N852="nulová",J852,0)</f>
        <v>0</v>
      </c>
      <c r="BJ852" s="16" t="s">
        <v>80</v>
      </c>
      <c r="BK852" s="256">
        <f>ROUND(I852*H852,2)</f>
        <v>0</v>
      </c>
      <c r="BL852" s="16" t="s">
        <v>242</v>
      </c>
      <c r="BM852" s="255" t="s">
        <v>1082</v>
      </c>
    </row>
    <row r="853" spans="1:51" s="13" customFormat="1" ht="12">
      <c r="A853" s="13"/>
      <c r="B853" s="257"/>
      <c r="C853" s="258"/>
      <c r="D853" s="259" t="s">
        <v>166</v>
      </c>
      <c r="E853" s="260" t="s">
        <v>1</v>
      </c>
      <c r="F853" s="261" t="s">
        <v>405</v>
      </c>
      <c r="G853" s="258"/>
      <c r="H853" s="260" t="s">
        <v>1</v>
      </c>
      <c r="I853" s="262"/>
      <c r="J853" s="258"/>
      <c r="K853" s="258"/>
      <c r="L853" s="263"/>
      <c r="M853" s="264"/>
      <c r="N853" s="265"/>
      <c r="O853" s="265"/>
      <c r="P853" s="265"/>
      <c r="Q853" s="265"/>
      <c r="R853" s="265"/>
      <c r="S853" s="265"/>
      <c r="T853" s="26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7" t="s">
        <v>166</v>
      </c>
      <c r="AU853" s="267" t="s">
        <v>82</v>
      </c>
      <c r="AV853" s="13" t="s">
        <v>80</v>
      </c>
      <c r="AW853" s="13" t="s">
        <v>30</v>
      </c>
      <c r="AX853" s="13" t="s">
        <v>73</v>
      </c>
      <c r="AY853" s="267" t="s">
        <v>158</v>
      </c>
    </row>
    <row r="854" spans="1:51" s="14" customFormat="1" ht="12">
      <c r="A854" s="14"/>
      <c r="B854" s="268"/>
      <c r="C854" s="269"/>
      <c r="D854" s="259" t="s">
        <v>166</v>
      </c>
      <c r="E854" s="270" t="s">
        <v>1</v>
      </c>
      <c r="F854" s="271" t="s">
        <v>1083</v>
      </c>
      <c r="G854" s="269"/>
      <c r="H854" s="272">
        <v>1.845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166</v>
      </c>
      <c r="AU854" s="278" t="s">
        <v>82</v>
      </c>
      <c r="AV854" s="14" t="s">
        <v>82</v>
      </c>
      <c r="AW854" s="14" t="s">
        <v>30</v>
      </c>
      <c r="AX854" s="14" t="s">
        <v>73</v>
      </c>
      <c r="AY854" s="278" t="s">
        <v>158</v>
      </c>
    </row>
    <row r="855" spans="1:51" s="14" customFormat="1" ht="12">
      <c r="A855" s="14"/>
      <c r="B855" s="268"/>
      <c r="C855" s="269"/>
      <c r="D855" s="259" t="s">
        <v>166</v>
      </c>
      <c r="E855" s="270" t="s">
        <v>1</v>
      </c>
      <c r="F855" s="271" t="s">
        <v>1084</v>
      </c>
      <c r="G855" s="269"/>
      <c r="H855" s="272">
        <v>1.845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166</v>
      </c>
      <c r="AU855" s="278" t="s">
        <v>82</v>
      </c>
      <c r="AV855" s="14" t="s">
        <v>82</v>
      </c>
      <c r="AW855" s="14" t="s">
        <v>30</v>
      </c>
      <c r="AX855" s="14" t="s">
        <v>73</v>
      </c>
      <c r="AY855" s="278" t="s">
        <v>158</v>
      </c>
    </row>
    <row r="856" spans="1:65" s="2" customFormat="1" ht="16.5" customHeight="1">
      <c r="A856" s="37"/>
      <c r="B856" s="38"/>
      <c r="C856" s="279" t="s">
        <v>1085</v>
      </c>
      <c r="D856" s="279" t="s">
        <v>233</v>
      </c>
      <c r="E856" s="280" t="s">
        <v>1086</v>
      </c>
      <c r="F856" s="281" t="s">
        <v>1087</v>
      </c>
      <c r="G856" s="282" t="s">
        <v>163</v>
      </c>
      <c r="H856" s="283">
        <v>4.244</v>
      </c>
      <c r="I856" s="284"/>
      <c r="J856" s="285">
        <f>ROUND(I856*H856,2)</f>
        <v>0</v>
      </c>
      <c r="K856" s="286"/>
      <c r="L856" s="287"/>
      <c r="M856" s="288" t="s">
        <v>1</v>
      </c>
      <c r="N856" s="289" t="s">
        <v>38</v>
      </c>
      <c r="O856" s="90"/>
      <c r="P856" s="253">
        <f>O856*H856</f>
        <v>0</v>
      </c>
      <c r="Q856" s="253">
        <v>0.00254</v>
      </c>
      <c r="R856" s="253">
        <f>Q856*H856</f>
        <v>0.01077976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341</v>
      </c>
      <c r="AT856" s="255" t="s">
        <v>233</v>
      </c>
      <c r="AU856" s="255" t="s">
        <v>82</v>
      </c>
      <c r="AY856" s="16" t="s">
        <v>158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242</v>
      </c>
      <c r="BM856" s="255" t="s">
        <v>1088</v>
      </c>
    </row>
    <row r="857" spans="1:51" s="14" customFormat="1" ht="12">
      <c r="A857" s="14"/>
      <c r="B857" s="268"/>
      <c r="C857" s="269"/>
      <c r="D857" s="259" t="s">
        <v>166</v>
      </c>
      <c r="E857" s="269"/>
      <c r="F857" s="271" t="s">
        <v>1089</v>
      </c>
      <c r="G857" s="269"/>
      <c r="H857" s="272">
        <v>4.244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166</v>
      </c>
      <c r="AU857" s="278" t="s">
        <v>82</v>
      </c>
      <c r="AV857" s="14" t="s">
        <v>82</v>
      </c>
      <c r="AW857" s="14" t="s">
        <v>4</v>
      </c>
      <c r="AX857" s="14" t="s">
        <v>80</v>
      </c>
      <c r="AY857" s="278" t="s">
        <v>158</v>
      </c>
    </row>
    <row r="858" spans="1:65" s="2" customFormat="1" ht="21.75" customHeight="1">
      <c r="A858" s="37"/>
      <c r="B858" s="38"/>
      <c r="C858" s="243" t="s">
        <v>1090</v>
      </c>
      <c r="D858" s="243" t="s">
        <v>160</v>
      </c>
      <c r="E858" s="244" t="s">
        <v>1091</v>
      </c>
      <c r="F858" s="245" t="s">
        <v>1092</v>
      </c>
      <c r="G858" s="246" t="s">
        <v>284</v>
      </c>
      <c r="H858" s="247">
        <v>6.6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38</v>
      </c>
      <c r="O858" s="90"/>
      <c r="P858" s="253">
        <f>O858*H858</f>
        <v>0</v>
      </c>
      <c r="Q858" s="253">
        <v>0.00056</v>
      </c>
      <c r="R858" s="253">
        <f>Q858*H858</f>
        <v>0.0036959999999999996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164</v>
      </c>
      <c r="AT858" s="255" t="s">
        <v>160</v>
      </c>
      <c r="AU858" s="255" t="s">
        <v>82</v>
      </c>
      <c r="AY858" s="16" t="s">
        <v>158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80</v>
      </c>
      <c r="BK858" s="256">
        <f>ROUND(I858*H858,2)</f>
        <v>0</v>
      </c>
      <c r="BL858" s="16" t="s">
        <v>164</v>
      </c>
      <c r="BM858" s="255" t="s">
        <v>1093</v>
      </c>
    </row>
    <row r="859" spans="1:51" s="13" customFormat="1" ht="12">
      <c r="A859" s="13"/>
      <c r="B859" s="257"/>
      <c r="C859" s="258"/>
      <c r="D859" s="259" t="s">
        <v>166</v>
      </c>
      <c r="E859" s="260" t="s">
        <v>1</v>
      </c>
      <c r="F859" s="261" t="s">
        <v>405</v>
      </c>
      <c r="G859" s="258"/>
      <c r="H859" s="260" t="s">
        <v>1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7" t="s">
        <v>166</v>
      </c>
      <c r="AU859" s="267" t="s">
        <v>82</v>
      </c>
      <c r="AV859" s="13" t="s">
        <v>80</v>
      </c>
      <c r="AW859" s="13" t="s">
        <v>30</v>
      </c>
      <c r="AX859" s="13" t="s">
        <v>73</v>
      </c>
      <c r="AY859" s="267" t="s">
        <v>158</v>
      </c>
    </row>
    <row r="860" spans="1:51" s="14" customFormat="1" ht="12">
      <c r="A860" s="14"/>
      <c r="B860" s="268"/>
      <c r="C860" s="269"/>
      <c r="D860" s="259" t="s">
        <v>166</v>
      </c>
      <c r="E860" s="270" t="s">
        <v>1</v>
      </c>
      <c r="F860" s="271" t="s">
        <v>1094</v>
      </c>
      <c r="G860" s="269"/>
      <c r="H860" s="272">
        <v>3.3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166</v>
      </c>
      <c r="AU860" s="278" t="s">
        <v>82</v>
      </c>
      <c r="AV860" s="14" t="s">
        <v>82</v>
      </c>
      <c r="AW860" s="14" t="s">
        <v>30</v>
      </c>
      <c r="AX860" s="14" t="s">
        <v>73</v>
      </c>
      <c r="AY860" s="278" t="s">
        <v>158</v>
      </c>
    </row>
    <row r="861" spans="1:51" s="14" customFormat="1" ht="12">
      <c r="A861" s="14"/>
      <c r="B861" s="268"/>
      <c r="C861" s="269"/>
      <c r="D861" s="259" t="s">
        <v>166</v>
      </c>
      <c r="E861" s="270" t="s">
        <v>1</v>
      </c>
      <c r="F861" s="271" t="s">
        <v>1095</v>
      </c>
      <c r="G861" s="269"/>
      <c r="H861" s="272">
        <v>3.3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166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158</v>
      </c>
    </row>
    <row r="862" spans="1:65" s="2" customFormat="1" ht="21.75" customHeight="1">
      <c r="A862" s="37"/>
      <c r="B862" s="38"/>
      <c r="C862" s="243" t="s">
        <v>1096</v>
      </c>
      <c r="D862" s="243" t="s">
        <v>160</v>
      </c>
      <c r="E862" s="244" t="s">
        <v>1097</v>
      </c>
      <c r="F862" s="245" t="s">
        <v>1098</v>
      </c>
      <c r="G862" s="246" t="s">
        <v>284</v>
      </c>
      <c r="H862" s="247">
        <v>6.6</v>
      </c>
      <c r="I862" s="248"/>
      <c r="J862" s="249">
        <f>ROUND(I862*H862,2)</f>
        <v>0</v>
      </c>
      <c r="K862" s="250"/>
      <c r="L862" s="43"/>
      <c r="M862" s="251" t="s">
        <v>1</v>
      </c>
      <c r="N862" s="252" t="s">
        <v>38</v>
      </c>
      <c r="O862" s="90"/>
      <c r="P862" s="253">
        <f>O862*H862</f>
        <v>0</v>
      </c>
      <c r="Q862" s="253">
        <v>0.00111</v>
      </c>
      <c r="R862" s="253">
        <f>Q862*H862</f>
        <v>0.007326</v>
      </c>
      <c r="S862" s="253">
        <v>0</v>
      </c>
      <c r="T862" s="254">
        <f>S862*H862</f>
        <v>0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R862" s="255" t="s">
        <v>242</v>
      </c>
      <c r="AT862" s="255" t="s">
        <v>160</v>
      </c>
      <c r="AU862" s="255" t="s">
        <v>82</v>
      </c>
      <c r="AY862" s="16" t="s">
        <v>158</v>
      </c>
      <c r="BE862" s="256">
        <f>IF(N862="základní",J862,0)</f>
        <v>0</v>
      </c>
      <c r="BF862" s="256">
        <f>IF(N862="snížená",J862,0)</f>
        <v>0</v>
      </c>
      <c r="BG862" s="256">
        <f>IF(N862="zákl. přenesená",J862,0)</f>
        <v>0</v>
      </c>
      <c r="BH862" s="256">
        <f>IF(N862="sníž. přenesená",J862,0)</f>
        <v>0</v>
      </c>
      <c r="BI862" s="256">
        <f>IF(N862="nulová",J862,0)</f>
        <v>0</v>
      </c>
      <c r="BJ862" s="16" t="s">
        <v>80</v>
      </c>
      <c r="BK862" s="256">
        <f>ROUND(I862*H862,2)</f>
        <v>0</v>
      </c>
      <c r="BL862" s="16" t="s">
        <v>242</v>
      </c>
      <c r="BM862" s="255" t="s">
        <v>1099</v>
      </c>
    </row>
    <row r="863" spans="1:51" s="13" customFormat="1" ht="12">
      <c r="A863" s="13"/>
      <c r="B863" s="257"/>
      <c r="C863" s="258"/>
      <c r="D863" s="259" t="s">
        <v>166</v>
      </c>
      <c r="E863" s="260" t="s">
        <v>1</v>
      </c>
      <c r="F863" s="261" t="s">
        <v>405</v>
      </c>
      <c r="G863" s="258"/>
      <c r="H863" s="260" t="s">
        <v>1</v>
      </c>
      <c r="I863" s="262"/>
      <c r="J863" s="258"/>
      <c r="K863" s="258"/>
      <c r="L863" s="263"/>
      <c r="M863" s="264"/>
      <c r="N863" s="265"/>
      <c r="O863" s="265"/>
      <c r="P863" s="265"/>
      <c r="Q863" s="265"/>
      <c r="R863" s="265"/>
      <c r="S863" s="265"/>
      <c r="T863" s="266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7" t="s">
        <v>166</v>
      </c>
      <c r="AU863" s="267" t="s">
        <v>82</v>
      </c>
      <c r="AV863" s="13" t="s">
        <v>80</v>
      </c>
      <c r="AW863" s="13" t="s">
        <v>30</v>
      </c>
      <c r="AX863" s="13" t="s">
        <v>73</v>
      </c>
      <c r="AY863" s="267" t="s">
        <v>158</v>
      </c>
    </row>
    <row r="864" spans="1:51" s="14" customFormat="1" ht="12">
      <c r="A864" s="14"/>
      <c r="B864" s="268"/>
      <c r="C864" s="269"/>
      <c r="D864" s="259" t="s">
        <v>166</v>
      </c>
      <c r="E864" s="270" t="s">
        <v>1</v>
      </c>
      <c r="F864" s="271" t="s">
        <v>1094</v>
      </c>
      <c r="G864" s="269"/>
      <c r="H864" s="272">
        <v>3.3</v>
      </c>
      <c r="I864" s="273"/>
      <c r="J864" s="269"/>
      <c r="K864" s="269"/>
      <c r="L864" s="274"/>
      <c r="M864" s="275"/>
      <c r="N864" s="276"/>
      <c r="O864" s="276"/>
      <c r="P864" s="276"/>
      <c r="Q864" s="276"/>
      <c r="R864" s="276"/>
      <c r="S864" s="276"/>
      <c r="T864" s="27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8" t="s">
        <v>166</v>
      </c>
      <c r="AU864" s="278" t="s">
        <v>82</v>
      </c>
      <c r="AV864" s="14" t="s">
        <v>82</v>
      </c>
      <c r="AW864" s="14" t="s">
        <v>30</v>
      </c>
      <c r="AX864" s="14" t="s">
        <v>73</v>
      </c>
      <c r="AY864" s="278" t="s">
        <v>158</v>
      </c>
    </row>
    <row r="865" spans="1:51" s="14" customFormat="1" ht="12">
      <c r="A865" s="14"/>
      <c r="B865" s="268"/>
      <c r="C865" s="269"/>
      <c r="D865" s="259" t="s">
        <v>166</v>
      </c>
      <c r="E865" s="270" t="s">
        <v>1</v>
      </c>
      <c r="F865" s="271" t="s">
        <v>1095</v>
      </c>
      <c r="G865" s="269"/>
      <c r="H865" s="272">
        <v>3.3</v>
      </c>
      <c r="I865" s="273"/>
      <c r="J865" s="269"/>
      <c r="K865" s="269"/>
      <c r="L865" s="274"/>
      <c r="M865" s="275"/>
      <c r="N865" s="276"/>
      <c r="O865" s="276"/>
      <c r="P865" s="276"/>
      <c r="Q865" s="276"/>
      <c r="R865" s="276"/>
      <c r="S865" s="276"/>
      <c r="T865" s="27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78" t="s">
        <v>166</v>
      </c>
      <c r="AU865" s="278" t="s">
        <v>82</v>
      </c>
      <c r="AV865" s="14" t="s">
        <v>82</v>
      </c>
      <c r="AW865" s="14" t="s">
        <v>30</v>
      </c>
      <c r="AX865" s="14" t="s">
        <v>73</v>
      </c>
      <c r="AY865" s="278" t="s">
        <v>158</v>
      </c>
    </row>
    <row r="866" spans="1:65" s="2" customFormat="1" ht="21.75" customHeight="1">
      <c r="A866" s="37"/>
      <c r="B866" s="38"/>
      <c r="C866" s="243" t="s">
        <v>1100</v>
      </c>
      <c r="D866" s="243" t="s">
        <v>160</v>
      </c>
      <c r="E866" s="244" t="s">
        <v>1101</v>
      </c>
      <c r="F866" s="245" t="s">
        <v>1102</v>
      </c>
      <c r="G866" s="246" t="s">
        <v>284</v>
      </c>
      <c r="H866" s="247">
        <v>6.6</v>
      </c>
      <c r="I866" s="248"/>
      <c r="J866" s="249">
        <f>ROUND(I866*H866,2)</f>
        <v>0</v>
      </c>
      <c r="K866" s="250"/>
      <c r="L866" s="43"/>
      <c r="M866" s="251" t="s">
        <v>1</v>
      </c>
      <c r="N866" s="252" t="s">
        <v>38</v>
      </c>
      <c r="O866" s="90"/>
      <c r="P866" s="253">
        <f>O866*H866</f>
        <v>0</v>
      </c>
      <c r="Q866" s="253">
        <v>0.00079</v>
      </c>
      <c r="R866" s="253">
        <f>Q866*H866</f>
        <v>0.005214</v>
      </c>
      <c r="S866" s="253">
        <v>0</v>
      </c>
      <c r="T866" s="254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55" t="s">
        <v>242</v>
      </c>
      <c r="AT866" s="255" t="s">
        <v>160</v>
      </c>
      <c r="AU866" s="255" t="s">
        <v>82</v>
      </c>
      <c r="AY866" s="16" t="s">
        <v>158</v>
      </c>
      <c r="BE866" s="256">
        <f>IF(N866="základní",J866,0)</f>
        <v>0</v>
      </c>
      <c r="BF866" s="256">
        <f>IF(N866="snížená",J866,0)</f>
        <v>0</v>
      </c>
      <c r="BG866" s="256">
        <f>IF(N866="zákl. přenesená",J866,0)</f>
        <v>0</v>
      </c>
      <c r="BH866" s="256">
        <f>IF(N866="sníž. přenesená",J866,0)</f>
        <v>0</v>
      </c>
      <c r="BI866" s="256">
        <f>IF(N866="nulová",J866,0)</f>
        <v>0</v>
      </c>
      <c r="BJ866" s="16" t="s">
        <v>80</v>
      </c>
      <c r="BK866" s="256">
        <f>ROUND(I866*H866,2)</f>
        <v>0</v>
      </c>
      <c r="BL866" s="16" t="s">
        <v>242</v>
      </c>
      <c r="BM866" s="255" t="s">
        <v>1103</v>
      </c>
    </row>
    <row r="867" spans="1:51" s="13" customFormat="1" ht="12">
      <c r="A867" s="13"/>
      <c r="B867" s="257"/>
      <c r="C867" s="258"/>
      <c r="D867" s="259" t="s">
        <v>166</v>
      </c>
      <c r="E867" s="260" t="s">
        <v>1</v>
      </c>
      <c r="F867" s="261" t="s">
        <v>405</v>
      </c>
      <c r="G867" s="258"/>
      <c r="H867" s="260" t="s">
        <v>1</v>
      </c>
      <c r="I867" s="262"/>
      <c r="J867" s="258"/>
      <c r="K867" s="258"/>
      <c r="L867" s="263"/>
      <c r="M867" s="264"/>
      <c r="N867" s="265"/>
      <c r="O867" s="265"/>
      <c r="P867" s="265"/>
      <c r="Q867" s="265"/>
      <c r="R867" s="265"/>
      <c r="S867" s="265"/>
      <c r="T867" s="26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7" t="s">
        <v>166</v>
      </c>
      <c r="AU867" s="267" t="s">
        <v>82</v>
      </c>
      <c r="AV867" s="13" t="s">
        <v>80</v>
      </c>
      <c r="AW867" s="13" t="s">
        <v>30</v>
      </c>
      <c r="AX867" s="13" t="s">
        <v>73</v>
      </c>
      <c r="AY867" s="267" t="s">
        <v>158</v>
      </c>
    </row>
    <row r="868" spans="1:51" s="14" customFormat="1" ht="12">
      <c r="A868" s="14"/>
      <c r="B868" s="268"/>
      <c r="C868" s="269"/>
      <c r="D868" s="259" t="s">
        <v>166</v>
      </c>
      <c r="E868" s="270" t="s">
        <v>1</v>
      </c>
      <c r="F868" s="271" t="s">
        <v>1094</v>
      </c>
      <c r="G868" s="269"/>
      <c r="H868" s="272">
        <v>3.3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166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158</v>
      </c>
    </row>
    <row r="869" spans="1:51" s="14" customFormat="1" ht="12">
      <c r="A869" s="14"/>
      <c r="B869" s="268"/>
      <c r="C869" s="269"/>
      <c r="D869" s="259" t="s">
        <v>166</v>
      </c>
      <c r="E869" s="270" t="s">
        <v>1</v>
      </c>
      <c r="F869" s="271" t="s">
        <v>1095</v>
      </c>
      <c r="G869" s="269"/>
      <c r="H869" s="272">
        <v>3.3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166</v>
      </c>
      <c r="AU869" s="278" t="s">
        <v>82</v>
      </c>
      <c r="AV869" s="14" t="s">
        <v>82</v>
      </c>
      <c r="AW869" s="14" t="s">
        <v>30</v>
      </c>
      <c r="AX869" s="14" t="s">
        <v>73</v>
      </c>
      <c r="AY869" s="278" t="s">
        <v>158</v>
      </c>
    </row>
    <row r="870" spans="1:65" s="2" customFormat="1" ht="21.75" customHeight="1">
      <c r="A870" s="37"/>
      <c r="B870" s="38"/>
      <c r="C870" s="243" t="s">
        <v>1104</v>
      </c>
      <c r="D870" s="243" t="s">
        <v>160</v>
      </c>
      <c r="E870" s="244" t="s">
        <v>1105</v>
      </c>
      <c r="F870" s="245" t="s">
        <v>1106</v>
      </c>
      <c r="G870" s="246" t="s">
        <v>284</v>
      </c>
      <c r="H870" s="247">
        <v>3</v>
      </c>
      <c r="I870" s="248"/>
      <c r="J870" s="249">
        <f>ROUND(I870*H870,2)</f>
        <v>0</v>
      </c>
      <c r="K870" s="250"/>
      <c r="L870" s="43"/>
      <c r="M870" s="251" t="s">
        <v>1</v>
      </c>
      <c r="N870" s="252" t="s">
        <v>38</v>
      </c>
      <c r="O870" s="90"/>
      <c r="P870" s="253">
        <f>O870*H870</f>
        <v>0</v>
      </c>
      <c r="Q870" s="253">
        <v>0.00222</v>
      </c>
      <c r="R870" s="253">
        <f>Q870*H870</f>
        <v>0.006660000000000001</v>
      </c>
      <c r="S870" s="253">
        <v>0</v>
      </c>
      <c r="T870" s="254">
        <f>S870*H870</f>
        <v>0</v>
      </c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R870" s="255" t="s">
        <v>242</v>
      </c>
      <c r="AT870" s="255" t="s">
        <v>160</v>
      </c>
      <c r="AU870" s="255" t="s">
        <v>82</v>
      </c>
      <c r="AY870" s="16" t="s">
        <v>158</v>
      </c>
      <c r="BE870" s="256">
        <f>IF(N870="základní",J870,0)</f>
        <v>0</v>
      </c>
      <c r="BF870" s="256">
        <f>IF(N870="snížená",J870,0)</f>
        <v>0</v>
      </c>
      <c r="BG870" s="256">
        <f>IF(N870="zákl. přenesená",J870,0)</f>
        <v>0</v>
      </c>
      <c r="BH870" s="256">
        <f>IF(N870="sníž. přenesená",J870,0)</f>
        <v>0</v>
      </c>
      <c r="BI870" s="256">
        <f>IF(N870="nulová",J870,0)</f>
        <v>0</v>
      </c>
      <c r="BJ870" s="16" t="s">
        <v>80</v>
      </c>
      <c r="BK870" s="256">
        <f>ROUND(I870*H870,2)</f>
        <v>0</v>
      </c>
      <c r="BL870" s="16" t="s">
        <v>242</v>
      </c>
      <c r="BM870" s="255" t="s">
        <v>1107</v>
      </c>
    </row>
    <row r="871" spans="1:51" s="13" customFormat="1" ht="12">
      <c r="A871" s="13"/>
      <c r="B871" s="257"/>
      <c r="C871" s="258"/>
      <c r="D871" s="259" t="s">
        <v>166</v>
      </c>
      <c r="E871" s="260" t="s">
        <v>1</v>
      </c>
      <c r="F871" s="261" t="s">
        <v>405</v>
      </c>
      <c r="G871" s="258"/>
      <c r="H871" s="260" t="s">
        <v>1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7" t="s">
        <v>166</v>
      </c>
      <c r="AU871" s="267" t="s">
        <v>82</v>
      </c>
      <c r="AV871" s="13" t="s">
        <v>80</v>
      </c>
      <c r="AW871" s="13" t="s">
        <v>30</v>
      </c>
      <c r="AX871" s="13" t="s">
        <v>73</v>
      </c>
      <c r="AY871" s="267" t="s">
        <v>158</v>
      </c>
    </row>
    <row r="872" spans="1:51" s="14" customFormat="1" ht="12">
      <c r="A872" s="14"/>
      <c r="B872" s="268"/>
      <c r="C872" s="269"/>
      <c r="D872" s="259" t="s">
        <v>166</v>
      </c>
      <c r="E872" s="270" t="s">
        <v>1</v>
      </c>
      <c r="F872" s="271" t="s">
        <v>1108</v>
      </c>
      <c r="G872" s="269"/>
      <c r="H872" s="272">
        <v>1.5</v>
      </c>
      <c r="I872" s="273"/>
      <c r="J872" s="269"/>
      <c r="K872" s="269"/>
      <c r="L872" s="274"/>
      <c r="M872" s="275"/>
      <c r="N872" s="276"/>
      <c r="O872" s="276"/>
      <c r="P872" s="276"/>
      <c r="Q872" s="276"/>
      <c r="R872" s="276"/>
      <c r="S872" s="276"/>
      <c r="T872" s="27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8" t="s">
        <v>166</v>
      </c>
      <c r="AU872" s="278" t="s">
        <v>82</v>
      </c>
      <c r="AV872" s="14" t="s">
        <v>82</v>
      </c>
      <c r="AW872" s="14" t="s">
        <v>30</v>
      </c>
      <c r="AX872" s="14" t="s">
        <v>73</v>
      </c>
      <c r="AY872" s="278" t="s">
        <v>158</v>
      </c>
    </row>
    <row r="873" spans="1:51" s="14" customFormat="1" ht="12">
      <c r="A873" s="14"/>
      <c r="B873" s="268"/>
      <c r="C873" s="269"/>
      <c r="D873" s="259" t="s">
        <v>166</v>
      </c>
      <c r="E873" s="270" t="s">
        <v>1</v>
      </c>
      <c r="F873" s="271" t="s">
        <v>1109</v>
      </c>
      <c r="G873" s="269"/>
      <c r="H873" s="272">
        <v>1.5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166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158</v>
      </c>
    </row>
    <row r="874" spans="1:65" s="2" customFormat="1" ht="33" customHeight="1">
      <c r="A874" s="37"/>
      <c r="B874" s="38"/>
      <c r="C874" s="243" t="s">
        <v>1110</v>
      </c>
      <c r="D874" s="243" t="s">
        <v>160</v>
      </c>
      <c r="E874" s="244" t="s">
        <v>1111</v>
      </c>
      <c r="F874" s="245" t="s">
        <v>1112</v>
      </c>
      <c r="G874" s="246" t="s">
        <v>284</v>
      </c>
      <c r="H874" s="247">
        <v>3</v>
      </c>
      <c r="I874" s="248"/>
      <c r="J874" s="249">
        <f>ROUND(I874*H874,2)</f>
        <v>0</v>
      </c>
      <c r="K874" s="250"/>
      <c r="L874" s="43"/>
      <c r="M874" s="251" t="s">
        <v>1</v>
      </c>
      <c r="N874" s="252" t="s">
        <v>38</v>
      </c>
      <c r="O874" s="90"/>
      <c r="P874" s="253">
        <f>O874*H874</f>
        <v>0</v>
      </c>
      <c r="Q874" s="253">
        <v>0.00278</v>
      </c>
      <c r="R874" s="253">
        <f>Q874*H874</f>
        <v>0.00834</v>
      </c>
      <c r="S874" s="253">
        <v>0</v>
      </c>
      <c r="T874" s="254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255" t="s">
        <v>242</v>
      </c>
      <c r="AT874" s="255" t="s">
        <v>160</v>
      </c>
      <c r="AU874" s="255" t="s">
        <v>82</v>
      </c>
      <c r="AY874" s="16" t="s">
        <v>158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6" t="s">
        <v>80</v>
      </c>
      <c r="BK874" s="256">
        <f>ROUND(I874*H874,2)</f>
        <v>0</v>
      </c>
      <c r="BL874" s="16" t="s">
        <v>242</v>
      </c>
      <c r="BM874" s="255" t="s">
        <v>1113</v>
      </c>
    </row>
    <row r="875" spans="1:51" s="13" customFormat="1" ht="12">
      <c r="A875" s="13"/>
      <c r="B875" s="257"/>
      <c r="C875" s="258"/>
      <c r="D875" s="259" t="s">
        <v>166</v>
      </c>
      <c r="E875" s="260" t="s">
        <v>1</v>
      </c>
      <c r="F875" s="261" t="s">
        <v>405</v>
      </c>
      <c r="G875" s="258"/>
      <c r="H875" s="260" t="s">
        <v>1</v>
      </c>
      <c r="I875" s="262"/>
      <c r="J875" s="258"/>
      <c r="K875" s="258"/>
      <c r="L875" s="263"/>
      <c r="M875" s="264"/>
      <c r="N875" s="265"/>
      <c r="O875" s="265"/>
      <c r="P875" s="265"/>
      <c r="Q875" s="265"/>
      <c r="R875" s="265"/>
      <c r="S875" s="265"/>
      <c r="T875" s="26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7" t="s">
        <v>166</v>
      </c>
      <c r="AU875" s="267" t="s">
        <v>82</v>
      </c>
      <c r="AV875" s="13" t="s">
        <v>80</v>
      </c>
      <c r="AW875" s="13" t="s">
        <v>30</v>
      </c>
      <c r="AX875" s="13" t="s">
        <v>73</v>
      </c>
      <c r="AY875" s="267" t="s">
        <v>158</v>
      </c>
    </row>
    <row r="876" spans="1:51" s="14" customFormat="1" ht="12">
      <c r="A876" s="14"/>
      <c r="B876" s="268"/>
      <c r="C876" s="269"/>
      <c r="D876" s="259" t="s">
        <v>166</v>
      </c>
      <c r="E876" s="270" t="s">
        <v>1</v>
      </c>
      <c r="F876" s="271" t="s">
        <v>1108</v>
      </c>
      <c r="G876" s="269"/>
      <c r="H876" s="272">
        <v>1.5</v>
      </c>
      <c r="I876" s="273"/>
      <c r="J876" s="269"/>
      <c r="K876" s="269"/>
      <c r="L876" s="274"/>
      <c r="M876" s="275"/>
      <c r="N876" s="276"/>
      <c r="O876" s="276"/>
      <c r="P876" s="276"/>
      <c r="Q876" s="276"/>
      <c r="R876" s="276"/>
      <c r="S876" s="276"/>
      <c r="T876" s="27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8" t="s">
        <v>166</v>
      </c>
      <c r="AU876" s="278" t="s">
        <v>82</v>
      </c>
      <c r="AV876" s="14" t="s">
        <v>82</v>
      </c>
      <c r="AW876" s="14" t="s">
        <v>30</v>
      </c>
      <c r="AX876" s="14" t="s">
        <v>73</v>
      </c>
      <c r="AY876" s="278" t="s">
        <v>158</v>
      </c>
    </row>
    <row r="877" spans="1:51" s="14" customFormat="1" ht="12">
      <c r="A877" s="14"/>
      <c r="B877" s="268"/>
      <c r="C877" s="269"/>
      <c r="D877" s="259" t="s">
        <v>166</v>
      </c>
      <c r="E877" s="270" t="s">
        <v>1</v>
      </c>
      <c r="F877" s="271" t="s">
        <v>1109</v>
      </c>
      <c r="G877" s="269"/>
      <c r="H877" s="272">
        <v>1.5</v>
      </c>
      <c r="I877" s="273"/>
      <c r="J877" s="269"/>
      <c r="K877" s="269"/>
      <c r="L877" s="274"/>
      <c r="M877" s="275"/>
      <c r="N877" s="276"/>
      <c r="O877" s="276"/>
      <c r="P877" s="276"/>
      <c r="Q877" s="276"/>
      <c r="R877" s="276"/>
      <c r="S877" s="276"/>
      <c r="T877" s="27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8" t="s">
        <v>166</v>
      </c>
      <c r="AU877" s="278" t="s">
        <v>82</v>
      </c>
      <c r="AV877" s="14" t="s">
        <v>82</v>
      </c>
      <c r="AW877" s="14" t="s">
        <v>30</v>
      </c>
      <c r="AX877" s="14" t="s">
        <v>73</v>
      </c>
      <c r="AY877" s="278" t="s">
        <v>158</v>
      </c>
    </row>
    <row r="878" spans="1:65" s="2" customFormat="1" ht="21.75" customHeight="1">
      <c r="A878" s="37"/>
      <c r="B878" s="38"/>
      <c r="C878" s="243" t="s">
        <v>1114</v>
      </c>
      <c r="D878" s="243" t="s">
        <v>160</v>
      </c>
      <c r="E878" s="244" t="s">
        <v>1115</v>
      </c>
      <c r="F878" s="245" t="s">
        <v>1116</v>
      </c>
      <c r="G878" s="246" t="s">
        <v>163</v>
      </c>
      <c r="H878" s="247">
        <v>2.7</v>
      </c>
      <c r="I878" s="248"/>
      <c r="J878" s="249">
        <f>ROUND(I878*H878,2)</f>
        <v>0</v>
      </c>
      <c r="K878" s="250"/>
      <c r="L878" s="43"/>
      <c r="M878" s="251" t="s">
        <v>1</v>
      </c>
      <c r="N878" s="252" t="s">
        <v>38</v>
      </c>
      <c r="O878" s="90"/>
      <c r="P878" s="253">
        <f>O878*H878</f>
        <v>0</v>
      </c>
      <c r="Q878" s="253">
        <v>0</v>
      </c>
      <c r="R878" s="253">
        <f>Q878*H878</f>
        <v>0</v>
      </c>
      <c r="S878" s="253">
        <v>0</v>
      </c>
      <c r="T878" s="254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55" t="s">
        <v>242</v>
      </c>
      <c r="AT878" s="255" t="s">
        <v>160</v>
      </c>
      <c r="AU878" s="255" t="s">
        <v>82</v>
      </c>
      <c r="AY878" s="16" t="s">
        <v>158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6" t="s">
        <v>80</v>
      </c>
      <c r="BK878" s="256">
        <f>ROUND(I878*H878,2)</f>
        <v>0</v>
      </c>
      <c r="BL878" s="16" t="s">
        <v>242</v>
      </c>
      <c r="BM878" s="255" t="s">
        <v>1117</v>
      </c>
    </row>
    <row r="879" spans="1:51" s="13" customFormat="1" ht="12">
      <c r="A879" s="13"/>
      <c r="B879" s="257"/>
      <c r="C879" s="258"/>
      <c r="D879" s="259" t="s">
        <v>166</v>
      </c>
      <c r="E879" s="260" t="s">
        <v>1</v>
      </c>
      <c r="F879" s="261" t="s">
        <v>405</v>
      </c>
      <c r="G879" s="258"/>
      <c r="H879" s="260" t="s">
        <v>1</v>
      </c>
      <c r="I879" s="262"/>
      <c r="J879" s="258"/>
      <c r="K879" s="258"/>
      <c r="L879" s="263"/>
      <c r="M879" s="264"/>
      <c r="N879" s="265"/>
      <c r="O879" s="265"/>
      <c r="P879" s="265"/>
      <c r="Q879" s="265"/>
      <c r="R879" s="265"/>
      <c r="S879" s="265"/>
      <c r="T879" s="266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7" t="s">
        <v>166</v>
      </c>
      <c r="AU879" s="267" t="s">
        <v>82</v>
      </c>
      <c r="AV879" s="13" t="s">
        <v>80</v>
      </c>
      <c r="AW879" s="13" t="s">
        <v>30</v>
      </c>
      <c r="AX879" s="13" t="s">
        <v>73</v>
      </c>
      <c r="AY879" s="267" t="s">
        <v>158</v>
      </c>
    </row>
    <row r="880" spans="1:51" s="14" customFormat="1" ht="12">
      <c r="A880" s="14"/>
      <c r="B880" s="268"/>
      <c r="C880" s="269"/>
      <c r="D880" s="259" t="s">
        <v>166</v>
      </c>
      <c r="E880" s="270" t="s">
        <v>1</v>
      </c>
      <c r="F880" s="271" t="s">
        <v>1118</v>
      </c>
      <c r="G880" s="269"/>
      <c r="H880" s="272">
        <v>1.35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166</v>
      </c>
      <c r="AU880" s="278" t="s">
        <v>82</v>
      </c>
      <c r="AV880" s="14" t="s">
        <v>82</v>
      </c>
      <c r="AW880" s="14" t="s">
        <v>30</v>
      </c>
      <c r="AX880" s="14" t="s">
        <v>73</v>
      </c>
      <c r="AY880" s="278" t="s">
        <v>158</v>
      </c>
    </row>
    <row r="881" spans="1:51" s="14" customFormat="1" ht="12">
      <c r="A881" s="14"/>
      <c r="B881" s="268"/>
      <c r="C881" s="269"/>
      <c r="D881" s="259" t="s">
        <v>166</v>
      </c>
      <c r="E881" s="270" t="s">
        <v>1</v>
      </c>
      <c r="F881" s="271" t="s">
        <v>1119</v>
      </c>
      <c r="G881" s="269"/>
      <c r="H881" s="272">
        <v>1.35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166</v>
      </c>
      <c r="AU881" s="278" t="s">
        <v>82</v>
      </c>
      <c r="AV881" s="14" t="s">
        <v>82</v>
      </c>
      <c r="AW881" s="14" t="s">
        <v>30</v>
      </c>
      <c r="AX881" s="14" t="s">
        <v>73</v>
      </c>
      <c r="AY881" s="278" t="s">
        <v>158</v>
      </c>
    </row>
    <row r="882" spans="1:65" s="2" customFormat="1" ht="21.75" customHeight="1">
      <c r="A882" s="37"/>
      <c r="B882" s="38"/>
      <c r="C882" s="243" t="s">
        <v>1120</v>
      </c>
      <c r="D882" s="243" t="s">
        <v>160</v>
      </c>
      <c r="E882" s="244" t="s">
        <v>1121</v>
      </c>
      <c r="F882" s="245" t="s">
        <v>1122</v>
      </c>
      <c r="G882" s="246" t="s">
        <v>163</v>
      </c>
      <c r="H882" s="247">
        <v>2.7</v>
      </c>
      <c r="I882" s="248"/>
      <c r="J882" s="249">
        <f>ROUND(I882*H882,2)</f>
        <v>0</v>
      </c>
      <c r="K882" s="250"/>
      <c r="L882" s="43"/>
      <c r="M882" s="251" t="s">
        <v>1</v>
      </c>
      <c r="N882" s="252" t="s">
        <v>38</v>
      </c>
      <c r="O882" s="90"/>
      <c r="P882" s="253">
        <f>O882*H882</f>
        <v>0</v>
      </c>
      <c r="Q882" s="253">
        <v>0</v>
      </c>
      <c r="R882" s="253">
        <f>Q882*H882</f>
        <v>0</v>
      </c>
      <c r="S882" s="253">
        <v>0</v>
      </c>
      <c r="T882" s="254">
        <f>S882*H882</f>
        <v>0</v>
      </c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R882" s="255" t="s">
        <v>242</v>
      </c>
      <c r="AT882" s="255" t="s">
        <v>160</v>
      </c>
      <c r="AU882" s="255" t="s">
        <v>82</v>
      </c>
      <c r="AY882" s="16" t="s">
        <v>158</v>
      </c>
      <c r="BE882" s="256">
        <f>IF(N882="základní",J882,0)</f>
        <v>0</v>
      </c>
      <c r="BF882" s="256">
        <f>IF(N882="snížená",J882,0)</f>
        <v>0</v>
      </c>
      <c r="BG882" s="256">
        <f>IF(N882="zákl. přenesená",J882,0)</f>
        <v>0</v>
      </c>
      <c r="BH882" s="256">
        <f>IF(N882="sníž. přenesená",J882,0)</f>
        <v>0</v>
      </c>
      <c r="BI882" s="256">
        <f>IF(N882="nulová",J882,0)</f>
        <v>0</v>
      </c>
      <c r="BJ882" s="16" t="s">
        <v>80</v>
      </c>
      <c r="BK882" s="256">
        <f>ROUND(I882*H882,2)</f>
        <v>0</v>
      </c>
      <c r="BL882" s="16" t="s">
        <v>242</v>
      </c>
      <c r="BM882" s="255" t="s">
        <v>1123</v>
      </c>
    </row>
    <row r="883" spans="1:51" s="13" customFormat="1" ht="12">
      <c r="A883" s="13"/>
      <c r="B883" s="257"/>
      <c r="C883" s="258"/>
      <c r="D883" s="259" t="s">
        <v>166</v>
      </c>
      <c r="E883" s="260" t="s">
        <v>1</v>
      </c>
      <c r="F883" s="261" t="s">
        <v>405</v>
      </c>
      <c r="G883" s="258"/>
      <c r="H883" s="260" t="s">
        <v>1</v>
      </c>
      <c r="I883" s="262"/>
      <c r="J883" s="258"/>
      <c r="K883" s="258"/>
      <c r="L883" s="263"/>
      <c r="M883" s="264"/>
      <c r="N883" s="265"/>
      <c r="O883" s="265"/>
      <c r="P883" s="265"/>
      <c r="Q883" s="265"/>
      <c r="R883" s="265"/>
      <c r="S883" s="265"/>
      <c r="T883" s="266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7" t="s">
        <v>166</v>
      </c>
      <c r="AU883" s="267" t="s">
        <v>82</v>
      </c>
      <c r="AV883" s="13" t="s">
        <v>80</v>
      </c>
      <c r="AW883" s="13" t="s">
        <v>30</v>
      </c>
      <c r="AX883" s="13" t="s">
        <v>73</v>
      </c>
      <c r="AY883" s="267" t="s">
        <v>158</v>
      </c>
    </row>
    <row r="884" spans="1:51" s="14" customFormat="1" ht="12">
      <c r="A884" s="14"/>
      <c r="B884" s="268"/>
      <c r="C884" s="269"/>
      <c r="D884" s="259" t="s">
        <v>166</v>
      </c>
      <c r="E884" s="270" t="s">
        <v>1</v>
      </c>
      <c r="F884" s="271" t="s">
        <v>1118</v>
      </c>
      <c r="G884" s="269"/>
      <c r="H884" s="272">
        <v>1.35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166</v>
      </c>
      <c r="AU884" s="278" t="s">
        <v>82</v>
      </c>
      <c r="AV884" s="14" t="s">
        <v>82</v>
      </c>
      <c r="AW884" s="14" t="s">
        <v>30</v>
      </c>
      <c r="AX884" s="14" t="s">
        <v>73</v>
      </c>
      <c r="AY884" s="278" t="s">
        <v>158</v>
      </c>
    </row>
    <row r="885" spans="1:51" s="14" customFormat="1" ht="12">
      <c r="A885" s="14"/>
      <c r="B885" s="268"/>
      <c r="C885" s="269"/>
      <c r="D885" s="259" t="s">
        <v>166</v>
      </c>
      <c r="E885" s="270" t="s">
        <v>1</v>
      </c>
      <c r="F885" s="271" t="s">
        <v>1119</v>
      </c>
      <c r="G885" s="269"/>
      <c r="H885" s="272">
        <v>1.35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166</v>
      </c>
      <c r="AU885" s="278" t="s">
        <v>82</v>
      </c>
      <c r="AV885" s="14" t="s">
        <v>82</v>
      </c>
      <c r="AW885" s="14" t="s">
        <v>30</v>
      </c>
      <c r="AX885" s="14" t="s">
        <v>73</v>
      </c>
      <c r="AY885" s="278" t="s">
        <v>158</v>
      </c>
    </row>
    <row r="886" spans="1:65" s="2" customFormat="1" ht="16.5" customHeight="1">
      <c r="A886" s="37"/>
      <c r="B886" s="38"/>
      <c r="C886" s="279" t="s">
        <v>1124</v>
      </c>
      <c r="D886" s="279" t="s">
        <v>233</v>
      </c>
      <c r="E886" s="280" t="s">
        <v>1125</v>
      </c>
      <c r="F886" s="281" t="s">
        <v>1126</v>
      </c>
      <c r="G886" s="282" t="s">
        <v>462</v>
      </c>
      <c r="H886" s="283">
        <v>6.21</v>
      </c>
      <c r="I886" s="284"/>
      <c r="J886" s="285">
        <f>ROUND(I886*H886,2)</f>
        <v>0</v>
      </c>
      <c r="K886" s="286"/>
      <c r="L886" s="287"/>
      <c r="M886" s="288" t="s">
        <v>1</v>
      </c>
      <c r="N886" s="289" t="s">
        <v>38</v>
      </c>
      <c r="O886" s="90"/>
      <c r="P886" s="253">
        <f>O886*H886</f>
        <v>0</v>
      </c>
      <c r="Q886" s="253">
        <v>0.00047</v>
      </c>
      <c r="R886" s="253">
        <f>Q886*H886</f>
        <v>0.0029186999999999998</v>
      </c>
      <c r="S886" s="253">
        <v>0</v>
      </c>
      <c r="T886" s="254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55" t="s">
        <v>341</v>
      </c>
      <c r="AT886" s="255" t="s">
        <v>233</v>
      </c>
      <c r="AU886" s="255" t="s">
        <v>82</v>
      </c>
      <c r="AY886" s="16" t="s">
        <v>158</v>
      </c>
      <c r="BE886" s="256">
        <f>IF(N886="základní",J886,0)</f>
        <v>0</v>
      </c>
      <c r="BF886" s="256">
        <f>IF(N886="snížená",J886,0)</f>
        <v>0</v>
      </c>
      <c r="BG886" s="256">
        <f>IF(N886="zákl. přenesená",J886,0)</f>
        <v>0</v>
      </c>
      <c r="BH886" s="256">
        <f>IF(N886="sníž. přenesená",J886,0)</f>
        <v>0</v>
      </c>
      <c r="BI886" s="256">
        <f>IF(N886="nulová",J886,0)</f>
        <v>0</v>
      </c>
      <c r="BJ886" s="16" t="s">
        <v>80</v>
      </c>
      <c r="BK886" s="256">
        <f>ROUND(I886*H886,2)</f>
        <v>0</v>
      </c>
      <c r="BL886" s="16" t="s">
        <v>242</v>
      </c>
      <c r="BM886" s="255" t="s">
        <v>1127</v>
      </c>
    </row>
    <row r="887" spans="1:51" s="14" customFormat="1" ht="12">
      <c r="A887" s="14"/>
      <c r="B887" s="268"/>
      <c r="C887" s="269"/>
      <c r="D887" s="259" t="s">
        <v>166</v>
      </c>
      <c r="E887" s="270" t="s">
        <v>1</v>
      </c>
      <c r="F887" s="271" t="s">
        <v>1128</v>
      </c>
      <c r="G887" s="269"/>
      <c r="H887" s="272">
        <v>2.7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166</v>
      </c>
      <c r="AU887" s="278" t="s">
        <v>82</v>
      </c>
      <c r="AV887" s="14" t="s">
        <v>82</v>
      </c>
      <c r="AW887" s="14" t="s">
        <v>30</v>
      </c>
      <c r="AX887" s="14" t="s">
        <v>73</v>
      </c>
      <c r="AY887" s="278" t="s">
        <v>158</v>
      </c>
    </row>
    <row r="888" spans="1:51" s="14" customFormat="1" ht="12">
      <c r="A888" s="14"/>
      <c r="B888" s="268"/>
      <c r="C888" s="269"/>
      <c r="D888" s="259" t="s">
        <v>166</v>
      </c>
      <c r="E888" s="270" t="s">
        <v>1</v>
      </c>
      <c r="F888" s="271" t="s">
        <v>1129</v>
      </c>
      <c r="G888" s="269"/>
      <c r="H888" s="272">
        <v>2.7</v>
      </c>
      <c r="I888" s="273"/>
      <c r="J888" s="269"/>
      <c r="K888" s="269"/>
      <c r="L888" s="274"/>
      <c r="M888" s="275"/>
      <c r="N888" s="276"/>
      <c r="O888" s="276"/>
      <c r="P888" s="276"/>
      <c r="Q888" s="276"/>
      <c r="R888" s="276"/>
      <c r="S888" s="276"/>
      <c r="T888" s="27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8" t="s">
        <v>166</v>
      </c>
      <c r="AU888" s="278" t="s">
        <v>82</v>
      </c>
      <c r="AV888" s="14" t="s">
        <v>82</v>
      </c>
      <c r="AW888" s="14" t="s">
        <v>30</v>
      </c>
      <c r="AX888" s="14" t="s">
        <v>73</v>
      </c>
      <c r="AY888" s="278" t="s">
        <v>158</v>
      </c>
    </row>
    <row r="889" spans="1:51" s="14" customFormat="1" ht="12">
      <c r="A889" s="14"/>
      <c r="B889" s="268"/>
      <c r="C889" s="269"/>
      <c r="D889" s="259" t="s">
        <v>166</v>
      </c>
      <c r="E889" s="269"/>
      <c r="F889" s="271" t="s">
        <v>1130</v>
      </c>
      <c r="G889" s="269"/>
      <c r="H889" s="272">
        <v>6.21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8" t="s">
        <v>166</v>
      </c>
      <c r="AU889" s="278" t="s">
        <v>82</v>
      </c>
      <c r="AV889" s="14" t="s">
        <v>82</v>
      </c>
      <c r="AW889" s="14" t="s">
        <v>4</v>
      </c>
      <c r="AX889" s="14" t="s">
        <v>80</v>
      </c>
      <c r="AY889" s="278" t="s">
        <v>158</v>
      </c>
    </row>
    <row r="890" spans="1:65" s="2" customFormat="1" ht="21.75" customHeight="1">
      <c r="A890" s="37"/>
      <c r="B890" s="38"/>
      <c r="C890" s="243" t="s">
        <v>1131</v>
      </c>
      <c r="D890" s="243" t="s">
        <v>160</v>
      </c>
      <c r="E890" s="244" t="s">
        <v>1132</v>
      </c>
      <c r="F890" s="245" t="s">
        <v>1133</v>
      </c>
      <c r="G890" s="246" t="s">
        <v>284</v>
      </c>
      <c r="H890" s="247">
        <v>19.44</v>
      </c>
      <c r="I890" s="248"/>
      <c r="J890" s="249">
        <f>ROUND(I890*H890,2)</f>
        <v>0</v>
      </c>
      <c r="K890" s="250"/>
      <c r="L890" s="43"/>
      <c r="M890" s="251" t="s">
        <v>1</v>
      </c>
      <c r="N890" s="252" t="s">
        <v>38</v>
      </c>
      <c r="O890" s="90"/>
      <c r="P890" s="253">
        <f>O890*H890</f>
        <v>0</v>
      </c>
      <c r="Q890" s="253">
        <v>0</v>
      </c>
      <c r="R890" s="253">
        <f>Q890*H890</f>
        <v>0</v>
      </c>
      <c r="S890" s="253">
        <v>0</v>
      </c>
      <c r="T890" s="254">
        <f>S890*H890</f>
        <v>0</v>
      </c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R890" s="255" t="s">
        <v>242</v>
      </c>
      <c r="AT890" s="255" t="s">
        <v>160</v>
      </c>
      <c r="AU890" s="255" t="s">
        <v>82</v>
      </c>
      <c r="AY890" s="16" t="s">
        <v>158</v>
      </c>
      <c r="BE890" s="256">
        <f>IF(N890="základní",J890,0)</f>
        <v>0</v>
      </c>
      <c r="BF890" s="256">
        <f>IF(N890="snížená",J890,0)</f>
        <v>0</v>
      </c>
      <c r="BG890" s="256">
        <f>IF(N890="zákl. přenesená",J890,0)</f>
        <v>0</v>
      </c>
      <c r="BH890" s="256">
        <f>IF(N890="sníž. přenesená",J890,0)</f>
        <v>0</v>
      </c>
      <c r="BI890" s="256">
        <f>IF(N890="nulová",J890,0)</f>
        <v>0</v>
      </c>
      <c r="BJ890" s="16" t="s">
        <v>80</v>
      </c>
      <c r="BK890" s="256">
        <f>ROUND(I890*H890,2)</f>
        <v>0</v>
      </c>
      <c r="BL890" s="16" t="s">
        <v>242</v>
      </c>
      <c r="BM890" s="255" t="s">
        <v>1134</v>
      </c>
    </row>
    <row r="891" spans="1:51" s="13" customFormat="1" ht="12">
      <c r="A891" s="13"/>
      <c r="B891" s="257"/>
      <c r="C891" s="258"/>
      <c r="D891" s="259" t="s">
        <v>166</v>
      </c>
      <c r="E891" s="260" t="s">
        <v>1</v>
      </c>
      <c r="F891" s="261" t="s">
        <v>405</v>
      </c>
      <c r="G891" s="258"/>
      <c r="H891" s="260" t="s">
        <v>1</v>
      </c>
      <c r="I891" s="262"/>
      <c r="J891" s="258"/>
      <c r="K891" s="258"/>
      <c r="L891" s="263"/>
      <c r="M891" s="264"/>
      <c r="N891" s="265"/>
      <c r="O891" s="265"/>
      <c r="P891" s="265"/>
      <c r="Q891" s="265"/>
      <c r="R891" s="265"/>
      <c r="S891" s="265"/>
      <c r="T891" s="266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7" t="s">
        <v>166</v>
      </c>
      <c r="AU891" s="267" t="s">
        <v>82</v>
      </c>
      <c r="AV891" s="13" t="s">
        <v>80</v>
      </c>
      <c r="AW891" s="13" t="s">
        <v>30</v>
      </c>
      <c r="AX891" s="13" t="s">
        <v>73</v>
      </c>
      <c r="AY891" s="267" t="s">
        <v>158</v>
      </c>
    </row>
    <row r="892" spans="1:51" s="14" customFormat="1" ht="12">
      <c r="A892" s="14"/>
      <c r="B892" s="268"/>
      <c r="C892" s="269"/>
      <c r="D892" s="259" t="s">
        <v>166</v>
      </c>
      <c r="E892" s="270" t="s">
        <v>1</v>
      </c>
      <c r="F892" s="271" t="s">
        <v>1135</v>
      </c>
      <c r="G892" s="269"/>
      <c r="H892" s="272">
        <v>1.62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166</v>
      </c>
      <c r="AU892" s="278" t="s">
        <v>82</v>
      </c>
      <c r="AV892" s="14" t="s">
        <v>82</v>
      </c>
      <c r="AW892" s="14" t="s">
        <v>30</v>
      </c>
      <c r="AX892" s="14" t="s">
        <v>73</v>
      </c>
      <c r="AY892" s="278" t="s">
        <v>158</v>
      </c>
    </row>
    <row r="893" spans="1:51" s="14" customFormat="1" ht="12">
      <c r="A893" s="14"/>
      <c r="B893" s="268"/>
      <c r="C893" s="269"/>
      <c r="D893" s="259" t="s">
        <v>166</v>
      </c>
      <c r="E893" s="270" t="s">
        <v>1</v>
      </c>
      <c r="F893" s="271" t="s">
        <v>1136</v>
      </c>
      <c r="G893" s="269"/>
      <c r="H893" s="272">
        <v>1.62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166</v>
      </c>
      <c r="AU893" s="278" t="s">
        <v>82</v>
      </c>
      <c r="AV893" s="14" t="s">
        <v>82</v>
      </c>
      <c r="AW893" s="14" t="s">
        <v>30</v>
      </c>
      <c r="AX893" s="14" t="s">
        <v>73</v>
      </c>
      <c r="AY893" s="278" t="s">
        <v>158</v>
      </c>
    </row>
    <row r="894" spans="1:51" s="14" customFormat="1" ht="12">
      <c r="A894" s="14"/>
      <c r="B894" s="268"/>
      <c r="C894" s="269"/>
      <c r="D894" s="259" t="s">
        <v>166</v>
      </c>
      <c r="E894" s="269"/>
      <c r="F894" s="271" t="s">
        <v>1137</v>
      </c>
      <c r="G894" s="269"/>
      <c r="H894" s="272">
        <v>19.44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166</v>
      </c>
      <c r="AU894" s="278" t="s">
        <v>82</v>
      </c>
      <c r="AV894" s="14" t="s">
        <v>82</v>
      </c>
      <c r="AW894" s="14" t="s">
        <v>4</v>
      </c>
      <c r="AX894" s="14" t="s">
        <v>80</v>
      </c>
      <c r="AY894" s="278" t="s">
        <v>158</v>
      </c>
    </row>
    <row r="895" spans="1:65" s="2" customFormat="1" ht="21.75" customHeight="1">
      <c r="A895" s="37"/>
      <c r="B895" s="38"/>
      <c r="C895" s="243" t="s">
        <v>1138</v>
      </c>
      <c r="D895" s="243" t="s">
        <v>160</v>
      </c>
      <c r="E895" s="244" t="s">
        <v>1139</v>
      </c>
      <c r="F895" s="245" t="s">
        <v>1140</v>
      </c>
      <c r="G895" s="246" t="s">
        <v>214</v>
      </c>
      <c r="H895" s="247">
        <v>0.041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38</v>
      </c>
      <c r="O895" s="90"/>
      <c r="P895" s="253">
        <f>O895*H895</f>
        <v>0</v>
      </c>
      <c r="Q895" s="253">
        <v>0</v>
      </c>
      <c r="R895" s="253">
        <f>Q895*H895</f>
        <v>0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242</v>
      </c>
      <c r="AT895" s="255" t="s">
        <v>160</v>
      </c>
      <c r="AU895" s="255" t="s">
        <v>82</v>
      </c>
      <c r="AY895" s="16" t="s">
        <v>158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242</v>
      </c>
      <c r="BM895" s="255" t="s">
        <v>1141</v>
      </c>
    </row>
    <row r="896" spans="1:63" s="12" customFormat="1" ht="22.8" customHeight="1">
      <c r="A896" s="12"/>
      <c r="B896" s="227"/>
      <c r="C896" s="228"/>
      <c r="D896" s="229" t="s">
        <v>72</v>
      </c>
      <c r="E896" s="241" t="s">
        <v>1142</v>
      </c>
      <c r="F896" s="241" t="s">
        <v>1143</v>
      </c>
      <c r="G896" s="228"/>
      <c r="H896" s="228"/>
      <c r="I896" s="231"/>
      <c r="J896" s="242">
        <f>BK896</f>
        <v>0</v>
      </c>
      <c r="K896" s="228"/>
      <c r="L896" s="233"/>
      <c r="M896" s="234"/>
      <c r="N896" s="235"/>
      <c r="O896" s="235"/>
      <c r="P896" s="236">
        <f>SUM(P897:P944)</f>
        <v>0</v>
      </c>
      <c r="Q896" s="235"/>
      <c r="R896" s="236">
        <f>SUM(R897:R944)</f>
        <v>4.6697753749999995</v>
      </c>
      <c r="S896" s="235"/>
      <c r="T896" s="237">
        <f>SUM(T897:T944)</f>
        <v>0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38" t="s">
        <v>82</v>
      </c>
      <c r="AT896" s="239" t="s">
        <v>72</v>
      </c>
      <c r="AU896" s="239" t="s">
        <v>80</v>
      </c>
      <c r="AY896" s="238" t="s">
        <v>158</v>
      </c>
      <c r="BK896" s="240">
        <f>SUM(BK897:BK944)</f>
        <v>0</v>
      </c>
    </row>
    <row r="897" spans="1:65" s="2" customFormat="1" ht="21.75" customHeight="1">
      <c r="A897" s="37"/>
      <c r="B897" s="38"/>
      <c r="C897" s="243" t="s">
        <v>1144</v>
      </c>
      <c r="D897" s="243" t="s">
        <v>160</v>
      </c>
      <c r="E897" s="244" t="s">
        <v>1145</v>
      </c>
      <c r="F897" s="245" t="s">
        <v>1146</v>
      </c>
      <c r="G897" s="246" t="s">
        <v>163</v>
      </c>
      <c r="H897" s="247">
        <v>22.967</v>
      </c>
      <c r="I897" s="248"/>
      <c r="J897" s="249">
        <f>ROUND(I897*H897,2)</f>
        <v>0</v>
      </c>
      <c r="K897" s="250"/>
      <c r="L897" s="43"/>
      <c r="M897" s="251" t="s">
        <v>1</v>
      </c>
      <c r="N897" s="252" t="s">
        <v>38</v>
      </c>
      <c r="O897" s="90"/>
      <c r="P897" s="253">
        <f>O897*H897</f>
        <v>0</v>
      </c>
      <c r="Q897" s="253">
        <v>0</v>
      </c>
      <c r="R897" s="253">
        <f>Q897*H897</f>
        <v>0</v>
      </c>
      <c r="S897" s="253">
        <v>0</v>
      </c>
      <c r="T897" s="254">
        <f>S897*H897</f>
        <v>0</v>
      </c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R897" s="255" t="s">
        <v>242</v>
      </c>
      <c r="AT897" s="255" t="s">
        <v>160</v>
      </c>
      <c r="AU897" s="255" t="s">
        <v>82</v>
      </c>
      <c r="AY897" s="16" t="s">
        <v>158</v>
      </c>
      <c r="BE897" s="256">
        <f>IF(N897="základní",J897,0)</f>
        <v>0</v>
      </c>
      <c r="BF897" s="256">
        <f>IF(N897="snížená",J897,0)</f>
        <v>0</v>
      </c>
      <c r="BG897" s="256">
        <f>IF(N897="zákl. přenesená",J897,0)</f>
        <v>0</v>
      </c>
      <c r="BH897" s="256">
        <f>IF(N897="sníž. přenesená",J897,0)</f>
        <v>0</v>
      </c>
      <c r="BI897" s="256">
        <f>IF(N897="nulová",J897,0)</f>
        <v>0</v>
      </c>
      <c r="BJ897" s="16" t="s">
        <v>80</v>
      </c>
      <c r="BK897" s="256">
        <f>ROUND(I897*H897,2)</f>
        <v>0</v>
      </c>
      <c r="BL897" s="16" t="s">
        <v>242</v>
      </c>
      <c r="BM897" s="255" t="s">
        <v>1147</v>
      </c>
    </row>
    <row r="898" spans="1:51" s="13" customFormat="1" ht="12">
      <c r="A898" s="13"/>
      <c r="B898" s="257"/>
      <c r="C898" s="258"/>
      <c r="D898" s="259" t="s">
        <v>166</v>
      </c>
      <c r="E898" s="260" t="s">
        <v>1</v>
      </c>
      <c r="F898" s="261" t="s">
        <v>275</v>
      </c>
      <c r="G898" s="258"/>
      <c r="H898" s="260" t="s">
        <v>1</v>
      </c>
      <c r="I898" s="262"/>
      <c r="J898" s="258"/>
      <c r="K898" s="258"/>
      <c r="L898" s="263"/>
      <c r="M898" s="264"/>
      <c r="N898" s="265"/>
      <c r="O898" s="265"/>
      <c r="P898" s="265"/>
      <c r="Q898" s="265"/>
      <c r="R898" s="265"/>
      <c r="S898" s="265"/>
      <c r="T898" s="26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7" t="s">
        <v>166</v>
      </c>
      <c r="AU898" s="267" t="s">
        <v>82</v>
      </c>
      <c r="AV898" s="13" t="s">
        <v>80</v>
      </c>
      <c r="AW898" s="13" t="s">
        <v>30</v>
      </c>
      <c r="AX898" s="13" t="s">
        <v>73</v>
      </c>
      <c r="AY898" s="267" t="s">
        <v>158</v>
      </c>
    </row>
    <row r="899" spans="1:51" s="14" customFormat="1" ht="12">
      <c r="A899" s="14"/>
      <c r="B899" s="268"/>
      <c r="C899" s="269"/>
      <c r="D899" s="259" t="s">
        <v>166</v>
      </c>
      <c r="E899" s="270" t="s">
        <v>1</v>
      </c>
      <c r="F899" s="271" t="s">
        <v>1148</v>
      </c>
      <c r="G899" s="269"/>
      <c r="H899" s="272">
        <v>4.853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166</v>
      </c>
      <c r="AU899" s="278" t="s">
        <v>82</v>
      </c>
      <c r="AV899" s="14" t="s">
        <v>82</v>
      </c>
      <c r="AW899" s="14" t="s">
        <v>30</v>
      </c>
      <c r="AX899" s="14" t="s">
        <v>73</v>
      </c>
      <c r="AY899" s="278" t="s">
        <v>158</v>
      </c>
    </row>
    <row r="900" spans="1:51" s="14" customFormat="1" ht="12">
      <c r="A900" s="14"/>
      <c r="B900" s="268"/>
      <c r="C900" s="269"/>
      <c r="D900" s="259" t="s">
        <v>166</v>
      </c>
      <c r="E900" s="270" t="s">
        <v>1</v>
      </c>
      <c r="F900" s="271" t="s">
        <v>1149</v>
      </c>
      <c r="G900" s="269"/>
      <c r="H900" s="272">
        <v>7.189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166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158</v>
      </c>
    </row>
    <row r="901" spans="1:51" s="14" customFormat="1" ht="12">
      <c r="A901" s="14"/>
      <c r="B901" s="268"/>
      <c r="C901" s="269"/>
      <c r="D901" s="259" t="s">
        <v>166</v>
      </c>
      <c r="E901" s="270" t="s">
        <v>1</v>
      </c>
      <c r="F901" s="271" t="s">
        <v>1150</v>
      </c>
      <c r="G901" s="269"/>
      <c r="H901" s="272">
        <v>5.187</v>
      </c>
      <c r="I901" s="273"/>
      <c r="J901" s="269"/>
      <c r="K901" s="269"/>
      <c r="L901" s="274"/>
      <c r="M901" s="275"/>
      <c r="N901" s="276"/>
      <c r="O901" s="276"/>
      <c r="P901" s="276"/>
      <c r="Q901" s="276"/>
      <c r="R901" s="276"/>
      <c r="S901" s="276"/>
      <c r="T901" s="27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8" t="s">
        <v>166</v>
      </c>
      <c r="AU901" s="278" t="s">
        <v>82</v>
      </c>
      <c r="AV901" s="14" t="s">
        <v>82</v>
      </c>
      <c r="AW901" s="14" t="s">
        <v>30</v>
      </c>
      <c r="AX901" s="14" t="s">
        <v>73</v>
      </c>
      <c r="AY901" s="278" t="s">
        <v>158</v>
      </c>
    </row>
    <row r="902" spans="1:51" s="14" customFormat="1" ht="12">
      <c r="A902" s="14"/>
      <c r="B902" s="268"/>
      <c r="C902" s="269"/>
      <c r="D902" s="259" t="s">
        <v>166</v>
      </c>
      <c r="E902" s="270" t="s">
        <v>1</v>
      </c>
      <c r="F902" s="271" t="s">
        <v>1151</v>
      </c>
      <c r="G902" s="269"/>
      <c r="H902" s="272">
        <v>5.738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166</v>
      </c>
      <c r="AU902" s="278" t="s">
        <v>82</v>
      </c>
      <c r="AV902" s="14" t="s">
        <v>82</v>
      </c>
      <c r="AW902" s="14" t="s">
        <v>30</v>
      </c>
      <c r="AX902" s="14" t="s">
        <v>73</v>
      </c>
      <c r="AY902" s="278" t="s">
        <v>158</v>
      </c>
    </row>
    <row r="903" spans="1:65" s="2" customFormat="1" ht="21.75" customHeight="1">
      <c r="A903" s="37"/>
      <c r="B903" s="38"/>
      <c r="C903" s="279" t="s">
        <v>1152</v>
      </c>
      <c r="D903" s="279" t="s">
        <v>233</v>
      </c>
      <c r="E903" s="280" t="s">
        <v>1153</v>
      </c>
      <c r="F903" s="281" t="s">
        <v>1154</v>
      </c>
      <c r="G903" s="282" t="s">
        <v>163</v>
      </c>
      <c r="H903" s="283">
        <v>24.115</v>
      </c>
      <c r="I903" s="284"/>
      <c r="J903" s="285">
        <f>ROUND(I903*H903,2)</f>
        <v>0</v>
      </c>
      <c r="K903" s="286"/>
      <c r="L903" s="287"/>
      <c r="M903" s="288" t="s">
        <v>1</v>
      </c>
      <c r="N903" s="289" t="s">
        <v>38</v>
      </c>
      <c r="O903" s="90"/>
      <c r="P903" s="253">
        <f>O903*H903</f>
        <v>0</v>
      </c>
      <c r="Q903" s="253">
        <v>0.0056</v>
      </c>
      <c r="R903" s="253">
        <f>Q903*H903</f>
        <v>0.135044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341</v>
      </c>
      <c r="AT903" s="255" t="s">
        <v>233</v>
      </c>
      <c r="AU903" s="255" t="s">
        <v>82</v>
      </c>
      <c r="AY903" s="16" t="s">
        <v>158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242</v>
      </c>
      <c r="BM903" s="255" t="s">
        <v>1155</v>
      </c>
    </row>
    <row r="904" spans="1:51" s="14" customFormat="1" ht="12">
      <c r="A904" s="14"/>
      <c r="B904" s="268"/>
      <c r="C904" s="269"/>
      <c r="D904" s="259" t="s">
        <v>166</v>
      </c>
      <c r="E904" s="269"/>
      <c r="F904" s="271" t="s">
        <v>1156</v>
      </c>
      <c r="G904" s="269"/>
      <c r="H904" s="272">
        <v>24.115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166</v>
      </c>
      <c r="AU904" s="278" t="s">
        <v>82</v>
      </c>
      <c r="AV904" s="14" t="s">
        <v>82</v>
      </c>
      <c r="AW904" s="14" t="s">
        <v>4</v>
      </c>
      <c r="AX904" s="14" t="s">
        <v>80</v>
      </c>
      <c r="AY904" s="278" t="s">
        <v>158</v>
      </c>
    </row>
    <row r="905" spans="1:65" s="2" customFormat="1" ht="21.75" customHeight="1">
      <c r="A905" s="37"/>
      <c r="B905" s="38"/>
      <c r="C905" s="243" t="s">
        <v>1157</v>
      </c>
      <c r="D905" s="243" t="s">
        <v>160</v>
      </c>
      <c r="E905" s="244" t="s">
        <v>1158</v>
      </c>
      <c r="F905" s="245" t="s">
        <v>1159</v>
      </c>
      <c r="G905" s="246" t="s">
        <v>163</v>
      </c>
      <c r="H905" s="247">
        <v>6.76</v>
      </c>
      <c r="I905" s="248"/>
      <c r="J905" s="249">
        <f>ROUND(I905*H905,2)</f>
        <v>0</v>
      </c>
      <c r="K905" s="250"/>
      <c r="L905" s="43"/>
      <c r="M905" s="251" t="s">
        <v>1</v>
      </c>
      <c r="N905" s="252" t="s">
        <v>38</v>
      </c>
      <c r="O905" s="90"/>
      <c r="P905" s="253">
        <f>O905*H905</f>
        <v>0</v>
      </c>
      <c r="Q905" s="253">
        <v>0</v>
      </c>
      <c r="R905" s="253">
        <f>Q905*H905</f>
        <v>0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242</v>
      </c>
      <c r="AT905" s="255" t="s">
        <v>160</v>
      </c>
      <c r="AU905" s="255" t="s">
        <v>82</v>
      </c>
      <c r="AY905" s="16" t="s">
        <v>158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80</v>
      </c>
      <c r="BK905" s="256">
        <f>ROUND(I905*H905,2)</f>
        <v>0</v>
      </c>
      <c r="BL905" s="16" t="s">
        <v>242</v>
      </c>
      <c r="BM905" s="255" t="s">
        <v>1160</v>
      </c>
    </row>
    <row r="906" spans="1:51" s="13" customFormat="1" ht="12">
      <c r="A906" s="13"/>
      <c r="B906" s="257"/>
      <c r="C906" s="258"/>
      <c r="D906" s="259" t="s">
        <v>166</v>
      </c>
      <c r="E906" s="260" t="s">
        <v>1</v>
      </c>
      <c r="F906" s="261" t="s">
        <v>779</v>
      </c>
      <c r="G906" s="258"/>
      <c r="H906" s="260" t="s">
        <v>1</v>
      </c>
      <c r="I906" s="262"/>
      <c r="J906" s="258"/>
      <c r="K906" s="258"/>
      <c r="L906" s="263"/>
      <c r="M906" s="264"/>
      <c r="N906" s="265"/>
      <c r="O906" s="265"/>
      <c r="P906" s="265"/>
      <c r="Q906" s="265"/>
      <c r="R906" s="265"/>
      <c r="S906" s="265"/>
      <c r="T906" s="266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7" t="s">
        <v>166</v>
      </c>
      <c r="AU906" s="267" t="s">
        <v>82</v>
      </c>
      <c r="AV906" s="13" t="s">
        <v>80</v>
      </c>
      <c r="AW906" s="13" t="s">
        <v>30</v>
      </c>
      <c r="AX906" s="13" t="s">
        <v>73</v>
      </c>
      <c r="AY906" s="267" t="s">
        <v>158</v>
      </c>
    </row>
    <row r="907" spans="1:51" s="14" customFormat="1" ht="12">
      <c r="A907" s="14"/>
      <c r="B907" s="268"/>
      <c r="C907" s="269"/>
      <c r="D907" s="259" t="s">
        <v>166</v>
      </c>
      <c r="E907" s="270" t="s">
        <v>1</v>
      </c>
      <c r="F907" s="271" t="s">
        <v>1161</v>
      </c>
      <c r="G907" s="269"/>
      <c r="H907" s="272">
        <v>1.35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166</v>
      </c>
      <c r="AU907" s="278" t="s">
        <v>82</v>
      </c>
      <c r="AV907" s="14" t="s">
        <v>82</v>
      </c>
      <c r="AW907" s="14" t="s">
        <v>30</v>
      </c>
      <c r="AX907" s="14" t="s">
        <v>73</v>
      </c>
      <c r="AY907" s="278" t="s">
        <v>158</v>
      </c>
    </row>
    <row r="908" spans="1:51" s="14" customFormat="1" ht="12">
      <c r="A908" s="14"/>
      <c r="B908" s="268"/>
      <c r="C908" s="269"/>
      <c r="D908" s="259" t="s">
        <v>166</v>
      </c>
      <c r="E908" s="270" t="s">
        <v>1</v>
      </c>
      <c r="F908" s="271" t="s">
        <v>1162</v>
      </c>
      <c r="G908" s="269"/>
      <c r="H908" s="272">
        <v>1.35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166</v>
      </c>
      <c r="AU908" s="278" t="s">
        <v>82</v>
      </c>
      <c r="AV908" s="14" t="s">
        <v>82</v>
      </c>
      <c r="AW908" s="14" t="s">
        <v>30</v>
      </c>
      <c r="AX908" s="14" t="s">
        <v>73</v>
      </c>
      <c r="AY908" s="278" t="s">
        <v>158</v>
      </c>
    </row>
    <row r="909" spans="1:51" s="14" customFormat="1" ht="12">
      <c r="A909" s="14"/>
      <c r="B909" s="268"/>
      <c r="C909" s="269"/>
      <c r="D909" s="259" t="s">
        <v>166</v>
      </c>
      <c r="E909" s="270" t="s">
        <v>1</v>
      </c>
      <c r="F909" s="271" t="s">
        <v>1163</v>
      </c>
      <c r="G909" s="269"/>
      <c r="H909" s="272">
        <v>4.06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166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158</v>
      </c>
    </row>
    <row r="910" spans="1:65" s="2" customFormat="1" ht="21.75" customHeight="1">
      <c r="A910" s="37"/>
      <c r="B910" s="38"/>
      <c r="C910" s="279" t="s">
        <v>1164</v>
      </c>
      <c r="D910" s="279" t="s">
        <v>233</v>
      </c>
      <c r="E910" s="280" t="s">
        <v>413</v>
      </c>
      <c r="F910" s="281" t="s">
        <v>414</v>
      </c>
      <c r="G910" s="282" t="s">
        <v>163</v>
      </c>
      <c r="H910" s="283">
        <v>6.895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0.0018</v>
      </c>
      <c r="R910" s="253">
        <f>Q910*H910</f>
        <v>0.012410999999999998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203</v>
      </c>
      <c r="AT910" s="255" t="s">
        <v>233</v>
      </c>
      <c r="AU910" s="255" t="s">
        <v>82</v>
      </c>
      <c r="AY910" s="16" t="s">
        <v>158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164</v>
      </c>
      <c r="BM910" s="255" t="s">
        <v>1165</v>
      </c>
    </row>
    <row r="911" spans="1:51" s="14" customFormat="1" ht="12">
      <c r="A911" s="14"/>
      <c r="B911" s="268"/>
      <c r="C911" s="269"/>
      <c r="D911" s="259" t="s">
        <v>166</v>
      </c>
      <c r="E911" s="269"/>
      <c r="F911" s="271" t="s">
        <v>1166</v>
      </c>
      <c r="G911" s="269"/>
      <c r="H911" s="272">
        <v>6.895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166</v>
      </c>
      <c r="AU911" s="278" t="s">
        <v>82</v>
      </c>
      <c r="AV911" s="14" t="s">
        <v>82</v>
      </c>
      <c r="AW911" s="14" t="s">
        <v>4</v>
      </c>
      <c r="AX911" s="14" t="s">
        <v>80</v>
      </c>
      <c r="AY911" s="278" t="s">
        <v>158</v>
      </c>
    </row>
    <row r="912" spans="1:65" s="2" customFormat="1" ht="21.75" customHeight="1">
      <c r="A912" s="37"/>
      <c r="B912" s="38"/>
      <c r="C912" s="243" t="s">
        <v>1167</v>
      </c>
      <c r="D912" s="243" t="s">
        <v>160</v>
      </c>
      <c r="E912" s="244" t="s">
        <v>1168</v>
      </c>
      <c r="F912" s="245" t="s">
        <v>1169</v>
      </c>
      <c r="G912" s="246" t="s">
        <v>163</v>
      </c>
      <c r="H912" s="247">
        <v>429.1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38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242</v>
      </c>
      <c r="AT912" s="255" t="s">
        <v>160</v>
      </c>
      <c r="AU912" s="255" t="s">
        <v>82</v>
      </c>
      <c r="AY912" s="16" t="s">
        <v>158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242</v>
      </c>
      <c r="BM912" s="255" t="s">
        <v>1170</v>
      </c>
    </row>
    <row r="913" spans="1:51" s="14" customFormat="1" ht="12">
      <c r="A913" s="14"/>
      <c r="B913" s="268"/>
      <c r="C913" s="269"/>
      <c r="D913" s="259" t="s">
        <v>166</v>
      </c>
      <c r="E913" s="270" t="s">
        <v>1</v>
      </c>
      <c r="F913" s="271" t="s">
        <v>1018</v>
      </c>
      <c r="G913" s="269"/>
      <c r="H913" s="272">
        <v>429.1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166</v>
      </c>
      <c r="AU913" s="278" t="s">
        <v>82</v>
      </c>
      <c r="AV913" s="14" t="s">
        <v>82</v>
      </c>
      <c r="AW913" s="14" t="s">
        <v>30</v>
      </c>
      <c r="AX913" s="14" t="s">
        <v>73</v>
      </c>
      <c r="AY913" s="278" t="s">
        <v>158</v>
      </c>
    </row>
    <row r="914" spans="1:65" s="2" customFormat="1" ht="21.75" customHeight="1">
      <c r="A914" s="37"/>
      <c r="B914" s="38"/>
      <c r="C914" s="279" t="s">
        <v>1171</v>
      </c>
      <c r="D914" s="279" t="s">
        <v>233</v>
      </c>
      <c r="E914" s="280" t="s">
        <v>1172</v>
      </c>
      <c r="F914" s="281" t="s">
        <v>1173</v>
      </c>
      <c r="G914" s="282" t="s">
        <v>163</v>
      </c>
      <c r="H914" s="283">
        <v>875.364</v>
      </c>
      <c r="I914" s="284"/>
      <c r="J914" s="285">
        <f>ROUND(I914*H914,2)</f>
        <v>0</v>
      </c>
      <c r="K914" s="286"/>
      <c r="L914" s="287"/>
      <c r="M914" s="288" t="s">
        <v>1</v>
      </c>
      <c r="N914" s="289" t="s">
        <v>38</v>
      </c>
      <c r="O914" s="90"/>
      <c r="P914" s="253">
        <f>O914*H914</f>
        <v>0</v>
      </c>
      <c r="Q914" s="253">
        <v>0.004</v>
      </c>
      <c r="R914" s="253">
        <f>Q914*H914</f>
        <v>3.501456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341</v>
      </c>
      <c r="AT914" s="255" t="s">
        <v>233</v>
      </c>
      <c r="AU914" s="255" t="s">
        <v>82</v>
      </c>
      <c r="AY914" s="16" t="s">
        <v>158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242</v>
      </c>
      <c r="BM914" s="255" t="s">
        <v>1174</v>
      </c>
    </row>
    <row r="915" spans="1:47" s="2" customFormat="1" ht="12">
      <c r="A915" s="37"/>
      <c r="B915" s="38"/>
      <c r="C915" s="39"/>
      <c r="D915" s="259" t="s">
        <v>434</v>
      </c>
      <c r="E915" s="39"/>
      <c r="F915" s="290" t="s">
        <v>1175</v>
      </c>
      <c r="G915" s="39"/>
      <c r="H915" s="39"/>
      <c r="I915" s="153"/>
      <c r="J915" s="39"/>
      <c r="K915" s="39"/>
      <c r="L915" s="43"/>
      <c r="M915" s="291"/>
      <c r="N915" s="292"/>
      <c r="O915" s="90"/>
      <c r="P915" s="90"/>
      <c r="Q915" s="90"/>
      <c r="R915" s="90"/>
      <c r="S915" s="90"/>
      <c r="T915" s="91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T915" s="16" t="s">
        <v>434</v>
      </c>
      <c r="AU915" s="16" t="s">
        <v>82</v>
      </c>
    </row>
    <row r="916" spans="1:51" s="14" customFormat="1" ht="12">
      <c r="A916" s="14"/>
      <c r="B916" s="268"/>
      <c r="C916" s="269"/>
      <c r="D916" s="259" t="s">
        <v>166</v>
      </c>
      <c r="E916" s="269"/>
      <c r="F916" s="271" t="s">
        <v>1176</v>
      </c>
      <c r="G916" s="269"/>
      <c r="H916" s="272">
        <v>875.364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166</v>
      </c>
      <c r="AU916" s="278" t="s">
        <v>82</v>
      </c>
      <c r="AV916" s="14" t="s">
        <v>82</v>
      </c>
      <c r="AW916" s="14" t="s">
        <v>4</v>
      </c>
      <c r="AX916" s="14" t="s">
        <v>80</v>
      </c>
      <c r="AY916" s="278" t="s">
        <v>158</v>
      </c>
    </row>
    <row r="917" spans="1:65" s="2" customFormat="1" ht="21.75" customHeight="1">
      <c r="A917" s="37"/>
      <c r="B917" s="38"/>
      <c r="C917" s="243" t="s">
        <v>1177</v>
      </c>
      <c r="D917" s="243" t="s">
        <v>160</v>
      </c>
      <c r="E917" s="244" t="s">
        <v>1178</v>
      </c>
      <c r="F917" s="245" t="s">
        <v>1179</v>
      </c>
      <c r="G917" s="246" t="s">
        <v>163</v>
      </c>
      <c r="H917" s="247">
        <v>9.976</v>
      </c>
      <c r="I917" s="248"/>
      <c r="J917" s="249">
        <f>ROUND(I917*H917,2)</f>
        <v>0</v>
      </c>
      <c r="K917" s="250"/>
      <c r="L917" s="43"/>
      <c r="M917" s="251" t="s">
        <v>1</v>
      </c>
      <c r="N917" s="252" t="s">
        <v>38</v>
      </c>
      <c r="O917" s="90"/>
      <c r="P917" s="253">
        <f>O917*H917</f>
        <v>0</v>
      </c>
      <c r="Q917" s="253">
        <v>0.006</v>
      </c>
      <c r="R917" s="253">
        <f>Q917*H917</f>
        <v>0.059856000000000006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242</v>
      </c>
      <c r="AT917" s="255" t="s">
        <v>160</v>
      </c>
      <c r="AU917" s="255" t="s">
        <v>82</v>
      </c>
      <c r="AY917" s="16" t="s">
        <v>158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80</v>
      </c>
      <c r="BK917" s="256">
        <f>ROUND(I917*H917,2)</f>
        <v>0</v>
      </c>
      <c r="BL917" s="16" t="s">
        <v>242</v>
      </c>
      <c r="BM917" s="255" t="s">
        <v>1180</v>
      </c>
    </row>
    <row r="918" spans="1:51" s="14" customFormat="1" ht="12">
      <c r="A918" s="14"/>
      <c r="B918" s="268"/>
      <c r="C918" s="269"/>
      <c r="D918" s="259" t="s">
        <v>166</v>
      </c>
      <c r="E918" s="270" t="s">
        <v>1</v>
      </c>
      <c r="F918" s="271" t="s">
        <v>1181</v>
      </c>
      <c r="G918" s="269"/>
      <c r="H918" s="272">
        <v>9.976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166</v>
      </c>
      <c r="AU918" s="278" t="s">
        <v>82</v>
      </c>
      <c r="AV918" s="14" t="s">
        <v>82</v>
      </c>
      <c r="AW918" s="14" t="s">
        <v>30</v>
      </c>
      <c r="AX918" s="14" t="s">
        <v>73</v>
      </c>
      <c r="AY918" s="278" t="s">
        <v>158</v>
      </c>
    </row>
    <row r="919" spans="1:65" s="2" customFormat="1" ht="21.75" customHeight="1">
      <c r="A919" s="37"/>
      <c r="B919" s="38"/>
      <c r="C919" s="279" t="s">
        <v>1182</v>
      </c>
      <c r="D919" s="279" t="s">
        <v>233</v>
      </c>
      <c r="E919" s="280" t="s">
        <v>1183</v>
      </c>
      <c r="F919" s="281" t="s">
        <v>1184</v>
      </c>
      <c r="G919" s="282" t="s">
        <v>163</v>
      </c>
      <c r="H919" s="283">
        <v>10.674</v>
      </c>
      <c r="I919" s="284"/>
      <c r="J919" s="285">
        <f>ROUND(I919*H919,2)</f>
        <v>0</v>
      </c>
      <c r="K919" s="286"/>
      <c r="L919" s="287"/>
      <c r="M919" s="288" t="s">
        <v>1</v>
      </c>
      <c r="N919" s="289" t="s">
        <v>38</v>
      </c>
      <c r="O919" s="90"/>
      <c r="P919" s="253">
        <f>O919*H919</f>
        <v>0</v>
      </c>
      <c r="Q919" s="253">
        <v>0.005</v>
      </c>
      <c r="R919" s="253">
        <f>Q919*H919</f>
        <v>0.05337</v>
      </c>
      <c r="S919" s="253">
        <v>0</v>
      </c>
      <c r="T919" s="254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55" t="s">
        <v>341</v>
      </c>
      <c r="AT919" s="255" t="s">
        <v>233</v>
      </c>
      <c r="AU919" s="255" t="s">
        <v>82</v>
      </c>
      <c r="AY919" s="16" t="s">
        <v>158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6" t="s">
        <v>80</v>
      </c>
      <c r="BK919" s="256">
        <f>ROUND(I919*H919,2)</f>
        <v>0</v>
      </c>
      <c r="BL919" s="16" t="s">
        <v>242</v>
      </c>
      <c r="BM919" s="255" t="s">
        <v>1185</v>
      </c>
    </row>
    <row r="920" spans="1:47" s="2" customFormat="1" ht="12">
      <c r="A920" s="37"/>
      <c r="B920" s="38"/>
      <c r="C920" s="39"/>
      <c r="D920" s="259" t="s">
        <v>434</v>
      </c>
      <c r="E920" s="39"/>
      <c r="F920" s="290" t="s">
        <v>1175</v>
      </c>
      <c r="G920" s="39"/>
      <c r="H920" s="39"/>
      <c r="I920" s="153"/>
      <c r="J920" s="39"/>
      <c r="K920" s="39"/>
      <c r="L920" s="43"/>
      <c r="M920" s="291"/>
      <c r="N920" s="292"/>
      <c r="O920" s="90"/>
      <c r="P920" s="90"/>
      <c r="Q920" s="90"/>
      <c r="R920" s="90"/>
      <c r="S920" s="90"/>
      <c r="T920" s="91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T920" s="16" t="s">
        <v>434</v>
      </c>
      <c r="AU920" s="16" t="s">
        <v>82</v>
      </c>
    </row>
    <row r="921" spans="1:51" s="14" customFormat="1" ht="12">
      <c r="A921" s="14"/>
      <c r="B921" s="268"/>
      <c r="C921" s="269"/>
      <c r="D921" s="259" t="s">
        <v>166</v>
      </c>
      <c r="E921" s="269"/>
      <c r="F921" s="271" t="s">
        <v>1186</v>
      </c>
      <c r="G921" s="269"/>
      <c r="H921" s="272">
        <v>10.674</v>
      </c>
      <c r="I921" s="273"/>
      <c r="J921" s="269"/>
      <c r="K921" s="269"/>
      <c r="L921" s="274"/>
      <c r="M921" s="275"/>
      <c r="N921" s="276"/>
      <c r="O921" s="276"/>
      <c r="P921" s="276"/>
      <c r="Q921" s="276"/>
      <c r="R921" s="276"/>
      <c r="S921" s="276"/>
      <c r="T921" s="27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78" t="s">
        <v>166</v>
      </c>
      <c r="AU921" s="278" t="s">
        <v>82</v>
      </c>
      <c r="AV921" s="14" t="s">
        <v>82</v>
      </c>
      <c r="AW921" s="14" t="s">
        <v>4</v>
      </c>
      <c r="AX921" s="14" t="s">
        <v>80</v>
      </c>
      <c r="AY921" s="278" t="s">
        <v>158</v>
      </c>
    </row>
    <row r="922" spans="1:65" s="2" customFormat="1" ht="21.75" customHeight="1">
      <c r="A922" s="37"/>
      <c r="B922" s="38"/>
      <c r="C922" s="243" t="s">
        <v>1187</v>
      </c>
      <c r="D922" s="243" t="s">
        <v>160</v>
      </c>
      <c r="E922" s="244" t="s">
        <v>1188</v>
      </c>
      <c r="F922" s="245" t="s">
        <v>1189</v>
      </c>
      <c r="G922" s="246" t="s">
        <v>163</v>
      </c>
      <c r="H922" s="247">
        <v>286.38</v>
      </c>
      <c r="I922" s="248"/>
      <c r="J922" s="249">
        <f>ROUND(I922*H922,2)</f>
        <v>0</v>
      </c>
      <c r="K922" s="250"/>
      <c r="L922" s="43"/>
      <c r="M922" s="251" t="s">
        <v>1</v>
      </c>
      <c r="N922" s="252" t="s">
        <v>38</v>
      </c>
      <c r="O922" s="90"/>
      <c r="P922" s="253">
        <f>O922*H922</f>
        <v>0</v>
      </c>
      <c r="Q922" s="253">
        <v>0</v>
      </c>
      <c r="R922" s="253">
        <f>Q922*H922</f>
        <v>0</v>
      </c>
      <c r="S922" s="253">
        <v>0</v>
      </c>
      <c r="T922" s="254">
        <f>S922*H922</f>
        <v>0</v>
      </c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R922" s="255" t="s">
        <v>242</v>
      </c>
      <c r="AT922" s="255" t="s">
        <v>160</v>
      </c>
      <c r="AU922" s="255" t="s">
        <v>82</v>
      </c>
      <c r="AY922" s="16" t="s">
        <v>158</v>
      </c>
      <c r="BE922" s="256">
        <f>IF(N922="základní",J922,0)</f>
        <v>0</v>
      </c>
      <c r="BF922" s="256">
        <f>IF(N922="snížená",J922,0)</f>
        <v>0</v>
      </c>
      <c r="BG922" s="256">
        <f>IF(N922="zákl. přenesená",J922,0)</f>
        <v>0</v>
      </c>
      <c r="BH922" s="256">
        <f>IF(N922="sníž. přenesená",J922,0)</f>
        <v>0</v>
      </c>
      <c r="BI922" s="256">
        <f>IF(N922="nulová",J922,0)</f>
        <v>0</v>
      </c>
      <c r="BJ922" s="16" t="s">
        <v>80</v>
      </c>
      <c r="BK922" s="256">
        <f>ROUND(I922*H922,2)</f>
        <v>0</v>
      </c>
      <c r="BL922" s="16" t="s">
        <v>242</v>
      </c>
      <c r="BM922" s="255" t="s">
        <v>1190</v>
      </c>
    </row>
    <row r="923" spans="1:51" s="13" customFormat="1" ht="12">
      <c r="A923" s="13"/>
      <c r="B923" s="257"/>
      <c r="C923" s="258"/>
      <c r="D923" s="259" t="s">
        <v>166</v>
      </c>
      <c r="E923" s="260" t="s">
        <v>1</v>
      </c>
      <c r="F923" s="261" t="s">
        <v>1191</v>
      </c>
      <c r="G923" s="258"/>
      <c r="H923" s="260" t="s">
        <v>1</v>
      </c>
      <c r="I923" s="262"/>
      <c r="J923" s="258"/>
      <c r="K923" s="258"/>
      <c r="L923" s="263"/>
      <c r="M923" s="264"/>
      <c r="N923" s="265"/>
      <c r="O923" s="265"/>
      <c r="P923" s="265"/>
      <c r="Q923" s="265"/>
      <c r="R923" s="265"/>
      <c r="S923" s="265"/>
      <c r="T923" s="26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7" t="s">
        <v>166</v>
      </c>
      <c r="AU923" s="267" t="s">
        <v>82</v>
      </c>
      <c r="AV923" s="13" t="s">
        <v>80</v>
      </c>
      <c r="AW923" s="13" t="s">
        <v>30</v>
      </c>
      <c r="AX923" s="13" t="s">
        <v>73</v>
      </c>
      <c r="AY923" s="267" t="s">
        <v>158</v>
      </c>
    </row>
    <row r="924" spans="1:51" s="14" customFormat="1" ht="12">
      <c r="A924" s="14"/>
      <c r="B924" s="268"/>
      <c r="C924" s="269"/>
      <c r="D924" s="259" t="s">
        <v>166</v>
      </c>
      <c r="E924" s="270" t="s">
        <v>1</v>
      </c>
      <c r="F924" s="271" t="s">
        <v>1192</v>
      </c>
      <c r="G924" s="269"/>
      <c r="H924" s="272">
        <v>41.04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166</v>
      </c>
      <c r="AU924" s="278" t="s">
        <v>82</v>
      </c>
      <c r="AV924" s="14" t="s">
        <v>82</v>
      </c>
      <c r="AW924" s="14" t="s">
        <v>30</v>
      </c>
      <c r="AX924" s="14" t="s">
        <v>73</v>
      </c>
      <c r="AY924" s="278" t="s">
        <v>158</v>
      </c>
    </row>
    <row r="925" spans="1:51" s="14" customFormat="1" ht="12">
      <c r="A925" s="14"/>
      <c r="B925" s="268"/>
      <c r="C925" s="269"/>
      <c r="D925" s="259" t="s">
        <v>166</v>
      </c>
      <c r="E925" s="270" t="s">
        <v>1</v>
      </c>
      <c r="F925" s="271" t="s">
        <v>1193</v>
      </c>
      <c r="G925" s="269"/>
      <c r="H925" s="272">
        <v>245.34</v>
      </c>
      <c r="I925" s="273"/>
      <c r="J925" s="269"/>
      <c r="K925" s="269"/>
      <c r="L925" s="274"/>
      <c r="M925" s="275"/>
      <c r="N925" s="276"/>
      <c r="O925" s="276"/>
      <c r="P925" s="276"/>
      <c r="Q925" s="276"/>
      <c r="R925" s="276"/>
      <c r="S925" s="276"/>
      <c r="T925" s="27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8" t="s">
        <v>166</v>
      </c>
      <c r="AU925" s="278" t="s">
        <v>82</v>
      </c>
      <c r="AV925" s="14" t="s">
        <v>82</v>
      </c>
      <c r="AW925" s="14" t="s">
        <v>30</v>
      </c>
      <c r="AX925" s="14" t="s">
        <v>73</v>
      </c>
      <c r="AY925" s="278" t="s">
        <v>158</v>
      </c>
    </row>
    <row r="926" spans="1:65" s="2" customFormat="1" ht="33" customHeight="1">
      <c r="A926" s="37"/>
      <c r="B926" s="38"/>
      <c r="C926" s="243" t="s">
        <v>1194</v>
      </c>
      <c r="D926" s="243" t="s">
        <v>160</v>
      </c>
      <c r="E926" s="244" t="s">
        <v>1195</v>
      </c>
      <c r="F926" s="245" t="s">
        <v>1196</v>
      </c>
      <c r="G926" s="246" t="s">
        <v>163</v>
      </c>
      <c r="H926" s="247">
        <v>245.34</v>
      </c>
      <c r="I926" s="248"/>
      <c r="J926" s="249">
        <f>ROUND(I926*H926,2)</f>
        <v>0</v>
      </c>
      <c r="K926" s="250"/>
      <c r="L926" s="43"/>
      <c r="M926" s="251" t="s">
        <v>1</v>
      </c>
      <c r="N926" s="252" t="s">
        <v>38</v>
      </c>
      <c r="O926" s="90"/>
      <c r="P926" s="253">
        <f>O926*H926</f>
        <v>0</v>
      </c>
      <c r="Q926" s="253">
        <v>0</v>
      </c>
      <c r="R926" s="253">
        <f>Q926*H926</f>
        <v>0</v>
      </c>
      <c r="S926" s="253">
        <v>0</v>
      </c>
      <c r="T926" s="254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55" t="s">
        <v>242</v>
      </c>
      <c r="AT926" s="255" t="s">
        <v>160</v>
      </c>
      <c r="AU926" s="255" t="s">
        <v>82</v>
      </c>
      <c r="AY926" s="16" t="s">
        <v>158</v>
      </c>
      <c r="BE926" s="256">
        <f>IF(N926="základní",J926,0)</f>
        <v>0</v>
      </c>
      <c r="BF926" s="256">
        <f>IF(N926="snížená",J926,0)</f>
        <v>0</v>
      </c>
      <c r="BG926" s="256">
        <f>IF(N926="zákl. přenesená",J926,0)</f>
        <v>0</v>
      </c>
      <c r="BH926" s="256">
        <f>IF(N926="sníž. přenesená",J926,0)</f>
        <v>0</v>
      </c>
      <c r="BI926" s="256">
        <f>IF(N926="nulová",J926,0)</f>
        <v>0</v>
      </c>
      <c r="BJ926" s="16" t="s">
        <v>80</v>
      </c>
      <c r="BK926" s="256">
        <f>ROUND(I926*H926,2)</f>
        <v>0</v>
      </c>
      <c r="BL926" s="16" t="s">
        <v>242</v>
      </c>
      <c r="BM926" s="255" t="s">
        <v>1197</v>
      </c>
    </row>
    <row r="927" spans="1:47" s="2" customFormat="1" ht="12">
      <c r="A927" s="37"/>
      <c r="B927" s="38"/>
      <c r="C927" s="39"/>
      <c r="D927" s="259" t="s">
        <v>434</v>
      </c>
      <c r="E927" s="39"/>
      <c r="F927" s="290" t="s">
        <v>1198</v>
      </c>
      <c r="G927" s="39"/>
      <c r="H927" s="39"/>
      <c r="I927" s="153"/>
      <c r="J927" s="39"/>
      <c r="K927" s="39"/>
      <c r="L927" s="43"/>
      <c r="M927" s="291"/>
      <c r="N927" s="292"/>
      <c r="O927" s="90"/>
      <c r="P927" s="90"/>
      <c r="Q927" s="90"/>
      <c r="R927" s="90"/>
      <c r="S927" s="90"/>
      <c r="T927" s="91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T927" s="16" t="s">
        <v>434</v>
      </c>
      <c r="AU927" s="16" t="s">
        <v>82</v>
      </c>
    </row>
    <row r="928" spans="1:51" s="14" customFormat="1" ht="12">
      <c r="A928" s="14"/>
      <c r="B928" s="268"/>
      <c r="C928" s="269"/>
      <c r="D928" s="259" t="s">
        <v>166</v>
      </c>
      <c r="E928" s="270" t="s">
        <v>1</v>
      </c>
      <c r="F928" s="271" t="s">
        <v>1193</v>
      </c>
      <c r="G928" s="269"/>
      <c r="H928" s="272">
        <v>245.34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166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158</v>
      </c>
    </row>
    <row r="929" spans="1:65" s="2" customFormat="1" ht="21.75" customHeight="1">
      <c r="A929" s="37"/>
      <c r="B929" s="38"/>
      <c r="C929" s="279" t="s">
        <v>1199</v>
      </c>
      <c r="D929" s="279" t="s">
        <v>233</v>
      </c>
      <c r="E929" s="280" t="s">
        <v>1200</v>
      </c>
      <c r="F929" s="281" t="s">
        <v>1201</v>
      </c>
      <c r="G929" s="282" t="s">
        <v>163</v>
      </c>
      <c r="H929" s="283">
        <v>139.077</v>
      </c>
      <c r="I929" s="284"/>
      <c r="J929" s="285">
        <f>ROUND(I929*H929,2)</f>
        <v>0</v>
      </c>
      <c r="K929" s="286"/>
      <c r="L929" s="287"/>
      <c r="M929" s="288" t="s">
        <v>1</v>
      </c>
      <c r="N929" s="289" t="s">
        <v>38</v>
      </c>
      <c r="O929" s="90"/>
      <c r="P929" s="253">
        <f>O929*H929</f>
        <v>0</v>
      </c>
      <c r="Q929" s="253">
        <v>0.0042</v>
      </c>
      <c r="R929" s="253">
        <f>Q929*H929</f>
        <v>0.5841234</v>
      </c>
      <c r="S929" s="253">
        <v>0</v>
      </c>
      <c r="T929" s="254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55" t="s">
        <v>341</v>
      </c>
      <c r="AT929" s="255" t="s">
        <v>233</v>
      </c>
      <c r="AU929" s="255" t="s">
        <v>82</v>
      </c>
      <c r="AY929" s="16" t="s">
        <v>158</v>
      </c>
      <c r="BE929" s="256">
        <f>IF(N929="základní",J929,0)</f>
        <v>0</v>
      </c>
      <c r="BF929" s="256">
        <f>IF(N929="snížená",J929,0)</f>
        <v>0</v>
      </c>
      <c r="BG929" s="256">
        <f>IF(N929="zákl. přenesená",J929,0)</f>
        <v>0</v>
      </c>
      <c r="BH929" s="256">
        <f>IF(N929="sníž. přenesená",J929,0)</f>
        <v>0</v>
      </c>
      <c r="BI929" s="256">
        <f>IF(N929="nulová",J929,0)</f>
        <v>0</v>
      </c>
      <c r="BJ929" s="16" t="s">
        <v>80</v>
      </c>
      <c r="BK929" s="256">
        <f>ROUND(I929*H929,2)</f>
        <v>0</v>
      </c>
      <c r="BL929" s="16" t="s">
        <v>242</v>
      </c>
      <c r="BM929" s="255" t="s">
        <v>1202</v>
      </c>
    </row>
    <row r="930" spans="1:51" s="13" customFormat="1" ht="12">
      <c r="A930" s="13"/>
      <c r="B930" s="257"/>
      <c r="C930" s="258"/>
      <c r="D930" s="259" t="s">
        <v>166</v>
      </c>
      <c r="E930" s="260" t="s">
        <v>1</v>
      </c>
      <c r="F930" s="261" t="s">
        <v>1191</v>
      </c>
      <c r="G930" s="258"/>
      <c r="H930" s="260" t="s">
        <v>1</v>
      </c>
      <c r="I930" s="262"/>
      <c r="J930" s="258"/>
      <c r="K930" s="258"/>
      <c r="L930" s="263"/>
      <c r="M930" s="264"/>
      <c r="N930" s="265"/>
      <c r="O930" s="265"/>
      <c r="P930" s="265"/>
      <c r="Q930" s="265"/>
      <c r="R930" s="265"/>
      <c r="S930" s="265"/>
      <c r="T930" s="266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7" t="s">
        <v>166</v>
      </c>
      <c r="AU930" s="267" t="s">
        <v>82</v>
      </c>
      <c r="AV930" s="13" t="s">
        <v>80</v>
      </c>
      <c r="AW930" s="13" t="s">
        <v>30</v>
      </c>
      <c r="AX930" s="13" t="s">
        <v>73</v>
      </c>
      <c r="AY930" s="267" t="s">
        <v>158</v>
      </c>
    </row>
    <row r="931" spans="1:51" s="14" customFormat="1" ht="12">
      <c r="A931" s="14"/>
      <c r="B931" s="268"/>
      <c r="C931" s="269"/>
      <c r="D931" s="259" t="s">
        <v>166</v>
      </c>
      <c r="E931" s="270" t="s">
        <v>1</v>
      </c>
      <c r="F931" s="271" t="s">
        <v>1203</v>
      </c>
      <c r="G931" s="269"/>
      <c r="H931" s="272">
        <v>13.68</v>
      </c>
      <c r="I931" s="273"/>
      <c r="J931" s="269"/>
      <c r="K931" s="269"/>
      <c r="L931" s="274"/>
      <c r="M931" s="275"/>
      <c r="N931" s="276"/>
      <c r="O931" s="276"/>
      <c r="P931" s="276"/>
      <c r="Q931" s="276"/>
      <c r="R931" s="276"/>
      <c r="S931" s="276"/>
      <c r="T931" s="27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8" t="s">
        <v>166</v>
      </c>
      <c r="AU931" s="278" t="s">
        <v>82</v>
      </c>
      <c r="AV931" s="14" t="s">
        <v>82</v>
      </c>
      <c r="AW931" s="14" t="s">
        <v>30</v>
      </c>
      <c r="AX931" s="14" t="s">
        <v>73</v>
      </c>
      <c r="AY931" s="278" t="s">
        <v>158</v>
      </c>
    </row>
    <row r="932" spans="1:51" s="14" customFormat="1" ht="12">
      <c r="A932" s="14"/>
      <c r="B932" s="268"/>
      <c r="C932" s="269"/>
      <c r="D932" s="259" t="s">
        <v>166</v>
      </c>
      <c r="E932" s="270" t="s">
        <v>1</v>
      </c>
      <c r="F932" s="271" t="s">
        <v>1204</v>
      </c>
      <c r="G932" s="269"/>
      <c r="H932" s="272">
        <v>122.67</v>
      </c>
      <c r="I932" s="273"/>
      <c r="J932" s="269"/>
      <c r="K932" s="269"/>
      <c r="L932" s="274"/>
      <c r="M932" s="275"/>
      <c r="N932" s="276"/>
      <c r="O932" s="276"/>
      <c r="P932" s="276"/>
      <c r="Q932" s="276"/>
      <c r="R932" s="276"/>
      <c r="S932" s="276"/>
      <c r="T932" s="27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8" t="s">
        <v>166</v>
      </c>
      <c r="AU932" s="278" t="s">
        <v>82</v>
      </c>
      <c r="AV932" s="14" t="s">
        <v>82</v>
      </c>
      <c r="AW932" s="14" t="s">
        <v>30</v>
      </c>
      <c r="AX932" s="14" t="s">
        <v>73</v>
      </c>
      <c r="AY932" s="278" t="s">
        <v>158</v>
      </c>
    </row>
    <row r="933" spans="1:51" s="14" customFormat="1" ht="12">
      <c r="A933" s="14"/>
      <c r="B933" s="268"/>
      <c r="C933" s="269"/>
      <c r="D933" s="259" t="s">
        <v>166</v>
      </c>
      <c r="E933" s="269"/>
      <c r="F933" s="271" t="s">
        <v>1205</v>
      </c>
      <c r="G933" s="269"/>
      <c r="H933" s="272">
        <v>139.077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166</v>
      </c>
      <c r="AU933" s="278" t="s">
        <v>82</v>
      </c>
      <c r="AV933" s="14" t="s">
        <v>82</v>
      </c>
      <c r="AW933" s="14" t="s">
        <v>4</v>
      </c>
      <c r="AX933" s="14" t="s">
        <v>80</v>
      </c>
      <c r="AY933" s="278" t="s">
        <v>158</v>
      </c>
    </row>
    <row r="934" spans="1:65" s="2" customFormat="1" ht="21.75" customHeight="1">
      <c r="A934" s="37"/>
      <c r="B934" s="38"/>
      <c r="C934" s="279" t="s">
        <v>1206</v>
      </c>
      <c r="D934" s="279" t="s">
        <v>233</v>
      </c>
      <c r="E934" s="280" t="s">
        <v>1207</v>
      </c>
      <c r="F934" s="281" t="s">
        <v>1208</v>
      </c>
      <c r="G934" s="282" t="s">
        <v>163</v>
      </c>
      <c r="H934" s="283">
        <v>153.031</v>
      </c>
      <c r="I934" s="284"/>
      <c r="J934" s="285">
        <f>ROUND(I934*H934,2)</f>
        <v>0</v>
      </c>
      <c r="K934" s="286"/>
      <c r="L934" s="287"/>
      <c r="M934" s="288" t="s">
        <v>1</v>
      </c>
      <c r="N934" s="289" t="s">
        <v>38</v>
      </c>
      <c r="O934" s="90"/>
      <c r="P934" s="253">
        <f>O934*H934</f>
        <v>0</v>
      </c>
      <c r="Q934" s="253">
        <v>0.0021</v>
      </c>
      <c r="R934" s="253">
        <f>Q934*H934</f>
        <v>0.3213651</v>
      </c>
      <c r="S934" s="253">
        <v>0</v>
      </c>
      <c r="T934" s="254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55" t="s">
        <v>341</v>
      </c>
      <c r="AT934" s="255" t="s">
        <v>233</v>
      </c>
      <c r="AU934" s="255" t="s">
        <v>82</v>
      </c>
      <c r="AY934" s="16" t="s">
        <v>158</v>
      </c>
      <c r="BE934" s="256">
        <f>IF(N934="základní",J934,0)</f>
        <v>0</v>
      </c>
      <c r="BF934" s="256">
        <f>IF(N934="snížená",J934,0)</f>
        <v>0</v>
      </c>
      <c r="BG934" s="256">
        <f>IF(N934="zákl. přenesená",J934,0)</f>
        <v>0</v>
      </c>
      <c r="BH934" s="256">
        <f>IF(N934="sníž. přenesená",J934,0)</f>
        <v>0</v>
      </c>
      <c r="BI934" s="256">
        <f>IF(N934="nulová",J934,0)</f>
        <v>0</v>
      </c>
      <c r="BJ934" s="16" t="s">
        <v>80</v>
      </c>
      <c r="BK934" s="256">
        <f>ROUND(I934*H934,2)</f>
        <v>0</v>
      </c>
      <c r="BL934" s="16" t="s">
        <v>242</v>
      </c>
      <c r="BM934" s="255" t="s">
        <v>1209</v>
      </c>
    </row>
    <row r="935" spans="1:51" s="13" customFormat="1" ht="12">
      <c r="A935" s="13"/>
      <c r="B935" s="257"/>
      <c r="C935" s="258"/>
      <c r="D935" s="259" t="s">
        <v>166</v>
      </c>
      <c r="E935" s="260" t="s">
        <v>1</v>
      </c>
      <c r="F935" s="261" t="s">
        <v>1191</v>
      </c>
      <c r="G935" s="258"/>
      <c r="H935" s="260" t="s">
        <v>1</v>
      </c>
      <c r="I935" s="262"/>
      <c r="J935" s="258"/>
      <c r="K935" s="258"/>
      <c r="L935" s="263"/>
      <c r="M935" s="264"/>
      <c r="N935" s="265"/>
      <c r="O935" s="265"/>
      <c r="P935" s="265"/>
      <c r="Q935" s="265"/>
      <c r="R935" s="265"/>
      <c r="S935" s="265"/>
      <c r="T935" s="26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7" t="s">
        <v>166</v>
      </c>
      <c r="AU935" s="267" t="s">
        <v>82</v>
      </c>
      <c r="AV935" s="13" t="s">
        <v>80</v>
      </c>
      <c r="AW935" s="13" t="s">
        <v>30</v>
      </c>
      <c r="AX935" s="13" t="s">
        <v>73</v>
      </c>
      <c r="AY935" s="267" t="s">
        <v>158</v>
      </c>
    </row>
    <row r="936" spans="1:51" s="14" customFormat="1" ht="12">
      <c r="A936" s="14"/>
      <c r="B936" s="268"/>
      <c r="C936" s="269"/>
      <c r="D936" s="259" t="s">
        <v>166</v>
      </c>
      <c r="E936" s="270" t="s">
        <v>1</v>
      </c>
      <c r="F936" s="271" t="s">
        <v>1210</v>
      </c>
      <c r="G936" s="269"/>
      <c r="H936" s="272">
        <v>27.36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166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158</v>
      </c>
    </row>
    <row r="937" spans="1:51" s="14" customFormat="1" ht="12">
      <c r="A937" s="14"/>
      <c r="B937" s="268"/>
      <c r="C937" s="269"/>
      <c r="D937" s="259" t="s">
        <v>166</v>
      </c>
      <c r="E937" s="270" t="s">
        <v>1</v>
      </c>
      <c r="F937" s="271" t="s">
        <v>1204</v>
      </c>
      <c r="G937" s="269"/>
      <c r="H937" s="272">
        <v>122.67</v>
      </c>
      <c r="I937" s="273"/>
      <c r="J937" s="269"/>
      <c r="K937" s="269"/>
      <c r="L937" s="274"/>
      <c r="M937" s="275"/>
      <c r="N937" s="276"/>
      <c r="O937" s="276"/>
      <c r="P937" s="276"/>
      <c r="Q937" s="276"/>
      <c r="R937" s="276"/>
      <c r="S937" s="276"/>
      <c r="T937" s="27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78" t="s">
        <v>166</v>
      </c>
      <c r="AU937" s="278" t="s">
        <v>82</v>
      </c>
      <c r="AV937" s="14" t="s">
        <v>82</v>
      </c>
      <c r="AW937" s="14" t="s">
        <v>30</v>
      </c>
      <c r="AX937" s="14" t="s">
        <v>73</v>
      </c>
      <c r="AY937" s="278" t="s">
        <v>158</v>
      </c>
    </row>
    <row r="938" spans="1:51" s="14" customFormat="1" ht="12">
      <c r="A938" s="14"/>
      <c r="B938" s="268"/>
      <c r="C938" s="269"/>
      <c r="D938" s="259" t="s">
        <v>166</v>
      </c>
      <c r="E938" s="269"/>
      <c r="F938" s="271" t="s">
        <v>1211</v>
      </c>
      <c r="G938" s="269"/>
      <c r="H938" s="272">
        <v>153.031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166</v>
      </c>
      <c r="AU938" s="278" t="s">
        <v>82</v>
      </c>
      <c r="AV938" s="14" t="s">
        <v>82</v>
      </c>
      <c r="AW938" s="14" t="s">
        <v>4</v>
      </c>
      <c r="AX938" s="14" t="s">
        <v>80</v>
      </c>
      <c r="AY938" s="278" t="s">
        <v>158</v>
      </c>
    </row>
    <row r="939" spans="1:65" s="2" customFormat="1" ht="21.75" customHeight="1">
      <c r="A939" s="37"/>
      <c r="B939" s="38"/>
      <c r="C939" s="243" t="s">
        <v>1212</v>
      </c>
      <c r="D939" s="243" t="s">
        <v>160</v>
      </c>
      <c r="E939" s="244" t="s">
        <v>1213</v>
      </c>
      <c r="F939" s="245" t="s">
        <v>1214</v>
      </c>
      <c r="G939" s="246" t="s">
        <v>163</v>
      </c>
      <c r="H939" s="247">
        <v>15.75</v>
      </c>
      <c r="I939" s="248"/>
      <c r="J939" s="249">
        <f>ROUND(I939*H939,2)</f>
        <v>0</v>
      </c>
      <c r="K939" s="250"/>
      <c r="L939" s="43"/>
      <c r="M939" s="251" t="s">
        <v>1</v>
      </c>
      <c r="N939" s="252" t="s">
        <v>38</v>
      </c>
      <c r="O939" s="90"/>
      <c r="P939" s="253">
        <f>O939*H939</f>
        <v>0</v>
      </c>
      <c r="Q939" s="253">
        <v>1E-05</v>
      </c>
      <c r="R939" s="253">
        <f>Q939*H939</f>
        <v>0.0001575</v>
      </c>
      <c r="S939" s="253">
        <v>0</v>
      </c>
      <c r="T939" s="254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55" t="s">
        <v>242</v>
      </c>
      <c r="AT939" s="255" t="s">
        <v>160</v>
      </c>
      <c r="AU939" s="255" t="s">
        <v>82</v>
      </c>
      <c r="AY939" s="16" t="s">
        <v>158</v>
      </c>
      <c r="BE939" s="256">
        <f>IF(N939="základní",J939,0)</f>
        <v>0</v>
      </c>
      <c r="BF939" s="256">
        <f>IF(N939="snížená",J939,0)</f>
        <v>0</v>
      </c>
      <c r="BG939" s="256">
        <f>IF(N939="zákl. přenesená",J939,0)</f>
        <v>0</v>
      </c>
      <c r="BH939" s="256">
        <f>IF(N939="sníž. přenesená",J939,0)</f>
        <v>0</v>
      </c>
      <c r="BI939" s="256">
        <f>IF(N939="nulová",J939,0)</f>
        <v>0</v>
      </c>
      <c r="BJ939" s="16" t="s">
        <v>80</v>
      </c>
      <c r="BK939" s="256">
        <f>ROUND(I939*H939,2)</f>
        <v>0</v>
      </c>
      <c r="BL939" s="16" t="s">
        <v>242</v>
      </c>
      <c r="BM939" s="255" t="s">
        <v>1215</v>
      </c>
    </row>
    <row r="940" spans="1:51" s="13" customFormat="1" ht="12">
      <c r="A940" s="13"/>
      <c r="B940" s="257"/>
      <c r="C940" s="258"/>
      <c r="D940" s="259" t="s">
        <v>166</v>
      </c>
      <c r="E940" s="260" t="s">
        <v>1</v>
      </c>
      <c r="F940" s="261" t="s">
        <v>1191</v>
      </c>
      <c r="G940" s="258"/>
      <c r="H940" s="260" t="s">
        <v>1</v>
      </c>
      <c r="I940" s="262"/>
      <c r="J940" s="258"/>
      <c r="K940" s="258"/>
      <c r="L940" s="263"/>
      <c r="M940" s="264"/>
      <c r="N940" s="265"/>
      <c r="O940" s="265"/>
      <c r="P940" s="265"/>
      <c r="Q940" s="265"/>
      <c r="R940" s="265"/>
      <c r="S940" s="265"/>
      <c r="T940" s="26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7" t="s">
        <v>166</v>
      </c>
      <c r="AU940" s="267" t="s">
        <v>82</v>
      </c>
      <c r="AV940" s="13" t="s">
        <v>80</v>
      </c>
      <c r="AW940" s="13" t="s">
        <v>30</v>
      </c>
      <c r="AX940" s="13" t="s">
        <v>73</v>
      </c>
      <c r="AY940" s="267" t="s">
        <v>158</v>
      </c>
    </row>
    <row r="941" spans="1:51" s="14" customFormat="1" ht="12">
      <c r="A941" s="14"/>
      <c r="B941" s="268"/>
      <c r="C941" s="269"/>
      <c r="D941" s="259" t="s">
        <v>166</v>
      </c>
      <c r="E941" s="270" t="s">
        <v>1</v>
      </c>
      <c r="F941" s="271" t="s">
        <v>1216</v>
      </c>
      <c r="G941" s="269"/>
      <c r="H941" s="272">
        <v>15.75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166</v>
      </c>
      <c r="AU941" s="278" t="s">
        <v>82</v>
      </c>
      <c r="AV941" s="14" t="s">
        <v>82</v>
      </c>
      <c r="AW941" s="14" t="s">
        <v>30</v>
      </c>
      <c r="AX941" s="14" t="s">
        <v>73</v>
      </c>
      <c r="AY941" s="278" t="s">
        <v>158</v>
      </c>
    </row>
    <row r="942" spans="1:65" s="2" customFormat="1" ht="21.75" customHeight="1">
      <c r="A942" s="37"/>
      <c r="B942" s="38"/>
      <c r="C942" s="279" t="s">
        <v>1217</v>
      </c>
      <c r="D942" s="279" t="s">
        <v>233</v>
      </c>
      <c r="E942" s="280" t="s">
        <v>1218</v>
      </c>
      <c r="F942" s="281" t="s">
        <v>1219</v>
      </c>
      <c r="G942" s="282" t="s">
        <v>163</v>
      </c>
      <c r="H942" s="283">
        <v>17.325</v>
      </c>
      <c r="I942" s="284"/>
      <c r="J942" s="285">
        <f>ROUND(I942*H942,2)</f>
        <v>0</v>
      </c>
      <c r="K942" s="286"/>
      <c r="L942" s="287"/>
      <c r="M942" s="288" t="s">
        <v>1</v>
      </c>
      <c r="N942" s="289" t="s">
        <v>38</v>
      </c>
      <c r="O942" s="90"/>
      <c r="P942" s="253">
        <f>O942*H942</f>
        <v>0</v>
      </c>
      <c r="Q942" s="253">
        <v>0.000115</v>
      </c>
      <c r="R942" s="253">
        <f>Q942*H942</f>
        <v>0.001992375</v>
      </c>
      <c r="S942" s="253">
        <v>0</v>
      </c>
      <c r="T942" s="254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341</v>
      </c>
      <c r="AT942" s="255" t="s">
        <v>233</v>
      </c>
      <c r="AU942" s="255" t="s">
        <v>82</v>
      </c>
      <c r="AY942" s="16" t="s">
        <v>158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80</v>
      </c>
      <c r="BK942" s="256">
        <f>ROUND(I942*H942,2)</f>
        <v>0</v>
      </c>
      <c r="BL942" s="16" t="s">
        <v>242</v>
      </c>
      <c r="BM942" s="255" t="s">
        <v>1220</v>
      </c>
    </row>
    <row r="943" spans="1:51" s="14" customFormat="1" ht="12">
      <c r="A943" s="14"/>
      <c r="B943" s="268"/>
      <c r="C943" s="269"/>
      <c r="D943" s="259" t="s">
        <v>166</v>
      </c>
      <c r="E943" s="269"/>
      <c r="F943" s="271" t="s">
        <v>1221</v>
      </c>
      <c r="G943" s="269"/>
      <c r="H943" s="272">
        <v>17.325</v>
      </c>
      <c r="I943" s="273"/>
      <c r="J943" s="269"/>
      <c r="K943" s="269"/>
      <c r="L943" s="274"/>
      <c r="M943" s="275"/>
      <c r="N943" s="276"/>
      <c r="O943" s="276"/>
      <c r="P943" s="276"/>
      <c r="Q943" s="276"/>
      <c r="R943" s="276"/>
      <c r="S943" s="276"/>
      <c r="T943" s="27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78" t="s">
        <v>166</v>
      </c>
      <c r="AU943" s="278" t="s">
        <v>82</v>
      </c>
      <c r="AV943" s="14" t="s">
        <v>82</v>
      </c>
      <c r="AW943" s="14" t="s">
        <v>4</v>
      </c>
      <c r="AX943" s="14" t="s">
        <v>80</v>
      </c>
      <c r="AY943" s="278" t="s">
        <v>158</v>
      </c>
    </row>
    <row r="944" spans="1:65" s="2" customFormat="1" ht="21.75" customHeight="1">
      <c r="A944" s="37"/>
      <c r="B944" s="38"/>
      <c r="C944" s="243" t="s">
        <v>1222</v>
      </c>
      <c r="D944" s="243" t="s">
        <v>160</v>
      </c>
      <c r="E944" s="244" t="s">
        <v>1223</v>
      </c>
      <c r="F944" s="245" t="s">
        <v>1224</v>
      </c>
      <c r="G944" s="246" t="s">
        <v>214</v>
      </c>
      <c r="H944" s="247">
        <v>4.657</v>
      </c>
      <c r="I944" s="248"/>
      <c r="J944" s="249">
        <f>ROUND(I944*H944,2)</f>
        <v>0</v>
      </c>
      <c r="K944" s="250"/>
      <c r="L944" s="43"/>
      <c r="M944" s="251" t="s">
        <v>1</v>
      </c>
      <c r="N944" s="252" t="s">
        <v>38</v>
      </c>
      <c r="O944" s="90"/>
      <c r="P944" s="253">
        <f>O944*H944</f>
        <v>0</v>
      </c>
      <c r="Q944" s="253">
        <v>0</v>
      </c>
      <c r="R944" s="253">
        <f>Q944*H944</f>
        <v>0</v>
      </c>
      <c r="S944" s="253">
        <v>0</v>
      </c>
      <c r="T944" s="254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55" t="s">
        <v>242</v>
      </c>
      <c r="AT944" s="255" t="s">
        <v>160</v>
      </c>
      <c r="AU944" s="255" t="s">
        <v>82</v>
      </c>
      <c r="AY944" s="16" t="s">
        <v>158</v>
      </c>
      <c r="BE944" s="256">
        <f>IF(N944="základní",J944,0)</f>
        <v>0</v>
      </c>
      <c r="BF944" s="256">
        <f>IF(N944="snížená",J944,0)</f>
        <v>0</v>
      </c>
      <c r="BG944" s="256">
        <f>IF(N944="zákl. přenesená",J944,0)</f>
        <v>0</v>
      </c>
      <c r="BH944" s="256">
        <f>IF(N944="sníž. přenesená",J944,0)</f>
        <v>0</v>
      </c>
      <c r="BI944" s="256">
        <f>IF(N944="nulová",J944,0)</f>
        <v>0</v>
      </c>
      <c r="BJ944" s="16" t="s">
        <v>80</v>
      </c>
      <c r="BK944" s="256">
        <f>ROUND(I944*H944,2)</f>
        <v>0</v>
      </c>
      <c r="BL944" s="16" t="s">
        <v>242</v>
      </c>
      <c r="BM944" s="255" t="s">
        <v>1225</v>
      </c>
    </row>
    <row r="945" spans="1:63" s="12" customFormat="1" ht="22.8" customHeight="1">
      <c r="A945" s="12"/>
      <c r="B945" s="227"/>
      <c r="C945" s="228"/>
      <c r="D945" s="229" t="s">
        <v>72</v>
      </c>
      <c r="E945" s="241" t="s">
        <v>1226</v>
      </c>
      <c r="F945" s="241" t="s">
        <v>1227</v>
      </c>
      <c r="G945" s="228"/>
      <c r="H945" s="228"/>
      <c r="I945" s="231"/>
      <c r="J945" s="242">
        <f>BK945</f>
        <v>0</v>
      </c>
      <c r="K945" s="228"/>
      <c r="L945" s="233"/>
      <c r="M945" s="234"/>
      <c r="N945" s="235"/>
      <c r="O945" s="235"/>
      <c r="P945" s="236">
        <f>SUM(P946:P948)</f>
        <v>0</v>
      </c>
      <c r="Q945" s="235"/>
      <c r="R945" s="236">
        <f>SUM(R946:R948)</f>
        <v>0.057120000000000004</v>
      </c>
      <c r="S945" s="235"/>
      <c r="T945" s="237">
        <f>SUM(T946:T948)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38" t="s">
        <v>82</v>
      </c>
      <c r="AT945" s="239" t="s">
        <v>72</v>
      </c>
      <c r="AU945" s="239" t="s">
        <v>80</v>
      </c>
      <c r="AY945" s="238" t="s">
        <v>158</v>
      </c>
      <c r="BK945" s="240">
        <f>SUM(BK946:BK948)</f>
        <v>0</v>
      </c>
    </row>
    <row r="946" spans="1:65" s="2" customFormat="1" ht="44.25" customHeight="1">
      <c r="A946" s="37"/>
      <c r="B946" s="38"/>
      <c r="C946" s="243" t="s">
        <v>1228</v>
      </c>
      <c r="D946" s="243" t="s">
        <v>160</v>
      </c>
      <c r="E946" s="244" t="s">
        <v>1229</v>
      </c>
      <c r="F946" s="245" t="s">
        <v>1230</v>
      </c>
      <c r="G946" s="246" t="s">
        <v>284</v>
      </c>
      <c r="H946" s="247">
        <v>2</v>
      </c>
      <c r="I946" s="248"/>
      <c r="J946" s="249">
        <f>ROUND(I946*H946,2)</f>
        <v>0</v>
      </c>
      <c r="K946" s="250"/>
      <c r="L946" s="43"/>
      <c r="M946" s="251" t="s">
        <v>1</v>
      </c>
      <c r="N946" s="252" t="s">
        <v>38</v>
      </c>
      <c r="O946" s="90"/>
      <c r="P946" s="253">
        <f>O946*H946</f>
        <v>0</v>
      </c>
      <c r="Q946" s="253">
        <v>0.00168</v>
      </c>
      <c r="R946" s="253">
        <f>Q946*H946</f>
        <v>0.00336</v>
      </c>
      <c r="S946" s="253">
        <v>0</v>
      </c>
      <c r="T946" s="254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55" t="s">
        <v>242</v>
      </c>
      <c r="AT946" s="255" t="s">
        <v>160</v>
      </c>
      <c r="AU946" s="255" t="s">
        <v>82</v>
      </c>
      <c r="AY946" s="16" t="s">
        <v>158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6" t="s">
        <v>80</v>
      </c>
      <c r="BK946" s="256">
        <f>ROUND(I946*H946,2)</f>
        <v>0</v>
      </c>
      <c r="BL946" s="16" t="s">
        <v>242</v>
      </c>
      <c r="BM946" s="255" t="s">
        <v>1231</v>
      </c>
    </row>
    <row r="947" spans="1:65" s="2" customFormat="1" ht="21.75" customHeight="1">
      <c r="A947" s="37"/>
      <c r="B947" s="38"/>
      <c r="C947" s="243" t="s">
        <v>1232</v>
      </c>
      <c r="D947" s="243" t="s">
        <v>160</v>
      </c>
      <c r="E947" s="244" t="s">
        <v>1233</v>
      </c>
      <c r="F947" s="245" t="s">
        <v>1234</v>
      </c>
      <c r="G947" s="246" t="s">
        <v>284</v>
      </c>
      <c r="H947" s="247">
        <v>32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38</v>
      </c>
      <c r="O947" s="90"/>
      <c r="P947" s="253">
        <f>O947*H947</f>
        <v>0</v>
      </c>
      <c r="Q947" s="253">
        <v>0.00168</v>
      </c>
      <c r="R947" s="253">
        <f>Q947*H947</f>
        <v>0.05376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242</v>
      </c>
      <c r="AT947" s="255" t="s">
        <v>160</v>
      </c>
      <c r="AU947" s="255" t="s">
        <v>82</v>
      </c>
      <c r="AY947" s="16" t="s">
        <v>158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80</v>
      </c>
      <c r="BK947" s="256">
        <f>ROUND(I947*H947,2)</f>
        <v>0</v>
      </c>
      <c r="BL947" s="16" t="s">
        <v>242</v>
      </c>
      <c r="BM947" s="255" t="s">
        <v>1235</v>
      </c>
    </row>
    <row r="948" spans="1:51" s="14" customFormat="1" ht="12">
      <c r="A948" s="14"/>
      <c r="B948" s="268"/>
      <c r="C948" s="269"/>
      <c r="D948" s="259" t="s">
        <v>166</v>
      </c>
      <c r="E948" s="270" t="s">
        <v>1</v>
      </c>
      <c r="F948" s="271" t="s">
        <v>1236</v>
      </c>
      <c r="G948" s="269"/>
      <c r="H948" s="272">
        <v>32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166</v>
      </c>
      <c r="AU948" s="278" t="s">
        <v>82</v>
      </c>
      <c r="AV948" s="14" t="s">
        <v>82</v>
      </c>
      <c r="AW948" s="14" t="s">
        <v>30</v>
      </c>
      <c r="AX948" s="14" t="s">
        <v>73</v>
      </c>
      <c r="AY948" s="278" t="s">
        <v>158</v>
      </c>
    </row>
    <row r="949" spans="1:63" s="12" customFormat="1" ht="22.8" customHeight="1">
      <c r="A949" s="12"/>
      <c r="B949" s="227"/>
      <c r="C949" s="228"/>
      <c r="D949" s="229" t="s">
        <v>72</v>
      </c>
      <c r="E949" s="241" t="s">
        <v>1237</v>
      </c>
      <c r="F949" s="241" t="s">
        <v>1238</v>
      </c>
      <c r="G949" s="228"/>
      <c r="H949" s="228"/>
      <c r="I949" s="231"/>
      <c r="J949" s="242">
        <f>BK949</f>
        <v>0</v>
      </c>
      <c r="K949" s="228"/>
      <c r="L949" s="233"/>
      <c r="M949" s="234"/>
      <c r="N949" s="235"/>
      <c r="O949" s="235"/>
      <c r="P949" s="236">
        <f>SUM(P950:P983)</f>
        <v>0</v>
      </c>
      <c r="Q949" s="235"/>
      <c r="R949" s="236">
        <f>SUM(R950:R983)</f>
        <v>0.280742</v>
      </c>
      <c r="S949" s="235"/>
      <c r="T949" s="237">
        <f>SUM(T950:T983)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38" t="s">
        <v>82</v>
      </c>
      <c r="AT949" s="239" t="s">
        <v>72</v>
      </c>
      <c r="AU949" s="239" t="s">
        <v>80</v>
      </c>
      <c r="AY949" s="238" t="s">
        <v>158</v>
      </c>
      <c r="BK949" s="240">
        <f>SUM(BK950:BK983)</f>
        <v>0</v>
      </c>
    </row>
    <row r="950" spans="1:65" s="2" customFormat="1" ht="21.75" customHeight="1">
      <c r="A950" s="37"/>
      <c r="B950" s="38"/>
      <c r="C950" s="243" t="s">
        <v>1239</v>
      </c>
      <c r="D950" s="243" t="s">
        <v>160</v>
      </c>
      <c r="E950" s="244" t="s">
        <v>1240</v>
      </c>
      <c r="F950" s="245" t="s">
        <v>1241</v>
      </c>
      <c r="G950" s="246" t="s">
        <v>462</v>
      </c>
      <c r="H950" s="247">
        <v>146.7</v>
      </c>
      <c r="I950" s="248"/>
      <c r="J950" s="249">
        <f>ROUND(I950*H950,2)</f>
        <v>0</v>
      </c>
      <c r="K950" s="250"/>
      <c r="L950" s="43"/>
      <c r="M950" s="251" t="s">
        <v>1</v>
      </c>
      <c r="N950" s="252" t="s">
        <v>38</v>
      </c>
      <c r="O950" s="90"/>
      <c r="P950" s="253">
        <f>O950*H950</f>
        <v>0</v>
      </c>
      <c r="Q950" s="253">
        <v>0</v>
      </c>
      <c r="R950" s="253">
        <f>Q950*H950</f>
        <v>0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242</v>
      </c>
      <c r="AT950" s="255" t="s">
        <v>160</v>
      </c>
      <c r="AU950" s="255" t="s">
        <v>82</v>
      </c>
      <c r="AY950" s="16" t="s">
        <v>158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80</v>
      </c>
      <c r="BK950" s="256">
        <f>ROUND(I950*H950,2)</f>
        <v>0</v>
      </c>
      <c r="BL950" s="16" t="s">
        <v>242</v>
      </c>
      <c r="BM950" s="255" t="s">
        <v>1242</v>
      </c>
    </row>
    <row r="951" spans="1:51" s="13" customFormat="1" ht="12">
      <c r="A951" s="13"/>
      <c r="B951" s="257"/>
      <c r="C951" s="258"/>
      <c r="D951" s="259" t="s">
        <v>166</v>
      </c>
      <c r="E951" s="260" t="s">
        <v>1</v>
      </c>
      <c r="F951" s="261" t="s">
        <v>167</v>
      </c>
      <c r="G951" s="258"/>
      <c r="H951" s="260" t="s">
        <v>1</v>
      </c>
      <c r="I951" s="262"/>
      <c r="J951" s="258"/>
      <c r="K951" s="258"/>
      <c r="L951" s="263"/>
      <c r="M951" s="264"/>
      <c r="N951" s="265"/>
      <c r="O951" s="265"/>
      <c r="P951" s="265"/>
      <c r="Q951" s="265"/>
      <c r="R951" s="265"/>
      <c r="S951" s="265"/>
      <c r="T951" s="266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7" t="s">
        <v>166</v>
      </c>
      <c r="AU951" s="267" t="s">
        <v>82</v>
      </c>
      <c r="AV951" s="13" t="s">
        <v>80</v>
      </c>
      <c r="AW951" s="13" t="s">
        <v>30</v>
      </c>
      <c r="AX951" s="13" t="s">
        <v>73</v>
      </c>
      <c r="AY951" s="267" t="s">
        <v>158</v>
      </c>
    </row>
    <row r="952" spans="1:51" s="14" customFormat="1" ht="12">
      <c r="A952" s="14"/>
      <c r="B952" s="268"/>
      <c r="C952" s="269"/>
      <c r="D952" s="259" t="s">
        <v>166</v>
      </c>
      <c r="E952" s="270" t="s">
        <v>1</v>
      </c>
      <c r="F952" s="271" t="s">
        <v>1243</v>
      </c>
      <c r="G952" s="269"/>
      <c r="H952" s="272">
        <v>146.7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166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158</v>
      </c>
    </row>
    <row r="953" spans="1:65" s="2" customFormat="1" ht="16.5" customHeight="1">
      <c r="A953" s="37"/>
      <c r="B953" s="38"/>
      <c r="C953" s="279" t="s">
        <v>1244</v>
      </c>
      <c r="D953" s="279" t="s">
        <v>233</v>
      </c>
      <c r="E953" s="280" t="s">
        <v>1245</v>
      </c>
      <c r="F953" s="281" t="s">
        <v>1246</v>
      </c>
      <c r="G953" s="282" t="s">
        <v>236</v>
      </c>
      <c r="H953" s="283">
        <v>146.7</v>
      </c>
      <c r="I953" s="284"/>
      <c r="J953" s="285">
        <f>ROUND(I953*H953,2)</f>
        <v>0</v>
      </c>
      <c r="K953" s="286"/>
      <c r="L953" s="287"/>
      <c r="M953" s="288" t="s">
        <v>1</v>
      </c>
      <c r="N953" s="289" t="s">
        <v>38</v>
      </c>
      <c r="O953" s="90"/>
      <c r="P953" s="253">
        <f>O953*H953</f>
        <v>0</v>
      </c>
      <c r="Q953" s="253">
        <v>0.001</v>
      </c>
      <c r="R953" s="253">
        <f>Q953*H953</f>
        <v>0.1467</v>
      </c>
      <c r="S953" s="253">
        <v>0</v>
      </c>
      <c r="T953" s="254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55" t="s">
        <v>341</v>
      </c>
      <c r="AT953" s="255" t="s">
        <v>233</v>
      </c>
      <c r="AU953" s="255" t="s">
        <v>82</v>
      </c>
      <c r="AY953" s="16" t="s">
        <v>158</v>
      </c>
      <c r="BE953" s="256">
        <f>IF(N953="základní",J953,0)</f>
        <v>0</v>
      </c>
      <c r="BF953" s="256">
        <f>IF(N953="snížená",J953,0)</f>
        <v>0</v>
      </c>
      <c r="BG953" s="256">
        <f>IF(N953="zákl. přenesená",J953,0)</f>
        <v>0</v>
      </c>
      <c r="BH953" s="256">
        <f>IF(N953="sníž. přenesená",J953,0)</f>
        <v>0</v>
      </c>
      <c r="BI953" s="256">
        <f>IF(N953="nulová",J953,0)</f>
        <v>0</v>
      </c>
      <c r="BJ953" s="16" t="s">
        <v>80</v>
      </c>
      <c r="BK953" s="256">
        <f>ROUND(I953*H953,2)</f>
        <v>0</v>
      </c>
      <c r="BL953" s="16" t="s">
        <v>242</v>
      </c>
      <c r="BM953" s="255" t="s">
        <v>1247</v>
      </c>
    </row>
    <row r="954" spans="1:65" s="2" customFormat="1" ht="21.75" customHeight="1">
      <c r="A954" s="37"/>
      <c r="B954" s="38"/>
      <c r="C954" s="243" t="s">
        <v>1248</v>
      </c>
      <c r="D954" s="243" t="s">
        <v>160</v>
      </c>
      <c r="E954" s="244" t="s">
        <v>1249</v>
      </c>
      <c r="F954" s="245" t="s">
        <v>1250</v>
      </c>
      <c r="G954" s="246" t="s">
        <v>462</v>
      </c>
      <c r="H954" s="247">
        <v>94.5</v>
      </c>
      <c r="I954" s="248"/>
      <c r="J954" s="249">
        <f>ROUND(I954*H954,2)</f>
        <v>0</v>
      </c>
      <c r="K954" s="250"/>
      <c r="L954" s="43"/>
      <c r="M954" s="251" t="s">
        <v>1</v>
      </c>
      <c r="N954" s="252" t="s">
        <v>38</v>
      </c>
      <c r="O954" s="90"/>
      <c r="P954" s="253">
        <f>O954*H954</f>
        <v>0</v>
      </c>
      <c r="Q954" s="253">
        <v>0</v>
      </c>
      <c r="R954" s="253">
        <f>Q954*H954</f>
        <v>0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242</v>
      </c>
      <c r="AT954" s="255" t="s">
        <v>160</v>
      </c>
      <c r="AU954" s="255" t="s">
        <v>82</v>
      </c>
      <c r="AY954" s="16" t="s">
        <v>158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80</v>
      </c>
      <c r="BK954" s="256">
        <f>ROUND(I954*H954,2)</f>
        <v>0</v>
      </c>
      <c r="BL954" s="16" t="s">
        <v>242</v>
      </c>
      <c r="BM954" s="255" t="s">
        <v>1251</v>
      </c>
    </row>
    <row r="955" spans="1:51" s="14" customFormat="1" ht="12">
      <c r="A955" s="14"/>
      <c r="B955" s="268"/>
      <c r="C955" s="269"/>
      <c r="D955" s="259" t="s">
        <v>166</v>
      </c>
      <c r="E955" s="270" t="s">
        <v>1</v>
      </c>
      <c r="F955" s="271" t="s">
        <v>1252</v>
      </c>
      <c r="G955" s="269"/>
      <c r="H955" s="272">
        <v>31.5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166</v>
      </c>
      <c r="AU955" s="278" t="s">
        <v>82</v>
      </c>
      <c r="AV955" s="14" t="s">
        <v>82</v>
      </c>
      <c r="AW955" s="14" t="s">
        <v>30</v>
      </c>
      <c r="AX955" s="14" t="s">
        <v>73</v>
      </c>
      <c r="AY955" s="278" t="s">
        <v>158</v>
      </c>
    </row>
    <row r="956" spans="1:51" s="14" customFormat="1" ht="12">
      <c r="A956" s="14"/>
      <c r="B956" s="268"/>
      <c r="C956" s="269"/>
      <c r="D956" s="259" t="s">
        <v>166</v>
      </c>
      <c r="E956" s="270" t="s">
        <v>1</v>
      </c>
      <c r="F956" s="271" t="s">
        <v>1253</v>
      </c>
      <c r="G956" s="269"/>
      <c r="H956" s="272">
        <v>63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166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158</v>
      </c>
    </row>
    <row r="957" spans="1:65" s="2" customFormat="1" ht="16.5" customHeight="1">
      <c r="A957" s="37"/>
      <c r="B957" s="38"/>
      <c r="C957" s="279" t="s">
        <v>1254</v>
      </c>
      <c r="D957" s="279" t="s">
        <v>233</v>
      </c>
      <c r="E957" s="280" t="s">
        <v>1255</v>
      </c>
      <c r="F957" s="281" t="s">
        <v>1256</v>
      </c>
      <c r="G957" s="282" t="s">
        <v>236</v>
      </c>
      <c r="H957" s="283">
        <v>20.543</v>
      </c>
      <c r="I957" s="284"/>
      <c r="J957" s="285">
        <f>ROUND(I957*H957,2)</f>
        <v>0</v>
      </c>
      <c r="K957" s="286"/>
      <c r="L957" s="287"/>
      <c r="M957" s="288" t="s">
        <v>1</v>
      </c>
      <c r="N957" s="289" t="s">
        <v>38</v>
      </c>
      <c r="O957" s="90"/>
      <c r="P957" s="253">
        <f>O957*H957</f>
        <v>0</v>
      </c>
      <c r="Q957" s="253">
        <v>0.001</v>
      </c>
      <c r="R957" s="253">
        <f>Q957*H957</f>
        <v>0.020543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341</v>
      </c>
      <c r="AT957" s="255" t="s">
        <v>233</v>
      </c>
      <c r="AU957" s="255" t="s">
        <v>82</v>
      </c>
      <c r="AY957" s="16" t="s">
        <v>158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80</v>
      </c>
      <c r="BK957" s="256">
        <f>ROUND(I957*H957,2)</f>
        <v>0</v>
      </c>
      <c r="BL957" s="16" t="s">
        <v>242</v>
      </c>
      <c r="BM957" s="255" t="s">
        <v>1257</v>
      </c>
    </row>
    <row r="958" spans="1:47" s="2" customFormat="1" ht="12">
      <c r="A958" s="37"/>
      <c r="B958" s="38"/>
      <c r="C958" s="39"/>
      <c r="D958" s="259" t="s">
        <v>434</v>
      </c>
      <c r="E958" s="39"/>
      <c r="F958" s="290" t="s">
        <v>1258</v>
      </c>
      <c r="G958" s="39"/>
      <c r="H958" s="39"/>
      <c r="I958" s="153"/>
      <c r="J958" s="39"/>
      <c r="K958" s="39"/>
      <c r="L958" s="43"/>
      <c r="M958" s="291"/>
      <c r="N958" s="292"/>
      <c r="O958" s="90"/>
      <c r="P958" s="90"/>
      <c r="Q958" s="90"/>
      <c r="R958" s="90"/>
      <c r="S958" s="90"/>
      <c r="T958" s="91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T958" s="16" t="s">
        <v>434</v>
      </c>
      <c r="AU958" s="16" t="s">
        <v>82</v>
      </c>
    </row>
    <row r="959" spans="1:51" s="14" customFormat="1" ht="12">
      <c r="A959" s="14"/>
      <c r="B959" s="268"/>
      <c r="C959" s="269"/>
      <c r="D959" s="259" t="s">
        <v>166</v>
      </c>
      <c r="E959" s="270" t="s">
        <v>1</v>
      </c>
      <c r="F959" s="271" t="s">
        <v>1259</v>
      </c>
      <c r="G959" s="269"/>
      <c r="H959" s="272">
        <v>19.565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166</v>
      </c>
      <c r="AU959" s="278" t="s">
        <v>82</v>
      </c>
      <c r="AV959" s="14" t="s">
        <v>82</v>
      </c>
      <c r="AW959" s="14" t="s">
        <v>30</v>
      </c>
      <c r="AX959" s="14" t="s">
        <v>73</v>
      </c>
      <c r="AY959" s="278" t="s">
        <v>158</v>
      </c>
    </row>
    <row r="960" spans="1:51" s="14" customFormat="1" ht="12">
      <c r="A960" s="14"/>
      <c r="B960" s="268"/>
      <c r="C960" s="269"/>
      <c r="D960" s="259" t="s">
        <v>166</v>
      </c>
      <c r="E960" s="269"/>
      <c r="F960" s="271" t="s">
        <v>1260</v>
      </c>
      <c r="G960" s="269"/>
      <c r="H960" s="272">
        <v>20.543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166</v>
      </c>
      <c r="AU960" s="278" t="s">
        <v>82</v>
      </c>
      <c r="AV960" s="14" t="s">
        <v>82</v>
      </c>
      <c r="AW960" s="14" t="s">
        <v>4</v>
      </c>
      <c r="AX960" s="14" t="s">
        <v>80</v>
      </c>
      <c r="AY960" s="278" t="s">
        <v>158</v>
      </c>
    </row>
    <row r="961" spans="1:65" s="2" customFormat="1" ht="16.5" customHeight="1">
      <c r="A961" s="37"/>
      <c r="B961" s="38"/>
      <c r="C961" s="279" t="s">
        <v>1261</v>
      </c>
      <c r="D961" s="279" t="s">
        <v>233</v>
      </c>
      <c r="E961" s="280" t="s">
        <v>1262</v>
      </c>
      <c r="F961" s="281" t="s">
        <v>1263</v>
      </c>
      <c r="G961" s="282" t="s">
        <v>236</v>
      </c>
      <c r="H961" s="283">
        <v>39.13</v>
      </c>
      <c r="I961" s="284"/>
      <c r="J961" s="285">
        <f>ROUND(I961*H961,2)</f>
        <v>0</v>
      </c>
      <c r="K961" s="286"/>
      <c r="L961" s="287"/>
      <c r="M961" s="288" t="s">
        <v>1</v>
      </c>
      <c r="N961" s="289" t="s">
        <v>38</v>
      </c>
      <c r="O961" s="90"/>
      <c r="P961" s="253">
        <f>O961*H961</f>
        <v>0</v>
      </c>
      <c r="Q961" s="253">
        <v>0.001</v>
      </c>
      <c r="R961" s="253">
        <f>Q961*H961</f>
        <v>0.039130000000000005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341</v>
      </c>
      <c r="AT961" s="255" t="s">
        <v>233</v>
      </c>
      <c r="AU961" s="255" t="s">
        <v>82</v>
      </c>
      <c r="AY961" s="16" t="s">
        <v>158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80</v>
      </c>
      <c r="BK961" s="256">
        <f>ROUND(I961*H961,2)</f>
        <v>0</v>
      </c>
      <c r="BL961" s="16" t="s">
        <v>242</v>
      </c>
      <c r="BM961" s="255" t="s">
        <v>1264</v>
      </c>
    </row>
    <row r="962" spans="1:47" s="2" customFormat="1" ht="12">
      <c r="A962" s="37"/>
      <c r="B962" s="38"/>
      <c r="C962" s="39"/>
      <c r="D962" s="259" t="s">
        <v>434</v>
      </c>
      <c r="E962" s="39"/>
      <c r="F962" s="290" t="s">
        <v>1265</v>
      </c>
      <c r="G962" s="39"/>
      <c r="H962" s="39"/>
      <c r="I962" s="153"/>
      <c r="J962" s="39"/>
      <c r="K962" s="39"/>
      <c r="L962" s="43"/>
      <c r="M962" s="291"/>
      <c r="N962" s="292"/>
      <c r="O962" s="90"/>
      <c r="P962" s="90"/>
      <c r="Q962" s="90"/>
      <c r="R962" s="90"/>
      <c r="S962" s="90"/>
      <c r="T962" s="91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T962" s="16" t="s">
        <v>434</v>
      </c>
      <c r="AU962" s="16" t="s">
        <v>82</v>
      </c>
    </row>
    <row r="963" spans="1:51" s="14" customFormat="1" ht="12">
      <c r="A963" s="14"/>
      <c r="B963" s="268"/>
      <c r="C963" s="269"/>
      <c r="D963" s="259" t="s">
        <v>166</v>
      </c>
      <c r="E963" s="270" t="s">
        <v>1</v>
      </c>
      <c r="F963" s="271" t="s">
        <v>1266</v>
      </c>
      <c r="G963" s="269"/>
      <c r="H963" s="272">
        <v>39.13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166</v>
      </c>
      <c r="AU963" s="278" t="s">
        <v>82</v>
      </c>
      <c r="AV963" s="14" t="s">
        <v>82</v>
      </c>
      <c r="AW963" s="14" t="s">
        <v>30</v>
      </c>
      <c r="AX963" s="14" t="s">
        <v>73</v>
      </c>
      <c r="AY963" s="278" t="s">
        <v>158</v>
      </c>
    </row>
    <row r="964" spans="1:65" s="2" customFormat="1" ht="21.75" customHeight="1">
      <c r="A964" s="37"/>
      <c r="B964" s="38"/>
      <c r="C964" s="279" t="s">
        <v>1267</v>
      </c>
      <c r="D964" s="279" t="s">
        <v>233</v>
      </c>
      <c r="E964" s="280" t="s">
        <v>1268</v>
      </c>
      <c r="F964" s="281" t="s">
        <v>1269</v>
      </c>
      <c r="G964" s="282" t="s">
        <v>284</v>
      </c>
      <c r="H964" s="283">
        <v>54</v>
      </c>
      <c r="I964" s="284"/>
      <c r="J964" s="285">
        <f>ROUND(I964*H964,2)</f>
        <v>0</v>
      </c>
      <c r="K964" s="286"/>
      <c r="L964" s="287"/>
      <c r="M964" s="288" t="s">
        <v>1</v>
      </c>
      <c r="N964" s="289" t="s">
        <v>38</v>
      </c>
      <c r="O964" s="90"/>
      <c r="P964" s="253">
        <f>O964*H964</f>
        <v>0</v>
      </c>
      <c r="Q964" s="253">
        <v>0.00014</v>
      </c>
      <c r="R964" s="253">
        <f>Q964*H964</f>
        <v>0.007559999999999999</v>
      </c>
      <c r="S964" s="253">
        <v>0</v>
      </c>
      <c r="T964" s="254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55" t="s">
        <v>341</v>
      </c>
      <c r="AT964" s="255" t="s">
        <v>233</v>
      </c>
      <c r="AU964" s="255" t="s">
        <v>82</v>
      </c>
      <c r="AY964" s="16" t="s">
        <v>158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6" t="s">
        <v>80</v>
      </c>
      <c r="BK964" s="256">
        <f>ROUND(I964*H964,2)</f>
        <v>0</v>
      </c>
      <c r="BL964" s="16" t="s">
        <v>242</v>
      </c>
      <c r="BM964" s="255" t="s">
        <v>1270</v>
      </c>
    </row>
    <row r="965" spans="1:51" s="14" customFormat="1" ht="12">
      <c r="A965" s="14"/>
      <c r="B965" s="268"/>
      <c r="C965" s="269"/>
      <c r="D965" s="259" t="s">
        <v>166</v>
      </c>
      <c r="E965" s="270" t="s">
        <v>1</v>
      </c>
      <c r="F965" s="271" t="s">
        <v>1271</v>
      </c>
      <c r="G965" s="269"/>
      <c r="H965" s="272">
        <v>54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166</v>
      </c>
      <c r="AU965" s="278" t="s">
        <v>82</v>
      </c>
      <c r="AV965" s="14" t="s">
        <v>82</v>
      </c>
      <c r="AW965" s="14" t="s">
        <v>30</v>
      </c>
      <c r="AX965" s="14" t="s">
        <v>73</v>
      </c>
      <c r="AY965" s="278" t="s">
        <v>158</v>
      </c>
    </row>
    <row r="966" spans="1:65" s="2" customFormat="1" ht="16.5" customHeight="1">
      <c r="A966" s="37"/>
      <c r="B966" s="38"/>
      <c r="C966" s="243" t="s">
        <v>1272</v>
      </c>
      <c r="D966" s="243" t="s">
        <v>160</v>
      </c>
      <c r="E966" s="244" t="s">
        <v>1273</v>
      </c>
      <c r="F966" s="245" t="s">
        <v>1274</v>
      </c>
      <c r="G966" s="246" t="s">
        <v>284</v>
      </c>
      <c r="H966" s="247">
        <v>108</v>
      </c>
      <c r="I966" s="248"/>
      <c r="J966" s="249">
        <f>ROUND(I966*H966,2)</f>
        <v>0</v>
      </c>
      <c r="K966" s="250"/>
      <c r="L966" s="43"/>
      <c r="M966" s="251" t="s">
        <v>1</v>
      </c>
      <c r="N966" s="252" t="s">
        <v>38</v>
      </c>
      <c r="O966" s="90"/>
      <c r="P966" s="253">
        <f>O966*H966</f>
        <v>0</v>
      </c>
      <c r="Q966" s="253">
        <v>0</v>
      </c>
      <c r="R966" s="253">
        <f>Q966*H966</f>
        <v>0</v>
      </c>
      <c r="S966" s="253">
        <v>0</v>
      </c>
      <c r="T966" s="254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55" t="s">
        <v>242</v>
      </c>
      <c r="AT966" s="255" t="s">
        <v>160</v>
      </c>
      <c r="AU966" s="255" t="s">
        <v>82</v>
      </c>
      <c r="AY966" s="16" t="s">
        <v>158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6" t="s">
        <v>80</v>
      </c>
      <c r="BK966" s="256">
        <f>ROUND(I966*H966,2)</f>
        <v>0</v>
      </c>
      <c r="BL966" s="16" t="s">
        <v>242</v>
      </c>
      <c r="BM966" s="255" t="s">
        <v>1275</v>
      </c>
    </row>
    <row r="967" spans="1:51" s="14" customFormat="1" ht="12">
      <c r="A967" s="14"/>
      <c r="B967" s="268"/>
      <c r="C967" s="269"/>
      <c r="D967" s="259" t="s">
        <v>166</v>
      </c>
      <c r="E967" s="270" t="s">
        <v>1</v>
      </c>
      <c r="F967" s="271" t="s">
        <v>1276</v>
      </c>
      <c r="G967" s="269"/>
      <c r="H967" s="272">
        <v>108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166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158</v>
      </c>
    </row>
    <row r="968" spans="1:65" s="2" customFormat="1" ht="16.5" customHeight="1">
      <c r="A968" s="37"/>
      <c r="B968" s="38"/>
      <c r="C968" s="279" t="s">
        <v>1277</v>
      </c>
      <c r="D968" s="279" t="s">
        <v>233</v>
      </c>
      <c r="E968" s="280" t="s">
        <v>1278</v>
      </c>
      <c r="F968" s="281" t="s">
        <v>1279</v>
      </c>
      <c r="G968" s="282" t="s">
        <v>284</v>
      </c>
      <c r="H968" s="283">
        <v>9</v>
      </c>
      <c r="I968" s="284"/>
      <c r="J968" s="285">
        <f>ROUND(I968*H968,2)</f>
        <v>0</v>
      </c>
      <c r="K968" s="286"/>
      <c r="L968" s="287"/>
      <c r="M968" s="288" t="s">
        <v>1</v>
      </c>
      <c r="N968" s="289" t="s">
        <v>38</v>
      </c>
      <c r="O968" s="90"/>
      <c r="P968" s="253">
        <f>O968*H968</f>
        <v>0</v>
      </c>
      <c r="Q968" s="253">
        <v>0.00023</v>
      </c>
      <c r="R968" s="253">
        <f>Q968*H968</f>
        <v>0.0020700000000000002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341</v>
      </c>
      <c r="AT968" s="255" t="s">
        <v>233</v>
      </c>
      <c r="AU968" s="255" t="s">
        <v>82</v>
      </c>
      <c r="AY968" s="16" t="s">
        <v>158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80</v>
      </c>
      <c r="BK968" s="256">
        <f>ROUND(I968*H968,2)</f>
        <v>0</v>
      </c>
      <c r="BL968" s="16" t="s">
        <v>242</v>
      </c>
      <c r="BM968" s="255" t="s">
        <v>1280</v>
      </c>
    </row>
    <row r="969" spans="1:65" s="2" customFormat="1" ht="16.5" customHeight="1">
      <c r="A969" s="37"/>
      <c r="B969" s="38"/>
      <c r="C969" s="279" t="s">
        <v>1281</v>
      </c>
      <c r="D969" s="279" t="s">
        <v>233</v>
      </c>
      <c r="E969" s="280" t="s">
        <v>1282</v>
      </c>
      <c r="F969" s="281" t="s">
        <v>1283</v>
      </c>
      <c r="G969" s="282" t="s">
        <v>284</v>
      </c>
      <c r="H969" s="283">
        <v>9</v>
      </c>
      <c r="I969" s="284"/>
      <c r="J969" s="285">
        <f>ROUND(I969*H969,2)</f>
        <v>0</v>
      </c>
      <c r="K969" s="286"/>
      <c r="L969" s="287"/>
      <c r="M969" s="288" t="s">
        <v>1</v>
      </c>
      <c r="N969" s="289" t="s">
        <v>38</v>
      </c>
      <c r="O969" s="90"/>
      <c r="P969" s="253">
        <f>O969*H969</f>
        <v>0</v>
      </c>
      <c r="Q969" s="253">
        <v>0.00013</v>
      </c>
      <c r="R969" s="253">
        <f>Q969*H969</f>
        <v>0.0011699999999999998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341</v>
      </c>
      <c r="AT969" s="255" t="s">
        <v>233</v>
      </c>
      <c r="AU969" s="255" t="s">
        <v>82</v>
      </c>
      <c r="AY969" s="16" t="s">
        <v>158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80</v>
      </c>
      <c r="BK969" s="256">
        <f>ROUND(I969*H969,2)</f>
        <v>0</v>
      </c>
      <c r="BL969" s="16" t="s">
        <v>242</v>
      </c>
      <c r="BM969" s="255" t="s">
        <v>1284</v>
      </c>
    </row>
    <row r="970" spans="1:65" s="2" customFormat="1" ht="16.5" customHeight="1">
      <c r="A970" s="37"/>
      <c r="B970" s="38"/>
      <c r="C970" s="279" t="s">
        <v>1285</v>
      </c>
      <c r="D970" s="279" t="s">
        <v>233</v>
      </c>
      <c r="E970" s="280" t="s">
        <v>1286</v>
      </c>
      <c r="F970" s="281" t="s">
        <v>1287</v>
      </c>
      <c r="G970" s="282" t="s">
        <v>284</v>
      </c>
      <c r="H970" s="283">
        <v>9</v>
      </c>
      <c r="I970" s="284"/>
      <c r="J970" s="285">
        <f>ROUND(I970*H970,2)</f>
        <v>0</v>
      </c>
      <c r="K970" s="286"/>
      <c r="L970" s="287"/>
      <c r="M970" s="288" t="s">
        <v>1</v>
      </c>
      <c r="N970" s="289" t="s">
        <v>38</v>
      </c>
      <c r="O970" s="90"/>
      <c r="P970" s="253">
        <f>O970*H970</f>
        <v>0</v>
      </c>
      <c r="Q970" s="253">
        <v>0.00016</v>
      </c>
      <c r="R970" s="253">
        <f>Q970*H970</f>
        <v>0.00144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341</v>
      </c>
      <c r="AT970" s="255" t="s">
        <v>233</v>
      </c>
      <c r="AU970" s="255" t="s">
        <v>82</v>
      </c>
      <c r="AY970" s="16" t="s">
        <v>158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242</v>
      </c>
      <c r="BM970" s="255" t="s">
        <v>1288</v>
      </c>
    </row>
    <row r="971" spans="1:65" s="2" customFormat="1" ht="21.75" customHeight="1">
      <c r="A971" s="37"/>
      <c r="B971" s="38"/>
      <c r="C971" s="279" t="s">
        <v>1289</v>
      </c>
      <c r="D971" s="279" t="s">
        <v>233</v>
      </c>
      <c r="E971" s="280" t="s">
        <v>1290</v>
      </c>
      <c r="F971" s="281" t="s">
        <v>1291</v>
      </c>
      <c r="G971" s="282" t="s">
        <v>284</v>
      </c>
      <c r="H971" s="283">
        <v>16</v>
      </c>
      <c r="I971" s="284"/>
      <c r="J971" s="285">
        <f>ROUND(I971*H971,2)</f>
        <v>0</v>
      </c>
      <c r="K971" s="286"/>
      <c r="L971" s="287"/>
      <c r="M971" s="288" t="s">
        <v>1</v>
      </c>
      <c r="N971" s="289" t="s">
        <v>38</v>
      </c>
      <c r="O971" s="90"/>
      <c r="P971" s="253">
        <f>O971*H971</f>
        <v>0</v>
      </c>
      <c r="Q971" s="253">
        <v>0.00026</v>
      </c>
      <c r="R971" s="253">
        <f>Q971*H971</f>
        <v>0.00416</v>
      </c>
      <c r="S971" s="253">
        <v>0</v>
      </c>
      <c r="T971" s="254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55" t="s">
        <v>341</v>
      </c>
      <c r="AT971" s="255" t="s">
        <v>233</v>
      </c>
      <c r="AU971" s="255" t="s">
        <v>82</v>
      </c>
      <c r="AY971" s="16" t="s">
        <v>158</v>
      </c>
      <c r="BE971" s="256">
        <f>IF(N971="základní",J971,0)</f>
        <v>0</v>
      </c>
      <c r="BF971" s="256">
        <f>IF(N971="snížená",J971,0)</f>
        <v>0</v>
      </c>
      <c r="BG971" s="256">
        <f>IF(N971="zákl. přenesená",J971,0)</f>
        <v>0</v>
      </c>
      <c r="BH971" s="256">
        <f>IF(N971="sníž. přenesená",J971,0)</f>
        <v>0</v>
      </c>
      <c r="BI971" s="256">
        <f>IF(N971="nulová",J971,0)</f>
        <v>0</v>
      </c>
      <c r="BJ971" s="16" t="s">
        <v>80</v>
      </c>
      <c r="BK971" s="256">
        <f>ROUND(I971*H971,2)</f>
        <v>0</v>
      </c>
      <c r="BL971" s="16" t="s">
        <v>242</v>
      </c>
      <c r="BM971" s="255" t="s">
        <v>1292</v>
      </c>
    </row>
    <row r="972" spans="1:51" s="14" customFormat="1" ht="12">
      <c r="A972" s="14"/>
      <c r="B972" s="268"/>
      <c r="C972" s="269"/>
      <c r="D972" s="259" t="s">
        <v>166</v>
      </c>
      <c r="E972" s="270" t="s">
        <v>1</v>
      </c>
      <c r="F972" s="271" t="s">
        <v>1293</v>
      </c>
      <c r="G972" s="269"/>
      <c r="H972" s="272">
        <v>16</v>
      </c>
      <c r="I972" s="273"/>
      <c r="J972" s="269"/>
      <c r="K972" s="269"/>
      <c r="L972" s="274"/>
      <c r="M972" s="275"/>
      <c r="N972" s="276"/>
      <c r="O972" s="276"/>
      <c r="P972" s="276"/>
      <c r="Q972" s="276"/>
      <c r="R972" s="276"/>
      <c r="S972" s="276"/>
      <c r="T972" s="27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8" t="s">
        <v>166</v>
      </c>
      <c r="AU972" s="278" t="s">
        <v>82</v>
      </c>
      <c r="AV972" s="14" t="s">
        <v>82</v>
      </c>
      <c r="AW972" s="14" t="s">
        <v>30</v>
      </c>
      <c r="AX972" s="14" t="s">
        <v>73</v>
      </c>
      <c r="AY972" s="278" t="s">
        <v>158</v>
      </c>
    </row>
    <row r="973" spans="1:65" s="2" customFormat="1" ht="21.75" customHeight="1">
      <c r="A973" s="37"/>
      <c r="B973" s="38"/>
      <c r="C973" s="279" t="s">
        <v>1294</v>
      </c>
      <c r="D973" s="279" t="s">
        <v>233</v>
      </c>
      <c r="E973" s="280" t="s">
        <v>1295</v>
      </c>
      <c r="F973" s="281" t="s">
        <v>1296</v>
      </c>
      <c r="G973" s="282" t="s">
        <v>284</v>
      </c>
      <c r="H973" s="283">
        <v>18</v>
      </c>
      <c r="I973" s="284"/>
      <c r="J973" s="285">
        <f>ROUND(I973*H973,2)</f>
        <v>0</v>
      </c>
      <c r="K973" s="286"/>
      <c r="L973" s="287"/>
      <c r="M973" s="288" t="s">
        <v>1</v>
      </c>
      <c r="N973" s="289" t="s">
        <v>38</v>
      </c>
      <c r="O973" s="90"/>
      <c r="P973" s="253">
        <f>O973*H973</f>
        <v>0</v>
      </c>
      <c r="Q973" s="253">
        <v>0.0007</v>
      </c>
      <c r="R973" s="253">
        <f>Q973*H973</f>
        <v>0.0126</v>
      </c>
      <c r="S973" s="253">
        <v>0</v>
      </c>
      <c r="T973" s="254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255" t="s">
        <v>341</v>
      </c>
      <c r="AT973" s="255" t="s">
        <v>233</v>
      </c>
      <c r="AU973" s="255" t="s">
        <v>82</v>
      </c>
      <c r="AY973" s="16" t="s">
        <v>158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6" t="s">
        <v>80</v>
      </c>
      <c r="BK973" s="256">
        <f>ROUND(I973*H973,2)</f>
        <v>0</v>
      </c>
      <c r="BL973" s="16" t="s">
        <v>242</v>
      </c>
      <c r="BM973" s="255" t="s">
        <v>1297</v>
      </c>
    </row>
    <row r="974" spans="1:51" s="14" customFormat="1" ht="12">
      <c r="A974" s="14"/>
      <c r="B974" s="268"/>
      <c r="C974" s="269"/>
      <c r="D974" s="259" t="s">
        <v>166</v>
      </c>
      <c r="E974" s="270" t="s">
        <v>1</v>
      </c>
      <c r="F974" s="271" t="s">
        <v>1298</v>
      </c>
      <c r="G974" s="269"/>
      <c r="H974" s="272">
        <v>18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166</v>
      </c>
      <c r="AU974" s="278" t="s">
        <v>82</v>
      </c>
      <c r="AV974" s="14" t="s">
        <v>82</v>
      </c>
      <c r="AW974" s="14" t="s">
        <v>30</v>
      </c>
      <c r="AX974" s="14" t="s">
        <v>73</v>
      </c>
      <c r="AY974" s="278" t="s">
        <v>158</v>
      </c>
    </row>
    <row r="975" spans="1:65" s="2" customFormat="1" ht="16.5" customHeight="1">
      <c r="A975" s="37"/>
      <c r="B975" s="38"/>
      <c r="C975" s="279" t="s">
        <v>1299</v>
      </c>
      <c r="D975" s="279" t="s">
        <v>233</v>
      </c>
      <c r="E975" s="280" t="s">
        <v>1300</v>
      </c>
      <c r="F975" s="281" t="s">
        <v>1301</v>
      </c>
      <c r="G975" s="282" t="s">
        <v>284</v>
      </c>
      <c r="H975" s="283">
        <v>9</v>
      </c>
      <c r="I975" s="284"/>
      <c r="J975" s="285">
        <f>ROUND(I975*H975,2)</f>
        <v>0</v>
      </c>
      <c r="K975" s="286"/>
      <c r="L975" s="287"/>
      <c r="M975" s="288" t="s">
        <v>1</v>
      </c>
      <c r="N975" s="289" t="s">
        <v>38</v>
      </c>
      <c r="O975" s="90"/>
      <c r="P975" s="253">
        <f>O975*H975</f>
        <v>0</v>
      </c>
      <c r="Q975" s="253">
        <v>0.0002</v>
      </c>
      <c r="R975" s="253">
        <f>Q975*H975</f>
        <v>0.0018000000000000002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341</v>
      </c>
      <c r="AT975" s="255" t="s">
        <v>233</v>
      </c>
      <c r="AU975" s="255" t="s">
        <v>82</v>
      </c>
      <c r="AY975" s="16" t="s">
        <v>158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242</v>
      </c>
      <c r="BM975" s="255" t="s">
        <v>1302</v>
      </c>
    </row>
    <row r="976" spans="1:65" s="2" customFormat="1" ht="21.75" customHeight="1">
      <c r="A976" s="37"/>
      <c r="B976" s="38"/>
      <c r="C976" s="243" t="s">
        <v>1303</v>
      </c>
      <c r="D976" s="243" t="s">
        <v>160</v>
      </c>
      <c r="E976" s="244" t="s">
        <v>1304</v>
      </c>
      <c r="F976" s="245" t="s">
        <v>1305</v>
      </c>
      <c r="G976" s="246" t="s">
        <v>284</v>
      </c>
      <c r="H976" s="247">
        <v>9</v>
      </c>
      <c r="I976" s="248"/>
      <c r="J976" s="249">
        <f>ROUND(I976*H976,2)</f>
        <v>0</v>
      </c>
      <c r="K976" s="250"/>
      <c r="L976" s="43"/>
      <c r="M976" s="251" t="s">
        <v>1</v>
      </c>
      <c r="N976" s="252" t="s">
        <v>38</v>
      </c>
      <c r="O976" s="90"/>
      <c r="P976" s="253">
        <f>O976*H976</f>
        <v>0</v>
      </c>
      <c r="Q976" s="253">
        <v>0</v>
      </c>
      <c r="R976" s="253">
        <f>Q976*H976</f>
        <v>0</v>
      </c>
      <c r="S976" s="253">
        <v>0</v>
      </c>
      <c r="T976" s="254">
        <f>S976*H976</f>
        <v>0</v>
      </c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R976" s="255" t="s">
        <v>242</v>
      </c>
      <c r="AT976" s="255" t="s">
        <v>160</v>
      </c>
      <c r="AU976" s="255" t="s">
        <v>82</v>
      </c>
      <c r="AY976" s="16" t="s">
        <v>158</v>
      </c>
      <c r="BE976" s="256">
        <f>IF(N976="základní",J976,0)</f>
        <v>0</v>
      </c>
      <c r="BF976" s="256">
        <f>IF(N976="snížená",J976,0)</f>
        <v>0</v>
      </c>
      <c r="BG976" s="256">
        <f>IF(N976="zákl. přenesená",J976,0)</f>
        <v>0</v>
      </c>
      <c r="BH976" s="256">
        <f>IF(N976="sníž. přenesená",J976,0)</f>
        <v>0</v>
      </c>
      <c r="BI976" s="256">
        <f>IF(N976="nulová",J976,0)</f>
        <v>0</v>
      </c>
      <c r="BJ976" s="16" t="s">
        <v>80</v>
      </c>
      <c r="BK976" s="256">
        <f>ROUND(I976*H976,2)</f>
        <v>0</v>
      </c>
      <c r="BL976" s="16" t="s">
        <v>242</v>
      </c>
      <c r="BM976" s="255" t="s">
        <v>1306</v>
      </c>
    </row>
    <row r="977" spans="1:65" s="2" customFormat="1" ht="16.5" customHeight="1">
      <c r="A977" s="37"/>
      <c r="B977" s="38"/>
      <c r="C977" s="279" t="s">
        <v>1307</v>
      </c>
      <c r="D977" s="279" t="s">
        <v>233</v>
      </c>
      <c r="E977" s="280" t="s">
        <v>1308</v>
      </c>
      <c r="F977" s="281" t="s">
        <v>1309</v>
      </c>
      <c r="G977" s="282" t="s">
        <v>284</v>
      </c>
      <c r="H977" s="283">
        <v>9</v>
      </c>
      <c r="I977" s="284"/>
      <c r="J977" s="285">
        <f>ROUND(I977*H977,2)</f>
        <v>0</v>
      </c>
      <c r="K977" s="286"/>
      <c r="L977" s="287"/>
      <c r="M977" s="288" t="s">
        <v>1</v>
      </c>
      <c r="N977" s="289" t="s">
        <v>38</v>
      </c>
      <c r="O977" s="90"/>
      <c r="P977" s="253">
        <f>O977*H977</f>
        <v>0</v>
      </c>
      <c r="Q977" s="253">
        <v>0.0042</v>
      </c>
      <c r="R977" s="253">
        <f>Q977*H977</f>
        <v>0.0378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341</v>
      </c>
      <c r="AT977" s="255" t="s">
        <v>233</v>
      </c>
      <c r="AU977" s="255" t="s">
        <v>82</v>
      </c>
      <c r="AY977" s="16" t="s">
        <v>158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80</v>
      </c>
      <c r="BK977" s="256">
        <f>ROUND(I977*H977,2)</f>
        <v>0</v>
      </c>
      <c r="BL977" s="16" t="s">
        <v>242</v>
      </c>
      <c r="BM977" s="255" t="s">
        <v>1310</v>
      </c>
    </row>
    <row r="978" spans="1:65" s="2" customFormat="1" ht="16.5" customHeight="1">
      <c r="A978" s="37"/>
      <c r="B978" s="38"/>
      <c r="C978" s="279" t="s">
        <v>1311</v>
      </c>
      <c r="D978" s="279" t="s">
        <v>233</v>
      </c>
      <c r="E978" s="280" t="s">
        <v>1312</v>
      </c>
      <c r="F978" s="281" t="s">
        <v>1313</v>
      </c>
      <c r="G978" s="282" t="s">
        <v>284</v>
      </c>
      <c r="H978" s="283">
        <v>18</v>
      </c>
      <c r="I978" s="284"/>
      <c r="J978" s="285">
        <f>ROUND(I978*H978,2)</f>
        <v>0</v>
      </c>
      <c r="K978" s="286"/>
      <c r="L978" s="287"/>
      <c r="M978" s="288" t="s">
        <v>1</v>
      </c>
      <c r="N978" s="289" t="s">
        <v>38</v>
      </c>
      <c r="O978" s="90"/>
      <c r="P978" s="253">
        <f>O978*H978</f>
        <v>0</v>
      </c>
      <c r="Q978" s="253">
        <v>0.00032</v>
      </c>
      <c r="R978" s="253">
        <f>Q978*H978</f>
        <v>0.00576</v>
      </c>
      <c r="S978" s="253">
        <v>0</v>
      </c>
      <c r="T978" s="254">
        <f>S978*H978</f>
        <v>0</v>
      </c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R978" s="255" t="s">
        <v>341</v>
      </c>
      <c r="AT978" s="255" t="s">
        <v>233</v>
      </c>
      <c r="AU978" s="255" t="s">
        <v>82</v>
      </c>
      <c r="AY978" s="16" t="s">
        <v>158</v>
      </c>
      <c r="BE978" s="256">
        <f>IF(N978="základní",J978,0)</f>
        <v>0</v>
      </c>
      <c r="BF978" s="256">
        <f>IF(N978="snížená",J978,0)</f>
        <v>0</v>
      </c>
      <c r="BG978" s="256">
        <f>IF(N978="zákl. přenesená",J978,0)</f>
        <v>0</v>
      </c>
      <c r="BH978" s="256">
        <f>IF(N978="sníž. přenesená",J978,0)</f>
        <v>0</v>
      </c>
      <c r="BI978" s="256">
        <f>IF(N978="nulová",J978,0)</f>
        <v>0</v>
      </c>
      <c r="BJ978" s="16" t="s">
        <v>80</v>
      </c>
      <c r="BK978" s="256">
        <f>ROUND(I978*H978,2)</f>
        <v>0</v>
      </c>
      <c r="BL978" s="16" t="s">
        <v>242</v>
      </c>
      <c r="BM978" s="255" t="s">
        <v>1314</v>
      </c>
    </row>
    <row r="979" spans="1:51" s="14" customFormat="1" ht="12">
      <c r="A979" s="14"/>
      <c r="B979" s="268"/>
      <c r="C979" s="269"/>
      <c r="D979" s="259" t="s">
        <v>166</v>
      </c>
      <c r="E979" s="270" t="s">
        <v>1</v>
      </c>
      <c r="F979" s="271" t="s">
        <v>1298</v>
      </c>
      <c r="G979" s="269"/>
      <c r="H979" s="272">
        <v>18</v>
      </c>
      <c r="I979" s="273"/>
      <c r="J979" s="269"/>
      <c r="K979" s="269"/>
      <c r="L979" s="274"/>
      <c r="M979" s="275"/>
      <c r="N979" s="276"/>
      <c r="O979" s="276"/>
      <c r="P979" s="276"/>
      <c r="Q979" s="276"/>
      <c r="R979" s="276"/>
      <c r="S979" s="276"/>
      <c r="T979" s="27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78" t="s">
        <v>166</v>
      </c>
      <c r="AU979" s="278" t="s">
        <v>82</v>
      </c>
      <c r="AV979" s="14" t="s">
        <v>82</v>
      </c>
      <c r="AW979" s="14" t="s">
        <v>30</v>
      </c>
      <c r="AX979" s="14" t="s">
        <v>73</v>
      </c>
      <c r="AY979" s="278" t="s">
        <v>158</v>
      </c>
    </row>
    <row r="980" spans="1:65" s="2" customFormat="1" ht="16.5" customHeight="1">
      <c r="A980" s="37"/>
      <c r="B980" s="38"/>
      <c r="C980" s="243" t="s">
        <v>1315</v>
      </c>
      <c r="D980" s="243" t="s">
        <v>160</v>
      </c>
      <c r="E980" s="244" t="s">
        <v>1316</v>
      </c>
      <c r="F980" s="245" t="s">
        <v>1317</v>
      </c>
      <c r="G980" s="246" t="s">
        <v>284</v>
      </c>
      <c r="H980" s="247">
        <v>9</v>
      </c>
      <c r="I980" s="248"/>
      <c r="J980" s="249">
        <f>ROUND(I980*H980,2)</f>
        <v>0</v>
      </c>
      <c r="K980" s="250"/>
      <c r="L980" s="43"/>
      <c r="M980" s="251" t="s">
        <v>1</v>
      </c>
      <c r="N980" s="252" t="s">
        <v>38</v>
      </c>
      <c r="O980" s="90"/>
      <c r="P980" s="253">
        <f>O980*H980</f>
        <v>0</v>
      </c>
      <c r="Q980" s="253">
        <v>0</v>
      </c>
      <c r="R980" s="253">
        <f>Q980*H980</f>
        <v>0</v>
      </c>
      <c r="S980" s="253">
        <v>0</v>
      </c>
      <c r="T980" s="254">
        <f>S980*H980</f>
        <v>0</v>
      </c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R980" s="255" t="s">
        <v>242</v>
      </c>
      <c r="AT980" s="255" t="s">
        <v>160</v>
      </c>
      <c r="AU980" s="255" t="s">
        <v>82</v>
      </c>
      <c r="AY980" s="16" t="s">
        <v>158</v>
      </c>
      <c r="BE980" s="256">
        <f>IF(N980="základní",J980,0)</f>
        <v>0</v>
      </c>
      <c r="BF980" s="256">
        <f>IF(N980="snížená",J980,0)</f>
        <v>0</v>
      </c>
      <c r="BG980" s="256">
        <f>IF(N980="zákl. přenesená",J980,0)</f>
        <v>0</v>
      </c>
      <c r="BH980" s="256">
        <f>IF(N980="sníž. přenesená",J980,0)</f>
        <v>0</v>
      </c>
      <c r="BI980" s="256">
        <f>IF(N980="nulová",J980,0)</f>
        <v>0</v>
      </c>
      <c r="BJ980" s="16" t="s">
        <v>80</v>
      </c>
      <c r="BK980" s="256">
        <f>ROUND(I980*H980,2)</f>
        <v>0</v>
      </c>
      <c r="BL980" s="16" t="s">
        <v>242</v>
      </c>
      <c r="BM980" s="255" t="s">
        <v>1318</v>
      </c>
    </row>
    <row r="981" spans="1:65" s="2" customFormat="1" ht="16.5" customHeight="1">
      <c r="A981" s="37"/>
      <c r="B981" s="38"/>
      <c r="C981" s="279" t="s">
        <v>1319</v>
      </c>
      <c r="D981" s="279" t="s">
        <v>233</v>
      </c>
      <c r="E981" s="280" t="s">
        <v>1320</v>
      </c>
      <c r="F981" s="281" t="s">
        <v>1321</v>
      </c>
      <c r="G981" s="282" t="s">
        <v>284</v>
      </c>
      <c r="H981" s="283">
        <v>9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38</v>
      </c>
      <c r="O981" s="90"/>
      <c r="P981" s="253">
        <f>O981*H981</f>
        <v>0</v>
      </c>
      <c r="Q981" s="253">
        <v>1E-06</v>
      </c>
      <c r="R981" s="253">
        <f>Q981*H981</f>
        <v>9E-06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341</v>
      </c>
      <c r="AT981" s="255" t="s">
        <v>233</v>
      </c>
      <c r="AU981" s="255" t="s">
        <v>82</v>
      </c>
      <c r="AY981" s="16" t="s">
        <v>158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242</v>
      </c>
      <c r="BM981" s="255" t="s">
        <v>1322</v>
      </c>
    </row>
    <row r="982" spans="1:65" s="2" customFormat="1" ht="21.75" customHeight="1">
      <c r="A982" s="37"/>
      <c r="B982" s="38"/>
      <c r="C982" s="243" t="s">
        <v>1323</v>
      </c>
      <c r="D982" s="243" t="s">
        <v>160</v>
      </c>
      <c r="E982" s="244" t="s">
        <v>1324</v>
      </c>
      <c r="F982" s="245" t="s">
        <v>1325</v>
      </c>
      <c r="G982" s="246" t="s">
        <v>284</v>
      </c>
      <c r="H982" s="247">
        <v>1</v>
      </c>
      <c r="I982" s="248"/>
      <c r="J982" s="249">
        <f>ROUND(I982*H982,2)</f>
        <v>0</v>
      </c>
      <c r="K982" s="250"/>
      <c r="L982" s="43"/>
      <c r="M982" s="251" t="s">
        <v>1</v>
      </c>
      <c r="N982" s="252" t="s">
        <v>38</v>
      </c>
      <c r="O982" s="90"/>
      <c r="P982" s="253">
        <f>O982*H982</f>
        <v>0</v>
      </c>
      <c r="Q982" s="253">
        <v>0</v>
      </c>
      <c r="R982" s="253">
        <f>Q982*H982</f>
        <v>0</v>
      </c>
      <c r="S982" s="253">
        <v>0</v>
      </c>
      <c r="T982" s="254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55" t="s">
        <v>242</v>
      </c>
      <c r="AT982" s="255" t="s">
        <v>160</v>
      </c>
      <c r="AU982" s="255" t="s">
        <v>82</v>
      </c>
      <c r="AY982" s="16" t="s">
        <v>158</v>
      </c>
      <c r="BE982" s="256">
        <f>IF(N982="základní",J982,0)</f>
        <v>0</v>
      </c>
      <c r="BF982" s="256">
        <f>IF(N982="snížená",J982,0)</f>
        <v>0</v>
      </c>
      <c r="BG982" s="256">
        <f>IF(N982="zákl. přenesená",J982,0)</f>
        <v>0</v>
      </c>
      <c r="BH982" s="256">
        <f>IF(N982="sníž. přenesená",J982,0)</f>
        <v>0</v>
      </c>
      <c r="BI982" s="256">
        <f>IF(N982="nulová",J982,0)</f>
        <v>0</v>
      </c>
      <c r="BJ982" s="16" t="s">
        <v>80</v>
      </c>
      <c r="BK982" s="256">
        <f>ROUND(I982*H982,2)</f>
        <v>0</v>
      </c>
      <c r="BL982" s="16" t="s">
        <v>242</v>
      </c>
      <c r="BM982" s="255" t="s">
        <v>1326</v>
      </c>
    </row>
    <row r="983" spans="1:65" s="2" customFormat="1" ht="21.75" customHeight="1">
      <c r="A983" s="37"/>
      <c r="B983" s="38"/>
      <c r="C983" s="243" t="s">
        <v>1327</v>
      </c>
      <c r="D983" s="243" t="s">
        <v>160</v>
      </c>
      <c r="E983" s="244" t="s">
        <v>1328</v>
      </c>
      <c r="F983" s="245" t="s">
        <v>1329</v>
      </c>
      <c r="G983" s="246" t="s">
        <v>214</v>
      </c>
      <c r="H983" s="247">
        <v>0.281</v>
      </c>
      <c r="I983" s="248"/>
      <c r="J983" s="249">
        <f>ROUND(I983*H983,2)</f>
        <v>0</v>
      </c>
      <c r="K983" s="250"/>
      <c r="L983" s="43"/>
      <c r="M983" s="251" t="s">
        <v>1</v>
      </c>
      <c r="N983" s="252" t="s">
        <v>38</v>
      </c>
      <c r="O983" s="90"/>
      <c r="P983" s="253">
        <f>O983*H983</f>
        <v>0</v>
      </c>
      <c r="Q983" s="253">
        <v>0</v>
      </c>
      <c r="R983" s="253">
        <f>Q983*H983</f>
        <v>0</v>
      </c>
      <c r="S983" s="253">
        <v>0</v>
      </c>
      <c r="T983" s="254">
        <f>S983*H983</f>
        <v>0</v>
      </c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R983" s="255" t="s">
        <v>242</v>
      </c>
      <c r="AT983" s="255" t="s">
        <v>160</v>
      </c>
      <c r="AU983" s="255" t="s">
        <v>82</v>
      </c>
      <c r="AY983" s="16" t="s">
        <v>158</v>
      </c>
      <c r="BE983" s="256">
        <f>IF(N983="základní",J983,0)</f>
        <v>0</v>
      </c>
      <c r="BF983" s="256">
        <f>IF(N983="snížená",J983,0)</f>
        <v>0</v>
      </c>
      <c r="BG983" s="256">
        <f>IF(N983="zákl. přenesená",J983,0)</f>
        <v>0</v>
      </c>
      <c r="BH983" s="256">
        <f>IF(N983="sníž. přenesená",J983,0)</f>
        <v>0</v>
      </c>
      <c r="BI983" s="256">
        <f>IF(N983="nulová",J983,0)</f>
        <v>0</v>
      </c>
      <c r="BJ983" s="16" t="s">
        <v>80</v>
      </c>
      <c r="BK983" s="256">
        <f>ROUND(I983*H983,2)</f>
        <v>0</v>
      </c>
      <c r="BL983" s="16" t="s">
        <v>242</v>
      </c>
      <c r="BM983" s="255" t="s">
        <v>1330</v>
      </c>
    </row>
    <row r="984" spans="1:63" s="12" customFormat="1" ht="22.8" customHeight="1">
      <c r="A984" s="12"/>
      <c r="B984" s="227"/>
      <c r="C984" s="228"/>
      <c r="D984" s="229" t="s">
        <v>72</v>
      </c>
      <c r="E984" s="241" t="s">
        <v>1331</v>
      </c>
      <c r="F984" s="241" t="s">
        <v>1332</v>
      </c>
      <c r="G984" s="228"/>
      <c r="H984" s="228"/>
      <c r="I984" s="231"/>
      <c r="J984" s="242">
        <f>BK984</f>
        <v>0</v>
      </c>
      <c r="K984" s="228"/>
      <c r="L984" s="233"/>
      <c r="M984" s="234"/>
      <c r="N984" s="235"/>
      <c r="O984" s="235"/>
      <c r="P984" s="236">
        <f>SUM(P985:P991)</f>
        <v>0</v>
      </c>
      <c r="Q984" s="235"/>
      <c r="R984" s="236">
        <f>SUM(R985:R991)</f>
        <v>0</v>
      </c>
      <c r="S984" s="235"/>
      <c r="T984" s="237">
        <f>SUM(T985:T991)</f>
        <v>0</v>
      </c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R984" s="238" t="s">
        <v>82</v>
      </c>
      <c r="AT984" s="239" t="s">
        <v>72</v>
      </c>
      <c r="AU984" s="239" t="s">
        <v>80</v>
      </c>
      <c r="AY984" s="238" t="s">
        <v>158</v>
      </c>
      <c r="BK984" s="240">
        <f>SUM(BK985:BK991)</f>
        <v>0</v>
      </c>
    </row>
    <row r="985" spans="1:65" s="2" customFormat="1" ht="21.75" customHeight="1">
      <c r="A985" s="37"/>
      <c r="B985" s="38"/>
      <c r="C985" s="243" t="s">
        <v>1333</v>
      </c>
      <c r="D985" s="243" t="s">
        <v>160</v>
      </c>
      <c r="E985" s="244" t="s">
        <v>1334</v>
      </c>
      <c r="F985" s="245" t="s">
        <v>1335</v>
      </c>
      <c r="G985" s="246" t="s">
        <v>284</v>
      </c>
      <c r="H985" s="247">
        <v>6</v>
      </c>
      <c r="I985" s="248"/>
      <c r="J985" s="249">
        <f>ROUND(I985*H985,2)</f>
        <v>0</v>
      </c>
      <c r="K985" s="250"/>
      <c r="L985" s="43"/>
      <c r="M985" s="251" t="s">
        <v>1</v>
      </c>
      <c r="N985" s="252" t="s">
        <v>38</v>
      </c>
      <c r="O985" s="90"/>
      <c r="P985" s="253">
        <f>O985*H985</f>
        <v>0</v>
      </c>
      <c r="Q985" s="253">
        <v>0</v>
      </c>
      <c r="R985" s="253">
        <f>Q985*H985</f>
        <v>0</v>
      </c>
      <c r="S985" s="253">
        <v>0</v>
      </c>
      <c r="T985" s="254">
        <f>S985*H985</f>
        <v>0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242</v>
      </c>
      <c r="AT985" s="255" t="s">
        <v>160</v>
      </c>
      <c r="AU985" s="255" t="s">
        <v>82</v>
      </c>
      <c r="AY985" s="16" t="s">
        <v>158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80</v>
      </c>
      <c r="BK985" s="256">
        <f>ROUND(I985*H985,2)</f>
        <v>0</v>
      </c>
      <c r="BL985" s="16" t="s">
        <v>242</v>
      </c>
      <c r="BM985" s="255" t="s">
        <v>1336</v>
      </c>
    </row>
    <row r="986" spans="1:65" s="2" customFormat="1" ht="21.75" customHeight="1">
      <c r="A986" s="37"/>
      <c r="B986" s="38"/>
      <c r="C986" s="243" t="s">
        <v>1337</v>
      </c>
      <c r="D986" s="243" t="s">
        <v>160</v>
      </c>
      <c r="E986" s="244" t="s">
        <v>1338</v>
      </c>
      <c r="F986" s="245" t="s">
        <v>1339</v>
      </c>
      <c r="G986" s="246" t="s">
        <v>284</v>
      </c>
      <c r="H986" s="247">
        <v>21</v>
      </c>
      <c r="I986" s="248"/>
      <c r="J986" s="249">
        <f>ROUND(I986*H986,2)</f>
        <v>0</v>
      </c>
      <c r="K986" s="250"/>
      <c r="L986" s="43"/>
      <c r="M986" s="251" t="s">
        <v>1</v>
      </c>
      <c r="N986" s="252" t="s">
        <v>38</v>
      </c>
      <c r="O986" s="90"/>
      <c r="P986" s="253">
        <f>O986*H986</f>
        <v>0</v>
      </c>
      <c r="Q986" s="253">
        <v>0</v>
      </c>
      <c r="R986" s="253">
        <f>Q986*H986</f>
        <v>0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242</v>
      </c>
      <c r="AT986" s="255" t="s">
        <v>160</v>
      </c>
      <c r="AU986" s="255" t="s">
        <v>82</v>
      </c>
      <c r="AY986" s="16" t="s">
        <v>158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80</v>
      </c>
      <c r="BK986" s="256">
        <f>ROUND(I986*H986,2)</f>
        <v>0</v>
      </c>
      <c r="BL986" s="16" t="s">
        <v>242</v>
      </c>
      <c r="BM986" s="255" t="s">
        <v>1340</v>
      </c>
    </row>
    <row r="987" spans="1:51" s="14" customFormat="1" ht="12">
      <c r="A987" s="14"/>
      <c r="B987" s="268"/>
      <c r="C987" s="269"/>
      <c r="D987" s="259" t="s">
        <v>166</v>
      </c>
      <c r="E987" s="270" t="s">
        <v>1</v>
      </c>
      <c r="F987" s="271" t="s">
        <v>1341</v>
      </c>
      <c r="G987" s="269"/>
      <c r="H987" s="272">
        <v>21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166</v>
      </c>
      <c r="AU987" s="278" t="s">
        <v>82</v>
      </c>
      <c r="AV987" s="14" t="s">
        <v>82</v>
      </c>
      <c r="AW987" s="14" t="s">
        <v>30</v>
      </c>
      <c r="AX987" s="14" t="s">
        <v>73</v>
      </c>
      <c r="AY987" s="278" t="s">
        <v>158</v>
      </c>
    </row>
    <row r="988" spans="1:65" s="2" customFormat="1" ht="33" customHeight="1">
      <c r="A988" s="37"/>
      <c r="B988" s="38"/>
      <c r="C988" s="243" t="s">
        <v>1342</v>
      </c>
      <c r="D988" s="243" t="s">
        <v>160</v>
      </c>
      <c r="E988" s="244" t="s">
        <v>1343</v>
      </c>
      <c r="F988" s="245" t="s">
        <v>1344</v>
      </c>
      <c r="G988" s="246" t="s">
        <v>284</v>
      </c>
      <c r="H988" s="247">
        <v>28</v>
      </c>
      <c r="I988" s="248"/>
      <c r="J988" s="249">
        <f>ROUND(I988*H988,2)</f>
        <v>0</v>
      </c>
      <c r="K988" s="250"/>
      <c r="L988" s="43"/>
      <c r="M988" s="251" t="s">
        <v>1</v>
      </c>
      <c r="N988" s="252" t="s">
        <v>38</v>
      </c>
      <c r="O988" s="90"/>
      <c r="P988" s="253">
        <f>O988*H988</f>
        <v>0</v>
      </c>
      <c r="Q988" s="253">
        <v>0</v>
      </c>
      <c r="R988" s="253">
        <f>Q988*H988</f>
        <v>0</v>
      </c>
      <c r="S988" s="253">
        <v>0</v>
      </c>
      <c r="T988" s="254">
        <f>S988*H988</f>
        <v>0</v>
      </c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R988" s="255" t="s">
        <v>242</v>
      </c>
      <c r="AT988" s="255" t="s">
        <v>160</v>
      </c>
      <c r="AU988" s="255" t="s">
        <v>82</v>
      </c>
      <c r="AY988" s="16" t="s">
        <v>158</v>
      </c>
      <c r="BE988" s="256">
        <f>IF(N988="základní",J988,0)</f>
        <v>0</v>
      </c>
      <c r="BF988" s="256">
        <f>IF(N988="snížená",J988,0)</f>
        <v>0</v>
      </c>
      <c r="BG988" s="256">
        <f>IF(N988="zákl. přenesená",J988,0)</f>
        <v>0</v>
      </c>
      <c r="BH988" s="256">
        <f>IF(N988="sníž. přenesená",J988,0)</f>
        <v>0</v>
      </c>
      <c r="BI988" s="256">
        <f>IF(N988="nulová",J988,0)</f>
        <v>0</v>
      </c>
      <c r="BJ988" s="16" t="s">
        <v>80</v>
      </c>
      <c r="BK988" s="256">
        <f>ROUND(I988*H988,2)</f>
        <v>0</v>
      </c>
      <c r="BL988" s="16" t="s">
        <v>242</v>
      </c>
      <c r="BM988" s="255" t="s">
        <v>1345</v>
      </c>
    </row>
    <row r="989" spans="1:51" s="13" customFormat="1" ht="12">
      <c r="A989" s="13"/>
      <c r="B989" s="257"/>
      <c r="C989" s="258"/>
      <c r="D989" s="259" t="s">
        <v>166</v>
      </c>
      <c r="E989" s="260" t="s">
        <v>1</v>
      </c>
      <c r="F989" s="261" t="s">
        <v>1346</v>
      </c>
      <c r="G989" s="258"/>
      <c r="H989" s="260" t="s">
        <v>1</v>
      </c>
      <c r="I989" s="262"/>
      <c r="J989" s="258"/>
      <c r="K989" s="258"/>
      <c r="L989" s="263"/>
      <c r="M989" s="264"/>
      <c r="N989" s="265"/>
      <c r="O989" s="265"/>
      <c r="P989" s="265"/>
      <c r="Q989" s="265"/>
      <c r="R989" s="265"/>
      <c r="S989" s="265"/>
      <c r="T989" s="266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7" t="s">
        <v>166</v>
      </c>
      <c r="AU989" s="267" t="s">
        <v>82</v>
      </c>
      <c r="AV989" s="13" t="s">
        <v>80</v>
      </c>
      <c r="AW989" s="13" t="s">
        <v>30</v>
      </c>
      <c r="AX989" s="13" t="s">
        <v>73</v>
      </c>
      <c r="AY989" s="267" t="s">
        <v>158</v>
      </c>
    </row>
    <row r="990" spans="1:51" s="14" customFormat="1" ht="12">
      <c r="A990" s="14"/>
      <c r="B990" s="268"/>
      <c r="C990" s="269"/>
      <c r="D990" s="259" t="s">
        <v>166</v>
      </c>
      <c r="E990" s="270" t="s">
        <v>1</v>
      </c>
      <c r="F990" s="271" t="s">
        <v>1347</v>
      </c>
      <c r="G990" s="269"/>
      <c r="H990" s="272">
        <v>14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166</v>
      </c>
      <c r="AU990" s="278" t="s">
        <v>82</v>
      </c>
      <c r="AV990" s="14" t="s">
        <v>82</v>
      </c>
      <c r="AW990" s="14" t="s">
        <v>30</v>
      </c>
      <c r="AX990" s="14" t="s">
        <v>73</v>
      </c>
      <c r="AY990" s="278" t="s">
        <v>158</v>
      </c>
    </row>
    <row r="991" spans="1:51" s="14" customFormat="1" ht="12">
      <c r="A991" s="14"/>
      <c r="B991" s="268"/>
      <c r="C991" s="269"/>
      <c r="D991" s="259" t="s">
        <v>166</v>
      </c>
      <c r="E991" s="270" t="s">
        <v>1</v>
      </c>
      <c r="F991" s="271" t="s">
        <v>1348</v>
      </c>
      <c r="G991" s="269"/>
      <c r="H991" s="272">
        <v>14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166</v>
      </c>
      <c r="AU991" s="278" t="s">
        <v>82</v>
      </c>
      <c r="AV991" s="14" t="s">
        <v>82</v>
      </c>
      <c r="AW991" s="14" t="s">
        <v>30</v>
      </c>
      <c r="AX991" s="14" t="s">
        <v>73</v>
      </c>
      <c r="AY991" s="278" t="s">
        <v>158</v>
      </c>
    </row>
    <row r="992" spans="1:63" s="12" customFormat="1" ht="22.8" customHeight="1">
      <c r="A992" s="12"/>
      <c r="B992" s="227"/>
      <c r="C992" s="228"/>
      <c r="D992" s="229" t="s">
        <v>72</v>
      </c>
      <c r="E992" s="241" t="s">
        <v>1349</v>
      </c>
      <c r="F992" s="241" t="s">
        <v>1350</v>
      </c>
      <c r="G992" s="228"/>
      <c r="H992" s="228"/>
      <c r="I992" s="231"/>
      <c r="J992" s="242">
        <f>BK992</f>
        <v>0</v>
      </c>
      <c r="K992" s="228"/>
      <c r="L992" s="233"/>
      <c r="M992" s="234"/>
      <c r="N992" s="235"/>
      <c r="O992" s="235"/>
      <c r="P992" s="236">
        <f>SUM(P993:P1091)</f>
        <v>0</v>
      </c>
      <c r="Q992" s="235"/>
      <c r="R992" s="236">
        <f>SUM(R993:R1091)</f>
        <v>7.160203299999999</v>
      </c>
      <c r="S992" s="235"/>
      <c r="T992" s="237">
        <f>SUM(T993:T1091)</f>
        <v>1.899806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38" t="s">
        <v>82</v>
      </c>
      <c r="AT992" s="239" t="s">
        <v>72</v>
      </c>
      <c r="AU992" s="239" t="s">
        <v>80</v>
      </c>
      <c r="AY992" s="238" t="s">
        <v>158</v>
      </c>
      <c r="BK992" s="240">
        <f>SUM(BK993:BK1091)</f>
        <v>0</v>
      </c>
    </row>
    <row r="993" spans="1:65" s="2" customFormat="1" ht="16.5" customHeight="1">
      <c r="A993" s="37"/>
      <c r="B993" s="38"/>
      <c r="C993" s="243" t="s">
        <v>1351</v>
      </c>
      <c r="D993" s="243" t="s">
        <v>160</v>
      </c>
      <c r="E993" s="244" t="s">
        <v>1352</v>
      </c>
      <c r="F993" s="245" t="s">
        <v>1353</v>
      </c>
      <c r="G993" s="246" t="s">
        <v>284</v>
      </c>
      <c r="H993" s="247">
        <v>88</v>
      </c>
      <c r="I993" s="248"/>
      <c r="J993" s="249">
        <f>ROUND(I993*H993,2)</f>
        <v>0</v>
      </c>
      <c r="K993" s="250"/>
      <c r="L993" s="43"/>
      <c r="M993" s="251" t="s">
        <v>1</v>
      </c>
      <c r="N993" s="252" t="s">
        <v>38</v>
      </c>
      <c r="O993" s="90"/>
      <c r="P993" s="253">
        <f>O993*H993</f>
        <v>0</v>
      </c>
      <c r="Q993" s="253">
        <v>0</v>
      </c>
      <c r="R993" s="253">
        <f>Q993*H993</f>
        <v>0</v>
      </c>
      <c r="S993" s="253">
        <v>0</v>
      </c>
      <c r="T993" s="254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55" t="s">
        <v>164</v>
      </c>
      <c r="AT993" s="255" t="s">
        <v>160</v>
      </c>
      <c r="AU993" s="255" t="s">
        <v>82</v>
      </c>
      <c r="AY993" s="16" t="s">
        <v>158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6" t="s">
        <v>80</v>
      </c>
      <c r="BK993" s="256">
        <f>ROUND(I993*H993,2)</f>
        <v>0</v>
      </c>
      <c r="BL993" s="16" t="s">
        <v>164</v>
      </c>
      <c r="BM993" s="255" t="s">
        <v>1354</v>
      </c>
    </row>
    <row r="994" spans="1:51" s="14" customFormat="1" ht="12">
      <c r="A994" s="14"/>
      <c r="B994" s="268"/>
      <c r="C994" s="269"/>
      <c r="D994" s="259" t="s">
        <v>166</v>
      </c>
      <c r="E994" s="270" t="s">
        <v>1</v>
      </c>
      <c r="F994" s="271" t="s">
        <v>824</v>
      </c>
      <c r="G994" s="269"/>
      <c r="H994" s="272">
        <v>88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166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158</v>
      </c>
    </row>
    <row r="995" spans="1:65" s="2" customFormat="1" ht="16.5" customHeight="1">
      <c r="A995" s="37"/>
      <c r="B995" s="38"/>
      <c r="C995" s="279" t="s">
        <v>1355</v>
      </c>
      <c r="D995" s="279" t="s">
        <v>233</v>
      </c>
      <c r="E995" s="280" t="s">
        <v>1356</v>
      </c>
      <c r="F995" s="281" t="s">
        <v>1357</v>
      </c>
      <c r="G995" s="282" t="s">
        <v>284</v>
      </c>
      <c r="H995" s="283">
        <v>30</v>
      </c>
      <c r="I995" s="284"/>
      <c r="J995" s="285">
        <f>ROUND(I995*H995,2)</f>
        <v>0</v>
      </c>
      <c r="K995" s="286"/>
      <c r="L995" s="287"/>
      <c r="M995" s="288" t="s">
        <v>1</v>
      </c>
      <c r="N995" s="289" t="s">
        <v>38</v>
      </c>
      <c r="O995" s="90"/>
      <c r="P995" s="253">
        <f>O995*H995</f>
        <v>0</v>
      </c>
      <c r="Q995" s="253">
        <v>0.00078</v>
      </c>
      <c r="R995" s="253">
        <f>Q995*H995</f>
        <v>0.0234</v>
      </c>
      <c r="S995" s="253">
        <v>0</v>
      </c>
      <c r="T995" s="254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255" t="s">
        <v>203</v>
      </c>
      <c r="AT995" s="255" t="s">
        <v>233</v>
      </c>
      <c r="AU995" s="255" t="s">
        <v>82</v>
      </c>
      <c r="AY995" s="16" t="s">
        <v>158</v>
      </c>
      <c r="BE995" s="256">
        <f>IF(N995="základní",J995,0)</f>
        <v>0</v>
      </c>
      <c r="BF995" s="256">
        <f>IF(N995="snížená",J995,0)</f>
        <v>0</v>
      </c>
      <c r="BG995" s="256">
        <f>IF(N995="zákl. přenesená",J995,0)</f>
        <v>0</v>
      </c>
      <c r="BH995" s="256">
        <f>IF(N995="sníž. přenesená",J995,0)</f>
        <v>0</v>
      </c>
      <c r="BI995" s="256">
        <f>IF(N995="nulová",J995,0)</f>
        <v>0</v>
      </c>
      <c r="BJ995" s="16" t="s">
        <v>80</v>
      </c>
      <c r="BK995" s="256">
        <f>ROUND(I995*H995,2)</f>
        <v>0</v>
      </c>
      <c r="BL995" s="16" t="s">
        <v>164</v>
      </c>
      <c r="BM995" s="255" t="s">
        <v>1358</v>
      </c>
    </row>
    <row r="996" spans="1:51" s="14" customFormat="1" ht="12">
      <c r="A996" s="14"/>
      <c r="B996" s="268"/>
      <c r="C996" s="269"/>
      <c r="D996" s="259" t="s">
        <v>166</v>
      </c>
      <c r="E996" s="270" t="s">
        <v>1</v>
      </c>
      <c r="F996" s="271" t="s">
        <v>1359</v>
      </c>
      <c r="G996" s="269"/>
      <c r="H996" s="272">
        <v>30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166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158</v>
      </c>
    </row>
    <row r="997" spans="1:65" s="2" customFormat="1" ht="21.75" customHeight="1">
      <c r="A997" s="37"/>
      <c r="B997" s="38"/>
      <c r="C997" s="279" t="s">
        <v>1360</v>
      </c>
      <c r="D997" s="279" t="s">
        <v>233</v>
      </c>
      <c r="E997" s="280" t="s">
        <v>1361</v>
      </c>
      <c r="F997" s="281" t="s">
        <v>1362</v>
      </c>
      <c r="G997" s="282" t="s">
        <v>1363</v>
      </c>
      <c r="H997" s="283">
        <v>0.088</v>
      </c>
      <c r="I997" s="284"/>
      <c r="J997" s="285">
        <f>ROUND(I997*H997,2)</f>
        <v>0</v>
      </c>
      <c r="K997" s="286"/>
      <c r="L997" s="287"/>
      <c r="M997" s="288" t="s">
        <v>1</v>
      </c>
      <c r="N997" s="289" t="s">
        <v>38</v>
      </c>
      <c r="O997" s="90"/>
      <c r="P997" s="253">
        <f>O997*H997</f>
        <v>0</v>
      </c>
      <c r="Q997" s="253">
        <v>0.0173</v>
      </c>
      <c r="R997" s="253">
        <f>Q997*H997</f>
        <v>0.0015224</v>
      </c>
      <c r="S997" s="253">
        <v>0</v>
      </c>
      <c r="T997" s="254">
        <f>S997*H997</f>
        <v>0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55" t="s">
        <v>203</v>
      </c>
      <c r="AT997" s="255" t="s">
        <v>233</v>
      </c>
      <c r="AU997" s="255" t="s">
        <v>82</v>
      </c>
      <c r="AY997" s="16" t="s">
        <v>158</v>
      </c>
      <c r="BE997" s="256">
        <f>IF(N997="základní",J997,0)</f>
        <v>0</v>
      </c>
      <c r="BF997" s="256">
        <f>IF(N997="snížená",J997,0)</f>
        <v>0</v>
      </c>
      <c r="BG997" s="256">
        <f>IF(N997="zákl. přenesená",J997,0)</f>
        <v>0</v>
      </c>
      <c r="BH997" s="256">
        <f>IF(N997="sníž. přenesená",J997,0)</f>
        <v>0</v>
      </c>
      <c r="BI997" s="256">
        <f>IF(N997="nulová",J997,0)</f>
        <v>0</v>
      </c>
      <c r="BJ997" s="16" t="s">
        <v>80</v>
      </c>
      <c r="BK997" s="256">
        <f>ROUND(I997*H997,2)</f>
        <v>0</v>
      </c>
      <c r="BL997" s="16" t="s">
        <v>164</v>
      </c>
      <c r="BM997" s="255" t="s">
        <v>1364</v>
      </c>
    </row>
    <row r="998" spans="1:51" s="14" customFormat="1" ht="12">
      <c r="A998" s="14"/>
      <c r="B998" s="268"/>
      <c r="C998" s="269"/>
      <c r="D998" s="259" t="s">
        <v>166</v>
      </c>
      <c r="E998" s="270" t="s">
        <v>1</v>
      </c>
      <c r="F998" s="271" t="s">
        <v>824</v>
      </c>
      <c r="G998" s="269"/>
      <c r="H998" s="272">
        <v>88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166</v>
      </c>
      <c r="AU998" s="278" t="s">
        <v>82</v>
      </c>
      <c r="AV998" s="14" t="s">
        <v>82</v>
      </c>
      <c r="AW998" s="14" t="s">
        <v>30</v>
      </c>
      <c r="AX998" s="14" t="s">
        <v>73</v>
      </c>
      <c r="AY998" s="278" t="s">
        <v>158</v>
      </c>
    </row>
    <row r="999" spans="1:51" s="14" customFormat="1" ht="12">
      <c r="A999" s="14"/>
      <c r="B999" s="268"/>
      <c r="C999" s="269"/>
      <c r="D999" s="259" t="s">
        <v>166</v>
      </c>
      <c r="E999" s="269"/>
      <c r="F999" s="271" t="s">
        <v>1365</v>
      </c>
      <c r="G999" s="269"/>
      <c r="H999" s="272">
        <v>0.088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166</v>
      </c>
      <c r="AU999" s="278" t="s">
        <v>82</v>
      </c>
      <c r="AV999" s="14" t="s">
        <v>82</v>
      </c>
      <c r="AW999" s="14" t="s">
        <v>4</v>
      </c>
      <c r="AX999" s="14" t="s">
        <v>80</v>
      </c>
      <c r="AY999" s="278" t="s">
        <v>158</v>
      </c>
    </row>
    <row r="1000" spans="1:65" s="2" customFormat="1" ht="16.5" customHeight="1">
      <c r="A1000" s="37"/>
      <c r="B1000" s="38"/>
      <c r="C1000" s="279" t="s">
        <v>1366</v>
      </c>
      <c r="D1000" s="279" t="s">
        <v>233</v>
      </c>
      <c r="E1000" s="280" t="s">
        <v>1367</v>
      </c>
      <c r="F1000" s="281" t="s">
        <v>1368</v>
      </c>
      <c r="G1000" s="282" t="s">
        <v>1363</v>
      </c>
      <c r="H1000" s="283">
        <v>0.088</v>
      </c>
      <c r="I1000" s="284"/>
      <c r="J1000" s="285">
        <f>ROUND(I1000*H1000,2)</f>
        <v>0</v>
      </c>
      <c r="K1000" s="286"/>
      <c r="L1000" s="287"/>
      <c r="M1000" s="288" t="s">
        <v>1</v>
      </c>
      <c r="N1000" s="289" t="s">
        <v>38</v>
      </c>
      <c r="O1000" s="90"/>
      <c r="P1000" s="253">
        <f>O1000*H1000</f>
        <v>0</v>
      </c>
      <c r="Q1000" s="253">
        <v>0.00627</v>
      </c>
      <c r="R1000" s="253">
        <f>Q1000*H1000</f>
        <v>0.00055176</v>
      </c>
      <c r="S1000" s="253">
        <v>0</v>
      </c>
      <c r="T1000" s="254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203</v>
      </c>
      <c r="AT1000" s="255" t="s">
        <v>233</v>
      </c>
      <c r="AU1000" s="255" t="s">
        <v>82</v>
      </c>
      <c r="AY1000" s="16" t="s">
        <v>158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80</v>
      </c>
      <c r="BK1000" s="256">
        <f>ROUND(I1000*H1000,2)</f>
        <v>0</v>
      </c>
      <c r="BL1000" s="16" t="s">
        <v>164</v>
      </c>
      <c r="BM1000" s="255" t="s">
        <v>1369</v>
      </c>
    </row>
    <row r="1001" spans="1:51" s="14" customFormat="1" ht="12">
      <c r="A1001" s="14"/>
      <c r="B1001" s="268"/>
      <c r="C1001" s="269"/>
      <c r="D1001" s="259" t="s">
        <v>166</v>
      </c>
      <c r="E1001" s="270" t="s">
        <v>1</v>
      </c>
      <c r="F1001" s="271" t="s">
        <v>824</v>
      </c>
      <c r="G1001" s="269"/>
      <c r="H1001" s="272">
        <v>88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166</v>
      </c>
      <c r="AU1001" s="278" t="s">
        <v>82</v>
      </c>
      <c r="AV1001" s="14" t="s">
        <v>82</v>
      </c>
      <c r="AW1001" s="14" t="s">
        <v>30</v>
      </c>
      <c r="AX1001" s="14" t="s">
        <v>73</v>
      </c>
      <c r="AY1001" s="278" t="s">
        <v>158</v>
      </c>
    </row>
    <row r="1002" spans="1:51" s="14" customFormat="1" ht="12">
      <c r="A1002" s="14"/>
      <c r="B1002" s="268"/>
      <c r="C1002" s="269"/>
      <c r="D1002" s="259" t="s">
        <v>166</v>
      </c>
      <c r="E1002" s="269"/>
      <c r="F1002" s="271" t="s">
        <v>1365</v>
      </c>
      <c r="G1002" s="269"/>
      <c r="H1002" s="272">
        <v>0.088</v>
      </c>
      <c r="I1002" s="273"/>
      <c r="J1002" s="269"/>
      <c r="K1002" s="269"/>
      <c r="L1002" s="274"/>
      <c r="M1002" s="275"/>
      <c r="N1002" s="276"/>
      <c r="O1002" s="276"/>
      <c r="P1002" s="276"/>
      <c r="Q1002" s="276"/>
      <c r="R1002" s="276"/>
      <c r="S1002" s="276"/>
      <c r="T1002" s="27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8" t="s">
        <v>166</v>
      </c>
      <c r="AU1002" s="278" t="s">
        <v>82</v>
      </c>
      <c r="AV1002" s="14" t="s">
        <v>82</v>
      </c>
      <c r="AW1002" s="14" t="s">
        <v>4</v>
      </c>
      <c r="AX1002" s="14" t="s">
        <v>80</v>
      </c>
      <c r="AY1002" s="278" t="s">
        <v>158</v>
      </c>
    </row>
    <row r="1003" spans="1:65" s="2" customFormat="1" ht="21.75" customHeight="1">
      <c r="A1003" s="37"/>
      <c r="B1003" s="38"/>
      <c r="C1003" s="243" t="s">
        <v>1370</v>
      </c>
      <c r="D1003" s="243" t="s">
        <v>160</v>
      </c>
      <c r="E1003" s="244" t="s">
        <v>1371</v>
      </c>
      <c r="F1003" s="245" t="s">
        <v>1372</v>
      </c>
      <c r="G1003" s="246" t="s">
        <v>462</v>
      </c>
      <c r="H1003" s="247">
        <v>12</v>
      </c>
      <c r="I1003" s="248"/>
      <c r="J1003" s="249">
        <f>ROUND(I1003*H1003,2)</f>
        <v>0</v>
      </c>
      <c r="K1003" s="250"/>
      <c r="L1003" s="43"/>
      <c r="M1003" s="251" t="s">
        <v>1</v>
      </c>
      <c r="N1003" s="252" t="s">
        <v>38</v>
      </c>
      <c r="O1003" s="90"/>
      <c r="P1003" s="253">
        <f>O1003*H1003</f>
        <v>0</v>
      </c>
      <c r="Q1003" s="253">
        <v>0</v>
      </c>
      <c r="R1003" s="253">
        <f>Q1003*H1003</f>
        <v>0</v>
      </c>
      <c r="S1003" s="253">
        <v>0.014</v>
      </c>
      <c r="T1003" s="254">
        <f>S1003*H1003</f>
        <v>0.168</v>
      </c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R1003" s="255" t="s">
        <v>242</v>
      </c>
      <c r="AT1003" s="255" t="s">
        <v>160</v>
      </c>
      <c r="AU1003" s="255" t="s">
        <v>82</v>
      </c>
      <c r="AY1003" s="16" t="s">
        <v>158</v>
      </c>
      <c r="BE1003" s="256">
        <f>IF(N1003="základní",J1003,0)</f>
        <v>0</v>
      </c>
      <c r="BF1003" s="256">
        <f>IF(N1003="snížená",J1003,0)</f>
        <v>0</v>
      </c>
      <c r="BG1003" s="256">
        <f>IF(N1003="zákl. přenesená",J1003,0)</f>
        <v>0</v>
      </c>
      <c r="BH1003" s="256">
        <f>IF(N1003="sníž. přenesená",J1003,0)</f>
        <v>0</v>
      </c>
      <c r="BI1003" s="256">
        <f>IF(N1003="nulová",J1003,0)</f>
        <v>0</v>
      </c>
      <c r="BJ1003" s="16" t="s">
        <v>80</v>
      </c>
      <c r="BK1003" s="256">
        <f>ROUND(I1003*H1003,2)</f>
        <v>0</v>
      </c>
      <c r="BL1003" s="16" t="s">
        <v>242</v>
      </c>
      <c r="BM1003" s="255" t="s">
        <v>1373</v>
      </c>
    </row>
    <row r="1004" spans="1:51" s="14" customFormat="1" ht="12">
      <c r="A1004" s="14"/>
      <c r="B1004" s="268"/>
      <c r="C1004" s="269"/>
      <c r="D1004" s="259" t="s">
        <v>166</v>
      </c>
      <c r="E1004" s="270" t="s">
        <v>1</v>
      </c>
      <c r="F1004" s="271" t="s">
        <v>1374</v>
      </c>
      <c r="G1004" s="269"/>
      <c r="H1004" s="272">
        <v>12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166</v>
      </c>
      <c r="AU1004" s="278" t="s">
        <v>82</v>
      </c>
      <c r="AV1004" s="14" t="s">
        <v>82</v>
      </c>
      <c r="AW1004" s="14" t="s">
        <v>30</v>
      </c>
      <c r="AX1004" s="14" t="s">
        <v>73</v>
      </c>
      <c r="AY1004" s="278" t="s">
        <v>158</v>
      </c>
    </row>
    <row r="1005" spans="1:65" s="2" customFormat="1" ht="21.75" customHeight="1">
      <c r="A1005" s="37"/>
      <c r="B1005" s="38"/>
      <c r="C1005" s="243" t="s">
        <v>1375</v>
      </c>
      <c r="D1005" s="243" t="s">
        <v>160</v>
      </c>
      <c r="E1005" s="244" t="s">
        <v>1376</v>
      </c>
      <c r="F1005" s="245" t="s">
        <v>1377</v>
      </c>
      <c r="G1005" s="246" t="s">
        <v>462</v>
      </c>
      <c r="H1005" s="247">
        <v>340.75</v>
      </c>
      <c r="I1005" s="248"/>
      <c r="J1005" s="249">
        <f>ROUND(I1005*H1005,2)</f>
        <v>0</v>
      </c>
      <c r="K1005" s="250"/>
      <c r="L1005" s="43"/>
      <c r="M1005" s="251" t="s">
        <v>1</v>
      </c>
      <c r="N1005" s="252" t="s">
        <v>38</v>
      </c>
      <c r="O1005" s="90"/>
      <c r="P1005" s="253">
        <f>O1005*H1005</f>
        <v>0</v>
      </c>
      <c r="Q1005" s="253">
        <v>0.00732</v>
      </c>
      <c r="R1005" s="253">
        <f>Q1005*H1005</f>
        <v>2.49429</v>
      </c>
      <c r="S1005" s="253">
        <v>0</v>
      </c>
      <c r="T1005" s="254">
        <f>S1005*H1005</f>
        <v>0</v>
      </c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R1005" s="255" t="s">
        <v>242</v>
      </c>
      <c r="AT1005" s="255" t="s">
        <v>160</v>
      </c>
      <c r="AU1005" s="255" t="s">
        <v>82</v>
      </c>
      <c r="AY1005" s="16" t="s">
        <v>158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6" t="s">
        <v>80</v>
      </c>
      <c r="BK1005" s="256">
        <f>ROUND(I1005*H1005,2)</f>
        <v>0</v>
      </c>
      <c r="BL1005" s="16" t="s">
        <v>242</v>
      </c>
      <c r="BM1005" s="255" t="s">
        <v>1378</v>
      </c>
    </row>
    <row r="1006" spans="1:51" s="14" customFormat="1" ht="12">
      <c r="A1006" s="14"/>
      <c r="B1006" s="268"/>
      <c r="C1006" s="269"/>
      <c r="D1006" s="259" t="s">
        <v>166</v>
      </c>
      <c r="E1006" s="270" t="s">
        <v>1</v>
      </c>
      <c r="F1006" s="271" t="s">
        <v>1379</v>
      </c>
      <c r="G1006" s="269"/>
      <c r="H1006" s="272">
        <v>340.75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166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158</v>
      </c>
    </row>
    <row r="1007" spans="1:65" s="2" customFormat="1" ht="21.75" customHeight="1">
      <c r="A1007" s="37"/>
      <c r="B1007" s="38"/>
      <c r="C1007" s="243" t="s">
        <v>1380</v>
      </c>
      <c r="D1007" s="243" t="s">
        <v>160</v>
      </c>
      <c r="E1007" s="244" t="s">
        <v>1381</v>
      </c>
      <c r="F1007" s="245" t="s">
        <v>1382</v>
      </c>
      <c r="G1007" s="246" t="s">
        <v>462</v>
      </c>
      <c r="H1007" s="247">
        <v>12</v>
      </c>
      <c r="I1007" s="248"/>
      <c r="J1007" s="249">
        <f>ROUND(I1007*H1007,2)</f>
        <v>0</v>
      </c>
      <c r="K1007" s="250"/>
      <c r="L1007" s="43"/>
      <c r="M1007" s="251" t="s">
        <v>1</v>
      </c>
      <c r="N1007" s="252" t="s">
        <v>38</v>
      </c>
      <c r="O1007" s="90"/>
      <c r="P1007" s="253">
        <f>O1007*H1007</f>
        <v>0</v>
      </c>
      <c r="Q1007" s="253">
        <v>0.01363</v>
      </c>
      <c r="R1007" s="253">
        <f>Q1007*H1007</f>
        <v>0.16355999999999998</v>
      </c>
      <c r="S1007" s="253">
        <v>0</v>
      </c>
      <c r="T1007" s="254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55" t="s">
        <v>242</v>
      </c>
      <c r="AT1007" s="255" t="s">
        <v>160</v>
      </c>
      <c r="AU1007" s="255" t="s">
        <v>82</v>
      </c>
      <c r="AY1007" s="16" t="s">
        <v>158</v>
      </c>
      <c r="BE1007" s="256">
        <f>IF(N1007="základní",J1007,0)</f>
        <v>0</v>
      </c>
      <c r="BF1007" s="256">
        <f>IF(N1007="snížená",J1007,0)</f>
        <v>0</v>
      </c>
      <c r="BG1007" s="256">
        <f>IF(N1007="zákl. přenesená",J1007,0)</f>
        <v>0</v>
      </c>
      <c r="BH1007" s="256">
        <f>IF(N1007="sníž. přenesená",J1007,0)</f>
        <v>0</v>
      </c>
      <c r="BI1007" s="256">
        <f>IF(N1007="nulová",J1007,0)</f>
        <v>0</v>
      </c>
      <c r="BJ1007" s="16" t="s">
        <v>80</v>
      </c>
      <c r="BK1007" s="256">
        <f>ROUND(I1007*H1007,2)</f>
        <v>0</v>
      </c>
      <c r="BL1007" s="16" t="s">
        <v>242</v>
      </c>
      <c r="BM1007" s="255" t="s">
        <v>1383</v>
      </c>
    </row>
    <row r="1008" spans="1:51" s="14" customFormat="1" ht="12">
      <c r="A1008" s="14"/>
      <c r="B1008" s="268"/>
      <c r="C1008" s="269"/>
      <c r="D1008" s="259" t="s">
        <v>166</v>
      </c>
      <c r="E1008" s="270" t="s">
        <v>1</v>
      </c>
      <c r="F1008" s="271" t="s">
        <v>1384</v>
      </c>
      <c r="G1008" s="269"/>
      <c r="H1008" s="272">
        <v>12</v>
      </c>
      <c r="I1008" s="273"/>
      <c r="J1008" s="269"/>
      <c r="K1008" s="269"/>
      <c r="L1008" s="274"/>
      <c r="M1008" s="275"/>
      <c r="N1008" s="276"/>
      <c r="O1008" s="276"/>
      <c r="P1008" s="276"/>
      <c r="Q1008" s="276"/>
      <c r="R1008" s="276"/>
      <c r="S1008" s="276"/>
      <c r="T1008" s="27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8" t="s">
        <v>166</v>
      </c>
      <c r="AU1008" s="278" t="s">
        <v>82</v>
      </c>
      <c r="AV1008" s="14" t="s">
        <v>82</v>
      </c>
      <c r="AW1008" s="14" t="s">
        <v>30</v>
      </c>
      <c r="AX1008" s="14" t="s">
        <v>73</v>
      </c>
      <c r="AY1008" s="278" t="s">
        <v>158</v>
      </c>
    </row>
    <row r="1009" spans="1:65" s="2" customFormat="1" ht="21.75" customHeight="1">
      <c r="A1009" s="37"/>
      <c r="B1009" s="38"/>
      <c r="C1009" s="243" t="s">
        <v>1385</v>
      </c>
      <c r="D1009" s="243" t="s">
        <v>160</v>
      </c>
      <c r="E1009" s="244" t="s">
        <v>1386</v>
      </c>
      <c r="F1009" s="245" t="s">
        <v>1387</v>
      </c>
      <c r="G1009" s="246" t="s">
        <v>163</v>
      </c>
      <c r="H1009" s="247">
        <v>5.76</v>
      </c>
      <c r="I1009" s="248"/>
      <c r="J1009" s="249">
        <f>ROUND(I1009*H1009,2)</f>
        <v>0</v>
      </c>
      <c r="K1009" s="250"/>
      <c r="L1009" s="43"/>
      <c r="M1009" s="251" t="s">
        <v>1</v>
      </c>
      <c r="N1009" s="252" t="s">
        <v>38</v>
      </c>
      <c r="O1009" s="90"/>
      <c r="P1009" s="253">
        <f>O1009*H1009</f>
        <v>0</v>
      </c>
      <c r="Q1009" s="253">
        <v>0.00996</v>
      </c>
      <c r="R1009" s="253">
        <f>Q1009*H1009</f>
        <v>0.0573696</v>
      </c>
      <c r="S1009" s="253">
        <v>0</v>
      </c>
      <c r="T1009" s="254">
        <f>S1009*H1009</f>
        <v>0</v>
      </c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R1009" s="255" t="s">
        <v>242</v>
      </c>
      <c r="AT1009" s="255" t="s">
        <v>160</v>
      </c>
      <c r="AU1009" s="255" t="s">
        <v>82</v>
      </c>
      <c r="AY1009" s="16" t="s">
        <v>158</v>
      </c>
      <c r="BE1009" s="256">
        <f>IF(N1009="základní",J1009,0)</f>
        <v>0</v>
      </c>
      <c r="BF1009" s="256">
        <f>IF(N1009="snížená",J1009,0)</f>
        <v>0</v>
      </c>
      <c r="BG1009" s="256">
        <f>IF(N1009="zákl. přenesená",J1009,0)</f>
        <v>0</v>
      </c>
      <c r="BH1009" s="256">
        <f>IF(N1009="sníž. přenesená",J1009,0)</f>
        <v>0</v>
      </c>
      <c r="BI1009" s="256">
        <f>IF(N1009="nulová",J1009,0)</f>
        <v>0</v>
      </c>
      <c r="BJ1009" s="16" t="s">
        <v>80</v>
      </c>
      <c r="BK1009" s="256">
        <f>ROUND(I1009*H1009,2)</f>
        <v>0</v>
      </c>
      <c r="BL1009" s="16" t="s">
        <v>242</v>
      </c>
      <c r="BM1009" s="255" t="s">
        <v>1388</v>
      </c>
    </row>
    <row r="1010" spans="1:51" s="14" customFormat="1" ht="12">
      <c r="A1010" s="14"/>
      <c r="B1010" s="268"/>
      <c r="C1010" s="269"/>
      <c r="D1010" s="259" t="s">
        <v>166</v>
      </c>
      <c r="E1010" s="270" t="s">
        <v>1</v>
      </c>
      <c r="F1010" s="271" t="s">
        <v>1389</v>
      </c>
      <c r="G1010" s="269"/>
      <c r="H1010" s="272">
        <v>5.76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166</v>
      </c>
      <c r="AU1010" s="278" t="s">
        <v>82</v>
      </c>
      <c r="AV1010" s="14" t="s">
        <v>82</v>
      </c>
      <c r="AW1010" s="14" t="s">
        <v>30</v>
      </c>
      <c r="AX1010" s="14" t="s">
        <v>73</v>
      </c>
      <c r="AY1010" s="278" t="s">
        <v>158</v>
      </c>
    </row>
    <row r="1011" spans="1:65" s="2" customFormat="1" ht="21.75" customHeight="1">
      <c r="A1011" s="37"/>
      <c r="B1011" s="38"/>
      <c r="C1011" s="243" t="s">
        <v>1390</v>
      </c>
      <c r="D1011" s="243" t="s">
        <v>160</v>
      </c>
      <c r="E1011" s="244" t="s">
        <v>1391</v>
      </c>
      <c r="F1011" s="245" t="s">
        <v>1392</v>
      </c>
      <c r="G1011" s="246" t="s">
        <v>163</v>
      </c>
      <c r="H1011" s="247">
        <v>328.85</v>
      </c>
      <c r="I1011" s="248"/>
      <c r="J1011" s="249">
        <f>ROUND(I1011*H1011,2)</f>
        <v>0</v>
      </c>
      <c r="K1011" s="250"/>
      <c r="L1011" s="43"/>
      <c r="M1011" s="251" t="s">
        <v>1</v>
      </c>
      <c r="N1011" s="252" t="s">
        <v>38</v>
      </c>
      <c r="O1011" s="90"/>
      <c r="P1011" s="253">
        <f>O1011*H1011</f>
        <v>0</v>
      </c>
      <c r="Q1011" s="253">
        <v>0</v>
      </c>
      <c r="R1011" s="253">
        <f>Q1011*H1011</f>
        <v>0</v>
      </c>
      <c r="S1011" s="253">
        <v>0</v>
      </c>
      <c r="T1011" s="254">
        <f>S1011*H1011</f>
        <v>0</v>
      </c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R1011" s="255" t="s">
        <v>242</v>
      </c>
      <c r="AT1011" s="255" t="s">
        <v>160</v>
      </c>
      <c r="AU1011" s="255" t="s">
        <v>82</v>
      </c>
      <c r="AY1011" s="16" t="s">
        <v>158</v>
      </c>
      <c r="BE1011" s="256">
        <f>IF(N1011="základní",J1011,0)</f>
        <v>0</v>
      </c>
      <c r="BF1011" s="256">
        <f>IF(N1011="snížená",J1011,0)</f>
        <v>0</v>
      </c>
      <c r="BG1011" s="256">
        <f>IF(N1011="zákl. přenesená",J1011,0)</f>
        <v>0</v>
      </c>
      <c r="BH1011" s="256">
        <f>IF(N1011="sníž. přenesená",J1011,0)</f>
        <v>0</v>
      </c>
      <c r="BI1011" s="256">
        <f>IF(N1011="nulová",J1011,0)</f>
        <v>0</v>
      </c>
      <c r="BJ1011" s="16" t="s">
        <v>80</v>
      </c>
      <c r="BK1011" s="256">
        <f>ROUND(I1011*H1011,2)</f>
        <v>0</v>
      </c>
      <c r="BL1011" s="16" t="s">
        <v>242</v>
      </c>
      <c r="BM1011" s="255" t="s">
        <v>1393</v>
      </c>
    </row>
    <row r="1012" spans="1:51" s="13" customFormat="1" ht="12">
      <c r="A1012" s="13"/>
      <c r="B1012" s="257"/>
      <c r="C1012" s="258"/>
      <c r="D1012" s="259" t="s">
        <v>166</v>
      </c>
      <c r="E1012" s="260" t="s">
        <v>1</v>
      </c>
      <c r="F1012" s="261" t="s">
        <v>1191</v>
      </c>
      <c r="G1012" s="258"/>
      <c r="H1012" s="260" t="s">
        <v>1</v>
      </c>
      <c r="I1012" s="262"/>
      <c r="J1012" s="258"/>
      <c r="K1012" s="258"/>
      <c r="L1012" s="263"/>
      <c r="M1012" s="264"/>
      <c r="N1012" s="265"/>
      <c r="O1012" s="265"/>
      <c r="P1012" s="265"/>
      <c r="Q1012" s="265"/>
      <c r="R1012" s="265"/>
      <c r="S1012" s="265"/>
      <c r="T1012" s="26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7" t="s">
        <v>166</v>
      </c>
      <c r="AU1012" s="267" t="s">
        <v>82</v>
      </c>
      <c r="AV1012" s="13" t="s">
        <v>80</v>
      </c>
      <c r="AW1012" s="13" t="s">
        <v>30</v>
      </c>
      <c r="AX1012" s="13" t="s">
        <v>73</v>
      </c>
      <c r="AY1012" s="267" t="s">
        <v>158</v>
      </c>
    </row>
    <row r="1013" spans="1:51" s="14" customFormat="1" ht="12">
      <c r="A1013" s="14"/>
      <c r="B1013" s="268"/>
      <c r="C1013" s="269"/>
      <c r="D1013" s="259" t="s">
        <v>166</v>
      </c>
      <c r="E1013" s="270" t="s">
        <v>1</v>
      </c>
      <c r="F1013" s="271" t="s">
        <v>1216</v>
      </c>
      <c r="G1013" s="269"/>
      <c r="H1013" s="272">
        <v>15.75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166</v>
      </c>
      <c r="AU1013" s="278" t="s">
        <v>82</v>
      </c>
      <c r="AV1013" s="14" t="s">
        <v>82</v>
      </c>
      <c r="AW1013" s="14" t="s">
        <v>30</v>
      </c>
      <c r="AX1013" s="14" t="s">
        <v>73</v>
      </c>
      <c r="AY1013" s="278" t="s">
        <v>158</v>
      </c>
    </row>
    <row r="1014" spans="1:51" s="14" customFormat="1" ht="12">
      <c r="A1014" s="14"/>
      <c r="B1014" s="268"/>
      <c r="C1014" s="269"/>
      <c r="D1014" s="259" t="s">
        <v>166</v>
      </c>
      <c r="E1014" s="270" t="s">
        <v>1</v>
      </c>
      <c r="F1014" s="271" t="s">
        <v>1394</v>
      </c>
      <c r="G1014" s="269"/>
      <c r="H1014" s="272">
        <v>272.6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166</v>
      </c>
      <c r="AU1014" s="278" t="s">
        <v>82</v>
      </c>
      <c r="AV1014" s="14" t="s">
        <v>82</v>
      </c>
      <c r="AW1014" s="14" t="s">
        <v>30</v>
      </c>
      <c r="AX1014" s="14" t="s">
        <v>73</v>
      </c>
      <c r="AY1014" s="278" t="s">
        <v>158</v>
      </c>
    </row>
    <row r="1015" spans="1:51" s="14" customFormat="1" ht="12">
      <c r="A1015" s="14"/>
      <c r="B1015" s="268"/>
      <c r="C1015" s="269"/>
      <c r="D1015" s="259" t="s">
        <v>166</v>
      </c>
      <c r="E1015" s="270" t="s">
        <v>1</v>
      </c>
      <c r="F1015" s="271" t="s">
        <v>1395</v>
      </c>
      <c r="G1015" s="269"/>
      <c r="H1015" s="272">
        <v>40.5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166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158</v>
      </c>
    </row>
    <row r="1016" spans="1:65" s="2" customFormat="1" ht="16.5" customHeight="1">
      <c r="A1016" s="37"/>
      <c r="B1016" s="38"/>
      <c r="C1016" s="279" t="s">
        <v>1396</v>
      </c>
      <c r="D1016" s="279" t="s">
        <v>233</v>
      </c>
      <c r="E1016" s="280" t="s">
        <v>1397</v>
      </c>
      <c r="F1016" s="281" t="s">
        <v>1398</v>
      </c>
      <c r="G1016" s="282" t="s">
        <v>171</v>
      </c>
      <c r="H1016" s="283">
        <v>5.209</v>
      </c>
      <c r="I1016" s="284"/>
      <c r="J1016" s="285">
        <f>ROUND(I1016*H1016,2)</f>
        <v>0</v>
      </c>
      <c r="K1016" s="286"/>
      <c r="L1016" s="287"/>
      <c r="M1016" s="288" t="s">
        <v>1</v>
      </c>
      <c r="N1016" s="289" t="s">
        <v>38</v>
      </c>
      <c r="O1016" s="90"/>
      <c r="P1016" s="253">
        <f>O1016*H1016</f>
        <v>0</v>
      </c>
      <c r="Q1016" s="253">
        <v>0.55</v>
      </c>
      <c r="R1016" s="253">
        <f>Q1016*H1016</f>
        <v>2.86495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341</v>
      </c>
      <c r="AT1016" s="255" t="s">
        <v>233</v>
      </c>
      <c r="AU1016" s="255" t="s">
        <v>82</v>
      </c>
      <c r="AY1016" s="16" t="s">
        <v>158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80</v>
      </c>
      <c r="BK1016" s="256">
        <f>ROUND(I1016*H1016,2)</f>
        <v>0</v>
      </c>
      <c r="BL1016" s="16" t="s">
        <v>242</v>
      </c>
      <c r="BM1016" s="255" t="s">
        <v>1399</v>
      </c>
    </row>
    <row r="1017" spans="1:51" s="13" customFormat="1" ht="12">
      <c r="A1017" s="13"/>
      <c r="B1017" s="257"/>
      <c r="C1017" s="258"/>
      <c r="D1017" s="259" t="s">
        <v>166</v>
      </c>
      <c r="E1017" s="260" t="s">
        <v>1</v>
      </c>
      <c r="F1017" s="261" t="s">
        <v>1191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166</v>
      </c>
      <c r="AU1017" s="267" t="s">
        <v>82</v>
      </c>
      <c r="AV1017" s="13" t="s">
        <v>80</v>
      </c>
      <c r="AW1017" s="13" t="s">
        <v>30</v>
      </c>
      <c r="AX1017" s="13" t="s">
        <v>73</v>
      </c>
      <c r="AY1017" s="267" t="s">
        <v>158</v>
      </c>
    </row>
    <row r="1018" spans="1:51" s="14" customFormat="1" ht="12">
      <c r="A1018" s="14"/>
      <c r="B1018" s="268"/>
      <c r="C1018" s="269"/>
      <c r="D1018" s="259" t="s">
        <v>166</v>
      </c>
      <c r="E1018" s="270" t="s">
        <v>1</v>
      </c>
      <c r="F1018" s="271" t="s">
        <v>1400</v>
      </c>
      <c r="G1018" s="269"/>
      <c r="H1018" s="272">
        <v>0.227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166</v>
      </c>
      <c r="AU1018" s="278" t="s">
        <v>82</v>
      </c>
      <c r="AV1018" s="14" t="s">
        <v>82</v>
      </c>
      <c r="AW1018" s="14" t="s">
        <v>30</v>
      </c>
      <c r="AX1018" s="14" t="s">
        <v>73</v>
      </c>
      <c r="AY1018" s="278" t="s">
        <v>158</v>
      </c>
    </row>
    <row r="1019" spans="1:51" s="14" customFormat="1" ht="12">
      <c r="A1019" s="14"/>
      <c r="B1019" s="268"/>
      <c r="C1019" s="269"/>
      <c r="D1019" s="259" t="s">
        <v>166</v>
      </c>
      <c r="E1019" s="270" t="s">
        <v>1</v>
      </c>
      <c r="F1019" s="271" t="s">
        <v>1401</v>
      </c>
      <c r="G1019" s="269"/>
      <c r="H1019" s="272">
        <v>3.925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166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158</v>
      </c>
    </row>
    <row r="1020" spans="1:51" s="14" customFormat="1" ht="12">
      <c r="A1020" s="14"/>
      <c r="B1020" s="268"/>
      <c r="C1020" s="269"/>
      <c r="D1020" s="259" t="s">
        <v>166</v>
      </c>
      <c r="E1020" s="270" t="s">
        <v>1</v>
      </c>
      <c r="F1020" s="271" t="s">
        <v>1402</v>
      </c>
      <c r="G1020" s="269"/>
      <c r="H1020" s="272">
        <v>0.583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166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158</v>
      </c>
    </row>
    <row r="1021" spans="1:51" s="14" customFormat="1" ht="12">
      <c r="A1021" s="14"/>
      <c r="B1021" s="268"/>
      <c r="C1021" s="269"/>
      <c r="D1021" s="259" t="s">
        <v>166</v>
      </c>
      <c r="E1021" s="269"/>
      <c r="F1021" s="271" t="s">
        <v>1403</v>
      </c>
      <c r="G1021" s="269"/>
      <c r="H1021" s="272">
        <v>5.209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166</v>
      </c>
      <c r="AU1021" s="278" t="s">
        <v>82</v>
      </c>
      <c r="AV1021" s="14" t="s">
        <v>82</v>
      </c>
      <c r="AW1021" s="14" t="s">
        <v>4</v>
      </c>
      <c r="AX1021" s="14" t="s">
        <v>80</v>
      </c>
      <c r="AY1021" s="278" t="s">
        <v>158</v>
      </c>
    </row>
    <row r="1022" spans="1:65" s="2" customFormat="1" ht="21.75" customHeight="1">
      <c r="A1022" s="37"/>
      <c r="B1022" s="38"/>
      <c r="C1022" s="243" t="s">
        <v>1404</v>
      </c>
      <c r="D1022" s="243" t="s">
        <v>160</v>
      </c>
      <c r="E1022" s="244" t="s">
        <v>1405</v>
      </c>
      <c r="F1022" s="245" t="s">
        <v>1406</v>
      </c>
      <c r="G1022" s="246" t="s">
        <v>163</v>
      </c>
      <c r="H1022" s="247">
        <v>328.85</v>
      </c>
      <c r="I1022" s="248"/>
      <c r="J1022" s="249">
        <f>ROUND(I1022*H1022,2)</f>
        <v>0</v>
      </c>
      <c r="K1022" s="250"/>
      <c r="L1022" s="43"/>
      <c r="M1022" s="251" t="s">
        <v>1</v>
      </c>
      <c r="N1022" s="252" t="s">
        <v>38</v>
      </c>
      <c r="O1022" s="90"/>
      <c r="P1022" s="253">
        <f>O1022*H1022</f>
        <v>0</v>
      </c>
      <c r="Q1022" s="253">
        <v>0</v>
      </c>
      <c r="R1022" s="253">
        <f>Q1022*H1022</f>
        <v>0</v>
      </c>
      <c r="S1022" s="253">
        <v>0.005</v>
      </c>
      <c r="T1022" s="254">
        <f>S1022*H1022</f>
        <v>1.6442500000000002</v>
      </c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R1022" s="255" t="s">
        <v>242</v>
      </c>
      <c r="AT1022" s="255" t="s">
        <v>160</v>
      </c>
      <c r="AU1022" s="255" t="s">
        <v>82</v>
      </c>
      <c r="AY1022" s="16" t="s">
        <v>158</v>
      </c>
      <c r="BE1022" s="256">
        <f>IF(N1022="základní",J1022,0)</f>
        <v>0</v>
      </c>
      <c r="BF1022" s="256">
        <f>IF(N1022="snížená",J1022,0)</f>
        <v>0</v>
      </c>
      <c r="BG1022" s="256">
        <f>IF(N1022="zákl. přenesená",J1022,0)</f>
        <v>0</v>
      </c>
      <c r="BH1022" s="256">
        <f>IF(N1022="sníž. přenesená",J1022,0)</f>
        <v>0</v>
      </c>
      <c r="BI1022" s="256">
        <f>IF(N1022="nulová",J1022,0)</f>
        <v>0</v>
      </c>
      <c r="BJ1022" s="16" t="s">
        <v>80</v>
      </c>
      <c r="BK1022" s="256">
        <f>ROUND(I1022*H1022,2)</f>
        <v>0</v>
      </c>
      <c r="BL1022" s="16" t="s">
        <v>242</v>
      </c>
      <c r="BM1022" s="255" t="s">
        <v>1407</v>
      </c>
    </row>
    <row r="1023" spans="1:51" s="13" customFormat="1" ht="12">
      <c r="A1023" s="13"/>
      <c r="B1023" s="257"/>
      <c r="C1023" s="258"/>
      <c r="D1023" s="259" t="s">
        <v>166</v>
      </c>
      <c r="E1023" s="260" t="s">
        <v>1</v>
      </c>
      <c r="F1023" s="261" t="s">
        <v>1191</v>
      </c>
      <c r="G1023" s="258"/>
      <c r="H1023" s="260" t="s">
        <v>1</v>
      </c>
      <c r="I1023" s="262"/>
      <c r="J1023" s="258"/>
      <c r="K1023" s="258"/>
      <c r="L1023" s="263"/>
      <c r="M1023" s="264"/>
      <c r="N1023" s="265"/>
      <c r="O1023" s="265"/>
      <c r="P1023" s="265"/>
      <c r="Q1023" s="265"/>
      <c r="R1023" s="265"/>
      <c r="S1023" s="265"/>
      <c r="T1023" s="26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7" t="s">
        <v>166</v>
      </c>
      <c r="AU1023" s="267" t="s">
        <v>82</v>
      </c>
      <c r="AV1023" s="13" t="s">
        <v>80</v>
      </c>
      <c r="AW1023" s="13" t="s">
        <v>30</v>
      </c>
      <c r="AX1023" s="13" t="s">
        <v>73</v>
      </c>
      <c r="AY1023" s="267" t="s">
        <v>158</v>
      </c>
    </row>
    <row r="1024" spans="1:51" s="14" customFormat="1" ht="12">
      <c r="A1024" s="14"/>
      <c r="B1024" s="268"/>
      <c r="C1024" s="269"/>
      <c r="D1024" s="259" t="s">
        <v>166</v>
      </c>
      <c r="E1024" s="270" t="s">
        <v>1</v>
      </c>
      <c r="F1024" s="271" t="s">
        <v>1216</v>
      </c>
      <c r="G1024" s="269"/>
      <c r="H1024" s="272">
        <v>15.75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166</v>
      </c>
      <c r="AU1024" s="278" t="s">
        <v>82</v>
      </c>
      <c r="AV1024" s="14" t="s">
        <v>82</v>
      </c>
      <c r="AW1024" s="14" t="s">
        <v>30</v>
      </c>
      <c r="AX1024" s="14" t="s">
        <v>73</v>
      </c>
      <c r="AY1024" s="278" t="s">
        <v>158</v>
      </c>
    </row>
    <row r="1025" spans="1:51" s="14" customFormat="1" ht="12">
      <c r="A1025" s="14"/>
      <c r="B1025" s="268"/>
      <c r="C1025" s="269"/>
      <c r="D1025" s="259" t="s">
        <v>166</v>
      </c>
      <c r="E1025" s="270" t="s">
        <v>1</v>
      </c>
      <c r="F1025" s="271" t="s">
        <v>1394</v>
      </c>
      <c r="G1025" s="269"/>
      <c r="H1025" s="272">
        <v>272.6</v>
      </c>
      <c r="I1025" s="273"/>
      <c r="J1025" s="269"/>
      <c r="K1025" s="269"/>
      <c r="L1025" s="274"/>
      <c r="M1025" s="275"/>
      <c r="N1025" s="276"/>
      <c r="O1025" s="276"/>
      <c r="P1025" s="276"/>
      <c r="Q1025" s="276"/>
      <c r="R1025" s="276"/>
      <c r="S1025" s="276"/>
      <c r="T1025" s="27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78" t="s">
        <v>166</v>
      </c>
      <c r="AU1025" s="278" t="s">
        <v>82</v>
      </c>
      <c r="AV1025" s="14" t="s">
        <v>82</v>
      </c>
      <c r="AW1025" s="14" t="s">
        <v>30</v>
      </c>
      <c r="AX1025" s="14" t="s">
        <v>73</v>
      </c>
      <c r="AY1025" s="278" t="s">
        <v>158</v>
      </c>
    </row>
    <row r="1026" spans="1:51" s="14" customFormat="1" ht="12">
      <c r="A1026" s="14"/>
      <c r="B1026" s="268"/>
      <c r="C1026" s="269"/>
      <c r="D1026" s="259" t="s">
        <v>166</v>
      </c>
      <c r="E1026" s="270" t="s">
        <v>1</v>
      </c>
      <c r="F1026" s="271" t="s">
        <v>1395</v>
      </c>
      <c r="G1026" s="269"/>
      <c r="H1026" s="272">
        <v>40.5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166</v>
      </c>
      <c r="AU1026" s="278" t="s">
        <v>82</v>
      </c>
      <c r="AV1026" s="14" t="s">
        <v>82</v>
      </c>
      <c r="AW1026" s="14" t="s">
        <v>30</v>
      </c>
      <c r="AX1026" s="14" t="s">
        <v>73</v>
      </c>
      <c r="AY1026" s="278" t="s">
        <v>158</v>
      </c>
    </row>
    <row r="1027" spans="1:65" s="2" customFormat="1" ht="21.75" customHeight="1">
      <c r="A1027" s="37"/>
      <c r="B1027" s="38"/>
      <c r="C1027" s="243" t="s">
        <v>1408</v>
      </c>
      <c r="D1027" s="243" t="s">
        <v>160</v>
      </c>
      <c r="E1027" s="244" t="s">
        <v>1409</v>
      </c>
      <c r="F1027" s="245" t="s">
        <v>1410</v>
      </c>
      <c r="G1027" s="246" t="s">
        <v>171</v>
      </c>
      <c r="H1027" s="247">
        <v>5.295</v>
      </c>
      <c r="I1027" s="248"/>
      <c r="J1027" s="249">
        <f>ROUND(I1027*H1027,2)</f>
        <v>0</v>
      </c>
      <c r="K1027" s="250"/>
      <c r="L1027" s="43"/>
      <c r="M1027" s="251" t="s">
        <v>1</v>
      </c>
      <c r="N1027" s="252" t="s">
        <v>38</v>
      </c>
      <c r="O1027" s="90"/>
      <c r="P1027" s="253">
        <f>O1027*H1027</f>
        <v>0</v>
      </c>
      <c r="Q1027" s="253">
        <v>0.02337</v>
      </c>
      <c r="R1027" s="253">
        <f>Q1027*H1027</f>
        <v>0.12374414999999998</v>
      </c>
      <c r="S1027" s="253">
        <v>0</v>
      </c>
      <c r="T1027" s="254">
        <f>S1027*H1027</f>
        <v>0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55" t="s">
        <v>242</v>
      </c>
      <c r="AT1027" s="255" t="s">
        <v>160</v>
      </c>
      <c r="AU1027" s="255" t="s">
        <v>82</v>
      </c>
      <c r="AY1027" s="16" t="s">
        <v>158</v>
      </c>
      <c r="BE1027" s="256">
        <f>IF(N1027="základní",J1027,0)</f>
        <v>0</v>
      </c>
      <c r="BF1027" s="256">
        <f>IF(N1027="snížená",J1027,0)</f>
        <v>0</v>
      </c>
      <c r="BG1027" s="256">
        <f>IF(N1027="zákl. přenesená",J1027,0)</f>
        <v>0</v>
      </c>
      <c r="BH1027" s="256">
        <f>IF(N1027="sníž. přenesená",J1027,0)</f>
        <v>0</v>
      </c>
      <c r="BI1027" s="256">
        <f>IF(N1027="nulová",J1027,0)</f>
        <v>0</v>
      </c>
      <c r="BJ1027" s="16" t="s">
        <v>80</v>
      </c>
      <c r="BK1027" s="256">
        <f>ROUND(I1027*H1027,2)</f>
        <v>0</v>
      </c>
      <c r="BL1027" s="16" t="s">
        <v>242</v>
      </c>
      <c r="BM1027" s="255" t="s">
        <v>1411</v>
      </c>
    </row>
    <row r="1028" spans="1:51" s="14" customFormat="1" ht="12">
      <c r="A1028" s="14"/>
      <c r="B1028" s="268"/>
      <c r="C1028" s="269"/>
      <c r="D1028" s="259" t="s">
        <v>166</v>
      </c>
      <c r="E1028" s="270" t="s">
        <v>1</v>
      </c>
      <c r="F1028" s="271" t="s">
        <v>1412</v>
      </c>
      <c r="G1028" s="269"/>
      <c r="H1028" s="272">
        <v>5.209</v>
      </c>
      <c r="I1028" s="273"/>
      <c r="J1028" s="269"/>
      <c r="K1028" s="269"/>
      <c r="L1028" s="274"/>
      <c r="M1028" s="275"/>
      <c r="N1028" s="276"/>
      <c r="O1028" s="276"/>
      <c r="P1028" s="276"/>
      <c r="Q1028" s="276"/>
      <c r="R1028" s="276"/>
      <c r="S1028" s="276"/>
      <c r="T1028" s="27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8" t="s">
        <v>166</v>
      </c>
      <c r="AU1028" s="278" t="s">
        <v>82</v>
      </c>
      <c r="AV1028" s="14" t="s">
        <v>82</v>
      </c>
      <c r="AW1028" s="14" t="s">
        <v>30</v>
      </c>
      <c r="AX1028" s="14" t="s">
        <v>73</v>
      </c>
      <c r="AY1028" s="278" t="s">
        <v>158</v>
      </c>
    </row>
    <row r="1029" spans="1:51" s="14" customFormat="1" ht="12">
      <c r="A1029" s="14"/>
      <c r="B1029" s="268"/>
      <c r="C1029" s="269"/>
      <c r="D1029" s="259" t="s">
        <v>166</v>
      </c>
      <c r="E1029" s="270" t="s">
        <v>1</v>
      </c>
      <c r="F1029" s="271" t="s">
        <v>1413</v>
      </c>
      <c r="G1029" s="269"/>
      <c r="H1029" s="272">
        <v>0.086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166</v>
      </c>
      <c r="AU1029" s="278" t="s">
        <v>82</v>
      </c>
      <c r="AV1029" s="14" t="s">
        <v>82</v>
      </c>
      <c r="AW1029" s="14" t="s">
        <v>30</v>
      </c>
      <c r="AX1029" s="14" t="s">
        <v>73</v>
      </c>
      <c r="AY1029" s="278" t="s">
        <v>158</v>
      </c>
    </row>
    <row r="1030" spans="1:65" s="2" customFormat="1" ht="33" customHeight="1">
      <c r="A1030" s="37"/>
      <c r="B1030" s="38"/>
      <c r="C1030" s="243" t="s">
        <v>1414</v>
      </c>
      <c r="D1030" s="243" t="s">
        <v>160</v>
      </c>
      <c r="E1030" s="244" t="s">
        <v>1415</v>
      </c>
      <c r="F1030" s="245" t="s">
        <v>1416</v>
      </c>
      <c r="G1030" s="246" t="s">
        <v>163</v>
      </c>
      <c r="H1030" s="247">
        <v>6.254</v>
      </c>
      <c r="I1030" s="248"/>
      <c r="J1030" s="249">
        <f>ROUND(I1030*H1030,2)</f>
        <v>0</v>
      </c>
      <c r="K1030" s="250"/>
      <c r="L1030" s="43"/>
      <c r="M1030" s="251" t="s">
        <v>1</v>
      </c>
      <c r="N1030" s="252" t="s">
        <v>38</v>
      </c>
      <c r="O1030" s="90"/>
      <c r="P1030" s="253">
        <f>O1030*H1030</f>
        <v>0</v>
      </c>
      <c r="Q1030" s="253">
        <v>0.00942</v>
      </c>
      <c r="R1030" s="253">
        <f>Q1030*H1030</f>
        <v>0.058912679999999995</v>
      </c>
      <c r="S1030" s="253">
        <v>0</v>
      </c>
      <c r="T1030" s="254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55" t="s">
        <v>242</v>
      </c>
      <c r="AT1030" s="255" t="s">
        <v>160</v>
      </c>
      <c r="AU1030" s="255" t="s">
        <v>82</v>
      </c>
      <c r="AY1030" s="16" t="s">
        <v>158</v>
      </c>
      <c r="BE1030" s="256">
        <f>IF(N1030="základní",J1030,0)</f>
        <v>0</v>
      </c>
      <c r="BF1030" s="256">
        <f>IF(N1030="snížená",J1030,0)</f>
        <v>0</v>
      </c>
      <c r="BG1030" s="256">
        <f>IF(N1030="zákl. přenesená",J1030,0)</f>
        <v>0</v>
      </c>
      <c r="BH1030" s="256">
        <f>IF(N1030="sníž. přenesená",J1030,0)</f>
        <v>0</v>
      </c>
      <c r="BI1030" s="256">
        <f>IF(N1030="nulová",J1030,0)</f>
        <v>0</v>
      </c>
      <c r="BJ1030" s="16" t="s">
        <v>80</v>
      </c>
      <c r="BK1030" s="256">
        <f>ROUND(I1030*H1030,2)</f>
        <v>0</v>
      </c>
      <c r="BL1030" s="16" t="s">
        <v>242</v>
      </c>
      <c r="BM1030" s="255" t="s">
        <v>1417</v>
      </c>
    </row>
    <row r="1031" spans="1:51" s="14" customFormat="1" ht="12">
      <c r="A1031" s="14"/>
      <c r="B1031" s="268"/>
      <c r="C1031" s="269"/>
      <c r="D1031" s="259" t="s">
        <v>166</v>
      </c>
      <c r="E1031" s="270" t="s">
        <v>1</v>
      </c>
      <c r="F1031" s="271" t="s">
        <v>1418</v>
      </c>
      <c r="G1031" s="269"/>
      <c r="H1031" s="272">
        <v>6.254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166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158</v>
      </c>
    </row>
    <row r="1032" spans="1:65" s="2" customFormat="1" ht="21.75" customHeight="1">
      <c r="A1032" s="37"/>
      <c r="B1032" s="38"/>
      <c r="C1032" s="243" t="s">
        <v>1419</v>
      </c>
      <c r="D1032" s="243" t="s">
        <v>160</v>
      </c>
      <c r="E1032" s="244" t="s">
        <v>1420</v>
      </c>
      <c r="F1032" s="245" t="s">
        <v>1421</v>
      </c>
      <c r="G1032" s="246" t="s">
        <v>163</v>
      </c>
      <c r="H1032" s="247">
        <v>6.254</v>
      </c>
      <c r="I1032" s="248"/>
      <c r="J1032" s="249">
        <f>ROUND(I1032*H1032,2)</f>
        <v>0</v>
      </c>
      <c r="K1032" s="250"/>
      <c r="L1032" s="43"/>
      <c r="M1032" s="251" t="s">
        <v>1</v>
      </c>
      <c r="N1032" s="252" t="s">
        <v>38</v>
      </c>
      <c r="O1032" s="90"/>
      <c r="P1032" s="253">
        <f>O1032*H1032</f>
        <v>0</v>
      </c>
      <c r="Q1032" s="253">
        <v>0.00942</v>
      </c>
      <c r="R1032" s="253">
        <f>Q1032*H1032</f>
        <v>0.058912679999999995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242</v>
      </c>
      <c r="AT1032" s="255" t="s">
        <v>160</v>
      </c>
      <c r="AU1032" s="255" t="s">
        <v>82</v>
      </c>
      <c r="AY1032" s="16" t="s">
        <v>158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80</v>
      </c>
      <c r="BK1032" s="256">
        <f>ROUND(I1032*H1032,2)</f>
        <v>0</v>
      </c>
      <c r="BL1032" s="16" t="s">
        <v>242</v>
      </c>
      <c r="BM1032" s="255" t="s">
        <v>1422</v>
      </c>
    </row>
    <row r="1033" spans="1:51" s="14" customFormat="1" ht="12">
      <c r="A1033" s="14"/>
      <c r="B1033" s="268"/>
      <c r="C1033" s="269"/>
      <c r="D1033" s="259" t="s">
        <v>166</v>
      </c>
      <c r="E1033" s="270" t="s">
        <v>1</v>
      </c>
      <c r="F1033" s="271" t="s">
        <v>1418</v>
      </c>
      <c r="G1033" s="269"/>
      <c r="H1033" s="272">
        <v>6.254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166</v>
      </c>
      <c r="AU1033" s="278" t="s">
        <v>82</v>
      </c>
      <c r="AV1033" s="14" t="s">
        <v>82</v>
      </c>
      <c r="AW1033" s="14" t="s">
        <v>30</v>
      </c>
      <c r="AX1033" s="14" t="s">
        <v>73</v>
      </c>
      <c r="AY1033" s="278" t="s">
        <v>158</v>
      </c>
    </row>
    <row r="1034" spans="1:65" s="2" customFormat="1" ht="21.75" customHeight="1">
      <c r="A1034" s="37"/>
      <c r="B1034" s="38"/>
      <c r="C1034" s="243" t="s">
        <v>1423</v>
      </c>
      <c r="D1034" s="243" t="s">
        <v>160</v>
      </c>
      <c r="E1034" s="244" t="s">
        <v>1424</v>
      </c>
      <c r="F1034" s="245" t="s">
        <v>1425</v>
      </c>
      <c r="G1034" s="246" t="s">
        <v>163</v>
      </c>
      <c r="H1034" s="247">
        <v>6.96</v>
      </c>
      <c r="I1034" s="248"/>
      <c r="J1034" s="249">
        <f>ROUND(I1034*H1034,2)</f>
        <v>0</v>
      </c>
      <c r="K1034" s="250"/>
      <c r="L1034" s="43"/>
      <c r="M1034" s="251" t="s">
        <v>1</v>
      </c>
      <c r="N1034" s="252" t="s">
        <v>38</v>
      </c>
      <c r="O1034" s="90"/>
      <c r="P1034" s="253">
        <f>O1034*H1034</f>
        <v>0</v>
      </c>
      <c r="Q1034" s="253">
        <v>0.00942</v>
      </c>
      <c r="R1034" s="253">
        <f>Q1034*H1034</f>
        <v>0.0655632</v>
      </c>
      <c r="S1034" s="253">
        <v>0</v>
      </c>
      <c r="T1034" s="254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55" t="s">
        <v>242</v>
      </c>
      <c r="AT1034" s="255" t="s">
        <v>160</v>
      </c>
      <c r="AU1034" s="255" t="s">
        <v>82</v>
      </c>
      <c r="AY1034" s="16" t="s">
        <v>158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6" t="s">
        <v>80</v>
      </c>
      <c r="BK1034" s="256">
        <f>ROUND(I1034*H1034,2)</f>
        <v>0</v>
      </c>
      <c r="BL1034" s="16" t="s">
        <v>242</v>
      </c>
      <c r="BM1034" s="255" t="s">
        <v>1426</v>
      </c>
    </row>
    <row r="1035" spans="1:51" s="14" customFormat="1" ht="12">
      <c r="A1035" s="14"/>
      <c r="B1035" s="268"/>
      <c r="C1035" s="269"/>
      <c r="D1035" s="259" t="s">
        <v>166</v>
      </c>
      <c r="E1035" s="270" t="s">
        <v>1</v>
      </c>
      <c r="F1035" s="271" t="s">
        <v>1389</v>
      </c>
      <c r="G1035" s="269"/>
      <c r="H1035" s="272">
        <v>5.76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166</v>
      </c>
      <c r="AU1035" s="278" t="s">
        <v>82</v>
      </c>
      <c r="AV1035" s="14" t="s">
        <v>82</v>
      </c>
      <c r="AW1035" s="14" t="s">
        <v>30</v>
      </c>
      <c r="AX1035" s="14" t="s">
        <v>73</v>
      </c>
      <c r="AY1035" s="278" t="s">
        <v>158</v>
      </c>
    </row>
    <row r="1036" spans="1:51" s="14" customFormat="1" ht="12">
      <c r="A1036" s="14"/>
      <c r="B1036" s="268"/>
      <c r="C1036" s="269"/>
      <c r="D1036" s="259" t="s">
        <v>166</v>
      </c>
      <c r="E1036" s="270" t="s">
        <v>1</v>
      </c>
      <c r="F1036" s="271" t="s">
        <v>1427</v>
      </c>
      <c r="G1036" s="269"/>
      <c r="H1036" s="272">
        <v>1.2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166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158</v>
      </c>
    </row>
    <row r="1037" spans="1:65" s="2" customFormat="1" ht="21.75" customHeight="1">
      <c r="A1037" s="37"/>
      <c r="B1037" s="38"/>
      <c r="C1037" s="243" t="s">
        <v>1428</v>
      </c>
      <c r="D1037" s="243" t="s">
        <v>160</v>
      </c>
      <c r="E1037" s="244" t="s">
        <v>1429</v>
      </c>
      <c r="F1037" s="245" t="s">
        <v>1430</v>
      </c>
      <c r="G1037" s="246" t="s">
        <v>284</v>
      </c>
      <c r="H1037" s="247">
        <v>3</v>
      </c>
      <c r="I1037" s="248"/>
      <c r="J1037" s="249">
        <f>ROUND(I1037*H1037,2)</f>
        <v>0</v>
      </c>
      <c r="K1037" s="250"/>
      <c r="L1037" s="43"/>
      <c r="M1037" s="251" t="s">
        <v>1</v>
      </c>
      <c r="N1037" s="252" t="s">
        <v>38</v>
      </c>
      <c r="O1037" s="90"/>
      <c r="P1037" s="253">
        <f>O1037*H1037</f>
        <v>0</v>
      </c>
      <c r="Q1037" s="253">
        <v>0.00942</v>
      </c>
      <c r="R1037" s="253">
        <f>Q1037*H1037</f>
        <v>0.02826</v>
      </c>
      <c r="S1037" s="253">
        <v>0</v>
      </c>
      <c r="T1037" s="254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55" t="s">
        <v>242</v>
      </c>
      <c r="AT1037" s="255" t="s">
        <v>160</v>
      </c>
      <c r="AU1037" s="255" t="s">
        <v>82</v>
      </c>
      <c r="AY1037" s="16" t="s">
        <v>158</v>
      </c>
      <c r="BE1037" s="256">
        <f>IF(N1037="základní",J1037,0)</f>
        <v>0</v>
      </c>
      <c r="BF1037" s="256">
        <f>IF(N1037="snížená",J1037,0)</f>
        <v>0</v>
      </c>
      <c r="BG1037" s="256">
        <f>IF(N1037="zákl. přenesená",J1037,0)</f>
        <v>0</v>
      </c>
      <c r="BH1037" s="256">
        <f>IF(N1037="sníž. přenesená",J1037,0)</f>
        <v>0</v>
      </c>
      <c r="BI1037" s="256">
        <f>IF(N1037="nulová",J1037,0)</f>
        <v>0</v>
      </c>
      <c r="BJ1037" s="16" t="s">
        <v>80</v>
      </c>
      <c r="BK1037" s="256">
        <f>ROUND(I1037*H1037,2)</f>
        <v>0</v>
      </c>
      <c r="BL1037" s="16" t="s">
        <v>242</v>
      </c>
      <c r="BM1037" s="255" t="s">
        <v>1431</v>
      </c>
    </row>
    <row r="1038" spans="1:51" s="14" customFormat="1" ht="12">
      <c r="A1038" s="14"/>
      <c r="B1038" s="268"/>
      <c r="C1038" s="269"/>
      <c r="D1038" s="259" t="s">
        <v>166</v>
      </c>
      <c r="E1038" s="270" t="s">
        <v>1</v>
      </c>
      <c r="F1038" s="271" t="s">
        <v>1432</v>
      </c>
      <c r="G1038" s="269"/>
      <c r="H1038" s="272">
        <v>3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166</v>
      </c>
      <c r="AU1038" s="278" t="s">
        <v>82</v>
      </c>
      <c r="AV1038" s="14" t="s">
        <v>82</v>
      </c>
      <c r="AW1038" s="14" t="s">
        <v>30</v>
      </c>
      <c r="AX1038" s="14" t="s">
        <v>73</v>
      </c>
      <c r="AY1038" s="278" t="s">
        <v>158</v>
      </c>
    </row>
    <row r="1039" spans="1:65" s="2" customFormat="1" ht="16.5" customHeight="1">
      <c r="A1039" s="37"/>
      <c r="B1039" s="38"/>
      <c r="C1039" s="243" t="s">
        <v>1433</v>
      </c>
      <c r="D1039" s="243" t="s">
        <v>160</v>
      </c>
      <c r="E1039" s="244" t="s">
        <v>1434</v>
      </c>
      <c r="F1039" s="245" t="s">
        <v>1435</v>
      </c>
      <c r="G1039" s="246" t="s">
        <v>462</v>
      </c>
      <c r="H1039" s="247">
        <v>196.2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38</v>
      </c>
      <c r="O1039" s="90"/>
      <c r="P1039" s="253">
        <f>O1039*H1039</f>
        <v>0</v>
      </c>
      <c r="Q1039" s="253">
        <v>2E-05</v>
      </c>
      <c r="R1039" s="253">
        <f>Q1039*H1039</f>
        <v>0.003924</v>
      </c>
      <c r="S1039" s="253">
        <v>0</v>
      </c>
      <c r="T1039" s="254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242</v>
      </c>
      <c r="AT1039" s="255" t="s">
        <v>160</v>
      </c>
      <c r="AU1039" s="255" t="s">
        <v>82</v>
      </c>
      <c r="AY1039" s="16" t="s">
        <v>158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80</v>
      </c>
      <c r="BK1039" s="256">
        <f>ROUND(I1039*H1039,2)</f>
        <v>0</v>
      </c>
      <c r="BL1039" s="16" t="s">
        <v>242</v>
      </c>
      <c r="BM1039" s="255" t="s">
        <v>1436</v>
      </c>
    </row>
    <row r="1040" spans="1:51" s="14" customFormat="1" ht="12">
      <c r="A1040" s="14"/>
      <c r="B1040" s="268"/>
      <c r="C1040" s="269"/>
      <c r="D1040" s="259" t="s">
        <v>166</v>
      </c>
      <c r="E1040" s="270" t="s">
        <v>1</v>
      </c>
      <c r="F1040" s="271" t="s">
        <v>1437</v>
      </c>
      <c r="G1040" s="269"/>
      <c r="H1040" s="272">
        <v>136.3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166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158</v>
      </c>
    </row>
    <row r="1041" spans="1:51" s="14" customFormat="1" ht="12">
      <c r="A1041" s="14"/>
      <c r="B1041" s="268"/>
      <c r="C1041" s="269"/>
      <c r="D1041" s="259" t="s">
        <v>166</v>
      </c>
      <c r="E1041" s="270" t="s">
        <v>1</v>
      </c>
      <c r="F1041" s="271" t="s">
        <v>1438</v>
      </c>
      <c r="G1041" s="269"/>
      <c r="H1041" s="272">
        <v>38.3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166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158</v>
      </c>
    </row>
    <row r="1042" spans="1:51" s="14" customFormat="1" ht="12">
      <c r="A1042" s="14"/>
      <c r="B1042" s="268"/>
      <c r="C1042" s="269"/>
      <c r="D1042" s="259" t="s">
        <v>166</v>
      </c>
      <c r="E1042" s="270" t="s">
        <v>1</v>
      </c>
      <c r="F1042" s="271" t="s">
        <v>1439</v>
      </c>
      <c r="G1042" s="269"/>
      <c r="H1042" s="272">
        <v>21.6</v>
      </c>
      <c r="I1042" s="273"/>
      <c r="J1042" s="269"/>
      <c r="K1042" s="269"/>
      <c r="L1042" s="274"/>
      <c r="M1042" s="275"/>
      <c r="N1042" s="276"/>
      <c r="O1042" s="276"/>
      <c r="P1042" s="276"/>
      <c r="Q1042" s="276"/>
      <c r="R1042" s="276"/>
      <c r="S1042" s="276"/>
      <c r="T1042" s="27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78" t="s">
        <v>166</v>
      </c>
      <c r="AU1042" s="278" t="s">
        <v>82</v>
      </c>
      <c r="AV1042" s="14" t="s">
        <v>82</v>
      </c>
      <c r="AW1042" s="14" t="s">
        <v>30</v>
      </c>
      <c r="AX1042" s="14" t="s">
        <v>73</v>
      </c>
      <c r="AY1042" s="278" t="s">
        <v>158</v>
      </c>
    </row>
    <row r="1043" spans="1:65" s="2" customFormat="1" ht="21.75" customHeight="1">
      <c r="A1043" s="37"/>
      <c r="B1043" s="38"/>
      <c r="C1043" s="279" t="s">
        <v>1440</v>
      </c>
      <c r="D1043" s="279" t="s">
        <v>233</v>
      </c>
      <c r="E1043" s="280" t="s">
        <v>1441</v>
      </c>
      <c r="F1043" s="281" t="s">
        <v>1442</v>
      </c>
      <c r="G1043" s="282" t="s">
        <v>462</v>
      </c>
      <c r="H1043" s="283">
        <v>23.76</v>
      </c>
      <c r="I1043" s="284"/>
      <c r="J1043" s="285">
        <f>ROUND(I1043*H1043,2)</f>
        <v>0</v>
      </c>
      <c r="K1043" s="286"/>
      <c r="L1043" s="287"/>
      <c r="M1043" s="288" t="s">
        <v>1</v>
      </c>
      <c r="N1043" s="289" t="s">
        <v>38</v>
      </c>
      <c r="O1043" s="90"/>
      <c r="P1043" s="253">
        <f>O1043*H1043</f>
        <v>0</v>
      </c>
      <c r="Q1043" s="253">
        <v>0.00106</v>
      </c>
      <c r="R1043" s="253">
        <f>Q1043*H1043</f>
        <v>0.025185600000000002</v>
      </c>
      <c r="S1043" s="253">
        <v>0</v>
      </c>
      <c r="T1043" s="254">
        <f>S1043*H1043</f>
        <v>0</v>
      </c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R1043" s="255" t="s">
        <v>341</v>
      </c>
      <c r="AT1043" s="255" t="s">
        <v>233</v>
      </c>
      <c r="AU1043" s="255" t="s">
        <v>82</v>
      </c>
      <c r="AY1043" s="16" t="s">
        <v>158</v>
      </c>
      <c r="BE1043" s="256">
        <f>IF(N1043="základní",J1043,0)</f>
        <v>0</v>
      </c>
      <c r="BF1043" s="256">
        <f>IF(N1043="snížená",J1043,0)</f>
        <v>0</v>
      </c>
      <c r="BG1043" s="256">
        <f>IF(N1043="zákl. přenesená",J1043,0)</f>
        <v>0</v>
      </c>
      <c r="BH1043" s="256">
        <f>IF(N1043="sníž. přenesená",J1043,0)</f>
        <v>0</v>
      </c>
      <c r="BI1043" s="256">
        <f>IF(N1043="nulová",J1043,0)</f>
        <v>0</v>
      </c>
      <c r="BJ1043" s="16" t="s">
        <v>80</v>
      </c>
      <c r="BK1043" s="256">
        <f>ROUND(I1043*H1043,2)</f>
        <v>0</v>
      </c>
      <c r="BL1043" s="16" t="s">
        <v>242</v>
      </c>
      <c r="BM1043" s="255" t="s">
        <v>1443</v>
      </c>
    </row>
    <row r="1044" spans="1:51" s="14" customFormat="1" ht="12">
      <c r="A1044" s="14"/>
      <c r="B1044" s="268"/>
      <c r="C1044" s="269"/>
      <c r="D1044" s="259" t="s">
        <v>166</v>
      </c>
      <c r="E1044" s="270" t="s">
        <v>1</v>
      </c>
      <c r="F1044" s="271" t="s">
        <v>1439</v>
      </c>
      <c r="G1044" s="269"/>
      <c r="H1044" s="272">
        <v>21.6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166</v>
      </c>
      <c r="AU1044" s="278" t="s">
        <v>82</v>
      </c>
      <c r="AV1044" s="14" t="s">
        <v>82</v>
      </c>
      <c r="AW1044" s="14" t="s">
        <v>30</v>
      </c>
      <c r="AX1044" s="14" t="s">
        <v>73</v>
      </c>
      <c r="AY1044" s="278" t="s">
        <v>158</v>
      </c>
    </row>
    <row r="1045" spans="1:51" s="14" customFormat="1" ht="12">
      <c r="A1045" s="14"/>
      <c r="B1045" s="268"/>
      <c r="C1045" s="269"/>
      <c r="D1045" s="259" t="s">
        <v>166</v>
      </c>
      <c r="E1045" s="269"/>
      <c r="F1045" s="271" t="s">
        <v>1444</v>
      </c>
      <c r="G1045" s="269"/>
      <c r="H1045" s="272">
        <v>23.76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166</v>
      </c>
      <c r="AU1045" s="278" t="s">
        <v>82</v>
      </c>
      <c r="AV1045" s="14" t="s">
        <v>82</v>
      </c>
      <c r="AW1045" s="14" t="s">
        <v>4</v>
      </c>
      <c r="AX1045" s="14" t="s">
        <v>80</v>
      </c>
      <c r="AY1045" s="278" t="s">
        <v>158</v>
      </c>
    </row>
    <row r="1046" spans="1:65" s="2" customFormat="1" ht="21.75" customHeight="1">
      <c r="A1046" s="37"/>
      <c r="B1046" s="38"/>
      <c r="C1046" s="279" t="s">
        <v>1445</v>
      </c>
      <c r="D1046" s="279" t="s">
        <v>233</v>
      </c>
      <c r="E1046" s="280" t="s">
        <v>1446</v>
      </c>
      <c r="F1046" s="281" t="s">
        <v>1447</v>
      </c>
      <c r="G1046" s="282" t="s">
        <v>462</v>
      </c>
      <c r="H1046" s="283">
        <v>149.93</v>
      </c>
      <c r="I1046" s="284"/>
      <c r="J1046" s="285">
        <f>ROUND(I1046*H1046,2)</f>
        <v>0</v>
      </c>
      <c r="K1046" s="286"/>
      <c r="L1046" s="287"/>
      <c r="M1046" s="288" t="s">
        <v>1</v>
      </c>
      <c r="N1046" s="289" t="s">
        <v>38</v>
      </c>
      <c r="O1046" s="90"/>
      <c r="P1046" s="253">
        <f>O1046*H1046</f>
        <v>0</v>
      </c>
      <c r="Q1046" s="253">
        <v>0.00211</v>
      </c>
      <c r="R1046" s="253">
        <f>Q1046*H1046</f>
        <v>0.3163523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341</v>
      </c>
      <c r="AT1046" s="255" t="s">
        <v>233</v>
      </c>
      <c r="AU1046" s="255" t="s">
        <v>82</v>
      </c>
      <c r="AY1046" s="16" t="s">
        <v>158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80</v>
      </c>
      <c r="BK1046" s="256">
        <f>ROUND(I1046*H1046,2)</f>
        <v>0</v>
      </c>
      <c r="BL1046" s="16" t="s">
        <v>242</v>
      </c>
      <c r="BM1046" s="255" t="s">
        <v>1448</v>
      </c>
    </row>
    <row r="1047" spans="1:51" s="14" customFormat="1" ht="12">
      <c r="A1047" s="14"/>
      <c r="B1047" s="268"/>
      <c r="C1047" s="269"/>
      <c r="D1047" s="259" t="s">
        <v>166</v>
      </c>
      <c r="E1047" s="270" t="s">
        <v>1</v>
      </c>
      <c r="F1047" s="271" t="s">
        <v>1437</v>
      </c>
      <c r="G1047" s="269"/>
      <c r="H1047" s="272">
        <v>136.3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166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158</v>
      </c>
    </row>
    <row r="1048" spans="1:51" s="14" customFormat="1" ht="12">
      <c r="A1048" s="14"/>
      <c r="B1048" s="268"/>
      <c r="C1048" s="269"/>
      <c r="D1048" s="259" t="s">
        <v>166</v>
      </c>
      <c r="E1048" s="269"/>
      <c r="F1048" s="271" t="s">
        <v>1449</v>
      </c>
      <c r="G1048" s="269"/>
      <c r="H1048" s="272">
        <v>149.93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166</v>
      </c>
      <c r="AU1048" s="278" t="s">
        <v>82</v>
      </c>
      <c r="AV1048" s="14" t="s">
        <v>82</v>
      </c>
      <c r="AW1048" s="14" t="s">
        <v>4</v>
      </c>
      <c r="AX1048" s="14" t="s">
        <v>80</v>
      </c>
      <c r="AY1048" s="278" t="s">
        <v>158</v>
      </c>
    </row>
    <row r="1049" spans="1:65" s="2" customFormat="1" ht="16.5" customHeight="1">
      <c r="A1049" s="37"/>
      <c r="B1049" s="38"/>
      <c r="C1049" s="279" t="s">
        <v>1450</v>
      </c>
      <c r="D1049" s="279" t="s">
        <v>233</v>
      </c>
      <c r="E1049" s="280" t="s">
        <v>1397</v>
      </c>
      <c r="F1049" s="281" t="s">
        <v>1398</v>
      </c>
      <c r="G1049" s="282" t="s">
        <v>171</v>
      </c>
      <c r="H1049" s="283">
        <v>0.101</v>
      </c>
      <c r="I1049" s="284"/>
      <c r="J1049" s="285">
        <f>ROUND(I1049*H1049,2)</f>
        <v>0</v>
      </c>
      <c r="K1049" s="286"/>
      <c r="L1049" s="287"/>
      <c r="M1049" s="288" t="s">
        <v>1</v>
      </c>
      <c r="N1049" s="289" t="s">
        <v>38</v>
      </c>
      <c r="O1049" s="90"/>
      <c r="P1049" s="253">
        <f>O1049*H1049</f>
        <v>0</v>
      </c>
      <c r="Q1049" s="253">
        <v>0.55</v>
      </c>
      <c r="R1049" s="253">
        <f>Q1049*H1049</f>
        <v>0.05555000000000001</v>
      </c>
      <c r="S1049" s="253">
        <v>0</v>
      </c>
      <c r="T1049" s="254">
        <f>S1049*H1049</f>
        <v>0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55" t="s">
        <v>341</v>
      </c>
      <c r="AT1049" s="255" t="s">
        <v>233</v>
      </c>
      <c r="AU1049" s="255" t="s">
        <v>82</v>
      </c>
      <c r="AY1049" s="16" t="s">
        <v>158</v>
      </c>
      <c r="BE1049" s="256">
        <f>IF(N1049="základní",J1049,0)</f>
        <v>0</v>
      </c>
      <c r="BF1049" s="256">
        <f>IF(N1049="snížená",J1049,0)</f>
        <v>0</v>
      </c>
      <c r="BG1049" s="256">
        <f>IF(N1049="zákl. přenesená",J1049,0)</f>
        <v>0</v>
      </c>
      <c r="BH1049" s="256">
        <f>IF(N1049="sníž. přenesená",J1049,0)</f>
        <v>0</v>
      </c>
      <c r="BI1049" s="256">
        <f>IF(N1049="nulová",J1049,0)</f>
        <v>0</v>
      </c>
      <c r="BJ1049" s="16" t="s">
        <v>80</v>
      </c>
      <c r="BK1049" s="256">
        <f>ROUND(I1049*H1049,2)</f>
        <v>0</v>
      </c>
      <c r="BL1049" s="16" t="s">
        <v>242</v>
      </c>
      <c r="BM1049" s="255" t="s">
        <v>1451</v>
      </c>
    </row>
    <row r="1050" spans="1:51" s="14" customFormat="1" ht="12">
      <c r="A1050" s="14"/>
      <c r="B1050" s="268"/>
      <c r="C1050" s="269"/>
      <c r="D1050" s="259" t="s">
        <v>166</v>
      </c>
      <c r="E1050" s="270" t="s">
        <v>1</v>
      </c>
      <c r="F1050" s="271" t="s">
        <v>1452</v>
      </c>
      <c r="G1050" s="269"/>
      <c r="H1050" s="272">
        <v>0.092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166</v>
      </c>
      <c r="AU1050" s="278" t="s">
        <v>82</v>
      </c>
      <c r="AV1050" s="14" t="s">
        <v>82</v>
      </c>
      <c r="AW1050" s="14" t="s">
        <v>30</v>
      </c>
      <c r="AX1050" s="14" t="s">
        <v>73</v>
      </c>
      <c r="AY1050" s="278" t="s">
        <v>158</v>
      </c>
    </row>
    <row r="1051" spans="1:51" s="14" customFormat="1" ht="12">
      <c r="A1051" s="14"/>
      <c r="B1051" s="268"/>
      <c r="C1051" s="269"/>
      <c r="D1051" s="259" t="s">
        <v>166</v>
      </c>
      <c r="E1051" s="269"/>
      <c r="F1051" s="271" t="s">
        <v>1453</v>
      </c>
      <c r="G1051" s="269"/>
      <c r="H1051" s="272">
        <v>0.101</v>
      </c>
      <c r="I1051" s="273"/>
      <c r="J1051" s="269"/>
      <c r="K1051" s="269"/>
      <c r="L1051" s="274"/>
      <c r="M1051" s="275"/>
      <c r="N1051" s="276"/>
      <c r="O1051" s="276"/>
      <c r="P1051" s="276"/>
      <c r="Q1051" s="276"/>
      <c r="R1051" s="276"/>
      <c r="S1051" s="276"/>
      <c r="T1051" s="27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78" t="s">
        <v>166</v>
      </c>
      <c r="AU1051" s="278" t="s">
        <v>82</v>
      </c>
      <c r="AV1051" s="14" t="s">
        <v>82</v>
      </c>
      <c r="AW1051" s="14" t="s">
        <v>4</v>
      </c>
      <c r="AX1051" s="14" t="s">
        <v>80</v>
      </c>
      <c r="AY1051" s="278" t="s">
        <v>158</v>
      </c>
    </row>
    <row r="1052" spans="1:65" s="2" customFormat="1" ht="21.75" customHeight="1">
      <c r="A1052" s="37"/>
      <c r="B1052" s="38"/>
      <c r="C1052" s="243" t="s">
        <v>1454</v>
      </c>
      <c r="D1052" s="243" t="s">
        <v>160</v>
      </c>
      <c r="E1052" s="244" t="s">
        <v>1455</v>
      </c>
      <c r="F1052" s="245" t="s">
        <v>1456</v>
      </c>
      <c r="G1052" s="246" t="s">
        <v>163</v>
      </c>
      <c r="H1052" s="247">
        <v>13.214</v>
      </c>
      <c r="I1052" s="248"/>
      <c r="J1052" s="249">
        <f>ROUND(I1052*H1052,2)</f>
        <v>0</v>
      </c>
      <c r="K1052" s="250"/>
      <c r="L1052" s="43"/>
      <c r="M1052" s="251" t="s">
        <v>1</v>
      </c>
      <c r="N1052" s="252" t="s">
        <v>38</v>
      </c>
      <c r="O1052" s="90"/>
      <c r="P1052" s="253">
        <f>O1052*H1052</f>
        <v>0</v>
      </c>
      <c r="Q1052" s="253">
        <v>0.0002</v>
      </c>
      <c r="R1052" s="253">
        <f>Q1052*H1052</f>
        <v>0.0026428000000000003</v>
      </c>
      <c r="S1052" s="253">
        <v>0</v>
      </c>
      <c r="T1052" s="254">
        <f>S1052*H1052</f>
        <v>0</v>
      </c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R1052" s="255" t="s">
        <v>242</v>
      </c>
      <c r="AT1052" s="255" t="s">
        <v>160</v>
      </c>
      <c r="AU1052" s="255" t="s">
        <v>82</v>
      </c>
      <c r="AY1052" s="16" t="s">
        <v>158</v>
      </c>
      <c r="BE1052" s="256">
        <f>IF(N1052="základní",J1052,0)</f>
        <v>0</v>
      </c>
      <c r="BF1052" s="256">
        <f>IF(N1052="snížená",J1052,0)</f>
        <v>0</v>
      </c>
      <c r="BG1052" s="256">
        <f>IF(N1052="zákl. přenesená",J1052,0)</f>
        <v>0</v>
      </c>
      <c r="BH1052" s="256">
        <f>IF(N1052="sníž. přenesená",J1052,0)</f>
        <v>0</v>
      </c>
      <c r="BI1052" s="256">
        <f>IF(N1052="nulová",J1052,0)</f>
        <v>0</v>
      </c>
      <c r="BJ1052" s="16" t="s">
        <v>80</v>
      </c>
      <c r="BK1052" s="256">
        <f>ROUND(I1052*H1052,2)</f>
        <v>0</v>
      </c>
      <c r="BL1052" s="16" t="s">
        <v>242</v>
      </c>
      <c r="BM1052" s="255" t="s">
        <v>1457</v>
      </c>
    </row>
    <row r="1053" spans="1:51" s="14" customFormat="1" ht="12">
      <c r="A1053" s="14"/>
      <c r="B1053" s="268"/>
      <c r="C1053" s="269"/>
      <c r="D1053" s="259" t="s">
        <v>166</v>
      </c>
      <c r="E1053" s="270" t="s">
        <v>1</v>
      </c>
      <c r="F1053" s="271" t="s">
        <v>1458</v>
      </c>
      <c r="G1053" s="269"/>
      <c r="H1053" s="272">
        <v>6.254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166</v>
      </c>
      <c r="AU1053" s="278" t="s">
        <v>82</v>
      </c>
      <c r="AV1053" s="14" t="s">
        <v>82</v>
      </c>
      <c r="AW1053" s="14" t="s">
        <v>30</v>
      </c>
      <c r="AX1053" s="14" t="s">
        <v>73</v>
      </c>
      <c r="AY1053" s="278" t="s">
        <v>158</v>
      </c>
    </row>
    <row r="1054" spans="1:51" s="14" customFormat="1" ht="12">
      <c r="A1054" s="14"/>
      <c r="B1054" s="268"/>
      <c r="C1054" s="269"/>
      <c r="D1054" s="259" t="s">
        <v>166</v>
      </c>
      <c r="E1054" s="270" t="s">
        <v>1</v>
      </c>
      <c r="F1054" s="271" t="s">
        <v>1459</v>
      </c>
      <c r="G1054" s="269"/>
      <c r="H1054" s="272">
        <v>6.96</v>
      </c>
      <c r="I1054" s="273"/>
      <c r="J1054" s="269"/>
      <c r="K1054" s="269"/>
      <c r="L1054" s="274"/>
      <c r="M1054" s="275"/>
      <c r="N1054" s="276"/>
      <c r="O1054" s="276"/>
      <c r="P1054" s="276"/>
      <c r="Q1054" s="276"/>
      <c r="R1054" s="276"/>
      <c r="S1054" s="276"/>
      <c r="T1054" s="27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8" t="s">
        <v>166</v>
      </c>
      <c r="AU1054" s="278" t="s">
        <v>82</v>
      </c>
      <c r="AV1054" s="14" t="s">
        <v>82</v>
      </c>
      <c r="AW1054" s="14" t="s">
        <v>30</v>
      </c>
      <c r="AX1054" s="14" t="s">
        <v>73</v>
      </c>
      <c r="AY1054" s="278" t="s">
        <v>158</v>
      </c>
    </row>
    <row r="1055" spans="1:65" s="2" customFormat="1" ht="44.25" customHeight="1">
      <c r="A1055" s="37"/>
      <c r="B1055" s="38"/>
      <c r="C1055" s="243" t="s">
        <v>1460</v>
      </c>
      <c r="D1055" s="243" t="s">
        <v>160</v>
      </c>
      <c r="E1055" s="244" t="s">
        <v>1461</v>
      </c>
      <c r="F1055" s="245" t="s">
        <v>1462</v>
      </c>
      <c r="G1055" s="246" t="s">
        <v>284</v>
      </c>
      <c r="H1055" s="247">
        <v>1</v>
      </c>
      <c r="I1055" s="248"/>
      <c r="J1055" s="249">
        <f>ROUND(I1055*H1055,2)</f>
        <v>0</v>
      </c>
      <c r="K1055" s="250"/>
      <c r="L1055" s="43"/>
      <c r="M1055" s="251" t="s">
        <v>1</v>
      </c>
      <c r="N1055" s="252" t="s">
        <v>38</v>
      </c>
      <c r="O1055" s="90"/>
      <c r="P1055" s="253">
        <f>O1055*H1055</f>
        <v>0</v>
      </c>
      <c r="Q1055" s="253">
        <v>0.0139</v>
      </c>
      <c r="R1055" s="253">
        <f>Q1055*H1055</f>
        <v>0.0139</v>
      </c>
      <c r="S1055" s="253">
        <v>0</v>
      </c>
      <c r="T1055" s="254">
        <f>S1055*H1055</f>
        <v>0</v>
      </c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R1055" s="255" t="s">
        <v>242</v>
      </c>
      <c r="AT1055" s="255" t="s">
        <v>160</v>
      </c>
      <c r="AU1055" s="255" t="s">
        <v>82</v>
      </c>
      <c r="AY1055" s="16" t="s">
        <v>158</v>
      </c>
      <c r="BE1055" s="256">
        <f>IF(N1055="základní",J1055,0)</f>
        <v>0</v>
      </c>
      <c r="BF1055" s="256">
        <f>IF(N1055="snížená",J1055,0)</f>
        <v>0</v>
      </c>
      <c r="BG1055" s="256">
        <f>IF(N1055="zákl. přenesená",J1055,0)</f>
        <v>0</v>
      </c>
      <c r="BH1055" s="256">
        <f>IF(N1055="sníž. přenesená",J1055,0)</f>
        <v>0</v>
      </c>
      <c r="BI1055" s="256">
        <f>IF(N1055="nulová",J1055,0)</f>
        <v>0</v>
      </c>
      <c r="BJ1055" s="16" t="s">
        <v>80</v>
      </c>
      <c r="BK1055" s="256">
        <f>ROUND(I1055*H1055,2)</f>
        <v>0</v>
      </c>
      <c r="BL1055" s="16" t="s">
        <v>242</v>
      </c>
      <c r="BM1055" s="255" t="s">
        <v>1463</v>
      </c>
    </row>
    <row r="1056" spans="1:51" s="14" customFormat="1" ht="12">
      <c r="A1056" s="14"/>
      <c r="B1056" s="268"/>
      <c r="C1056" s="269"/>
      <c r="D1056" s="259" t="s">
        <v>166</v>
      </c>
      <c r="E1056" s="270" t="s">
        <v>1</v>
      </c>
      <c r="F1056" s="271" t="s">
        <v>1464</v>
      </c>
      <c r="G1056" s="269"/>
      <c r="H1056" s="272">
        <v>1</v>
      </c>
      <c r="I1056" s="273"/>
      <c r="J1056" s="269"/>
      <c r="K1056" s="269"/>
      <c r="L1056" s="274"/>
      <c r="M1056" s="275"/>
      <c r="N1056" s="276"/>
      <c r="O1056" s="276"/>
      <c r="P1056" s="276"/>
      <c r="Q1056" s="276"/>
      <c r="R1056" s="276"/>
      <c r="S1056" s="276"/>
      <c r="T1056" s="277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8" t="s">
        <v>166</v>
      </c>
      <c r="AU1056" s="278" t="s">
        <v>82</v>
      </c>
      <c r="AV1056" s="14" t="s">
        <v>82</v>
      </c>
      <c r="AW1056" s="14" t="s">
        <v>30</v>
      </c>
      <c r="AX1056" s="14" t="s">
        <v>73</v>
      </c>
      <c r="AY1056" s="278" t="s">
        <v>158</v>
      </c>
    </row>
    <row r="1057" spans="1:65" s="2" customFormat="1" ht="21.75" customHeight="1">
      <c r="A1057" s="37"/>
      <c r="B1057" s="38"/>
      <c r="C1057" s="243" t="s">
        <v>1465</v>
      </c>
      <c r="D1057" s="243" t="s">
        <v>160</v>
      </c>
      <c r="E1057" s="244" t="s">
        <v>1466</v>
      </c>
      <c r="F1057" s="245" t="s">
        <v>1467</v>
      </c>
      <c r="G1057" s="246" t="s">
        <v>163</v>
      </c>
      <c r="H1057" s="247">
        <v>1.975</v>
      </c>
      <c r="I1057" s="248"/>
      <c r="J1057" s="249">
        <f>ROUND(I1057*H1057,2)</f>
        <v>0</v>
      </c>
      <c r="K1057" s="250"/>
      <c r="L1057" s="43"/>
      <c r="M1057" s="251" t="s">
        <v>1</v>
      </c>
      <c r="N1057" s="252" t="s">
        <v>38</v>
      </c>
      <c r="O1057" s="90"/>
      <c r="P1057" s="253">
        <f>O1057*H1057</f>
        <v>0</v>
      </c>
      <c r="Q1057" s="253">
        <v>0.0139</v>
      </c>
      <c r="R1057" s="253">
        <f>Q1057*H1057</f>
        <v>0.0274525</v>
      </c>
      <c r="S1057" s="253">
        <v>0</v>
      </c>
      <c r="T1057" s="254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55" t="s">
        <v>242</v>
      </c>
      <c r="AT1057" s="255" t="s">
        <v>160</v>
      </c>
      <c r="AU1057" s="255" t="s">
        <v>82</v>
      </c>
      <c r="AY1057" s="16" t="s">
        <v>158</v>
      </c>
      <c r="BE1057" s="256">
        <f>IF(N1057="základní",J1057,0)</f>
        <v>0</v>
      </c>
      <c r="BF1057" s="256">
        <f>IF(N1057="snížená",J1057,0)</f>
        <v>0</v>
      </c>
      <c r="BG1057" s="256">
        <f>IF(N1057="zákl. přenesená",J1057,0)</f>
        <v>0</v>
      </c>
      <c r="BH1057" s="256">
        <f>IF(N1057="sníž. přenesená",J1057,0)</f>
        <v>0</v>
      </c>
      <c r="BI1057" s="256">
        <f>IF(N1057="nulová",J1057,0)</f>
        <v>0</v>
      </c>
      <c r="BJ1057" s="16" t="s">
        <v>80</v>
      </c>
      <c r="BK1057" s="256">
        <f>ROUND(I1057*H1057,2)</f>
        <v>0</v>
      </c>
      <c r="BL1057" s="16" t="s">
        <v>242</v>
      </c>
      <c r="BM1057" s="255" t="s">
        <v>1468</v>
      </c>
    </row>
    <row r="1058" spans="1:51" s="14" customFormat="1" ht="12">
      <c r="A1058" s="14"/>
      <c r="B1058" s="268"/>
      <c r="C1058" s="269"/>
      <c r="D1058" s="259" t="s">
        <v>166</v>
      </c>
      <c r="E1058" s="270" t="s">
        <v>1</v>
      </c>
      <c r="F1058" s="271" t="s">
        <v>1469</v>
      </c>
      <c r="G1058" s="269"/>
      <c r="H1058" s="272">
        <v>1.975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166</v>
      </c>
      <c r="AU1058" s="278" t="s">
        <v>82</v>
      </c>
      <c r="AV1058" s="14" t="s">
        <v>82</v>
      </c>
      <c r="AW1058" s="14" t="s">
        <v>30</v>
      </c>
      <c r="AX1058" s="14" t="s">
        <v>73</v>
      </c>
      <c r="AY1058" s="278" t="s">
        <v>158</v>
      </c>
    </row>
    <row r="1059" spans="1:65" s="2" customFormat="1" ht="33" customHeight="1">
      <c r="A1059" s="37"/>
      <c r="B1059" s="38"/>
      <c r="C1059" s="243" t="s">
        <v>1470</v>
      </c>
      <c r="D1059" s="243" t="s">
        <v>160</v>
      </c>
      <c r="E1059" s="244" t="s">
        <v>1471</v>
      </c>
      <c r="F1059" s="245" t="s">
        <v>1472</v>
      </c>
      <c r="G1059" s="246" t="s">
        <v>163</v>
      </c>
      <c r="H1059" s="247">
        <v>30.304</v>
      </c>
      <c r="I1059" s="248"/>
      <c r="J1059" s="249">
        <f>ROUND(I1059*H1059,2)</f>
        <v>0</v>
      </c>
      <c r="K1059" s="250"/>
      <c r="L1059" s="43"/>
      <c r="M1059" s="251" t="s">
        <v>1</v>
      </c>
      <c r="N1059" s="252" t="s">
        <v>38</v>
      </c>
      <c r="O1059" s="90"/>
      <c r="P1059" s="253">
        <f>O1059*H1059</f>
        <v>0</v>
      </c>
      <c r="Q1059" s="253">
        <v>0</v>
      </c>
      <c r="R1059" s="253">
        <f>Q1059*H1059</f>
        <v>0</v>
      </c>
      <c r="S1059" s="253">
        <v>0</v>
      </c>
      <c r="T1059" s="254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255" t="s">
        <v>242</v>
      </c>
      <c r="AT1059" s="255" t="s">
        <v>160</v>
      </c>
      <c r="AU1059" s="255" t="s">
        <v>82</v>
      </c>
      <c r="AY1059" s="16" t="s">
        <v>158</v>
      </c>
      <c r="BE1059" s="256">
        <f>IF(N1059="základní",J1059,0)</f>
        <v>0</v>
      </c>
      <c r="BF1059" s="256">
        <f>IF(N1059="snížená",J1059,0)</f>
        <v>0</v>
      </c>
      <c r="BG1059" s="256">
        <f>IF(N1059="zákl. přenesená",J1059,0)</f>
        <v>0</v>
      </c>
      <c r="BH1059" s="256">
        <f>IF(N1059="sníž. přenesená",J1059,0)</f>
        <v>0</v>
      </c>
      <c r="BI1059" s="256">
        <f>IF(N1059="nulová",J1059,0)</f>
        <v>0</v>
      </c>
      <c r="BJ1059" s="16" t="s">
        <v>80</v>
      </c>
      <c r="BK1059" s="256">
        <f>ROUND(I1059*H1059,2)</f>
        <v>0</v>
      </c>
      <c r="BL1059" s="16" t="s">
        <v>242</v>
      </c>
      <c r="BM1059" s="255" t="s">
        <v>1473</v>
      </c>
    </row>
    <row r="1060" spans="1:51" s="13" customFormat="1" ht="12">
      <c r="A1060" s="13"/>
      <c r="B1060" s="257"/>
      <c r="C1060" s="258"/>
      <c r="D1060" s="259" t="s">
        <v>166</v>
      </c>
      <c r="E1060" s="260" t="s">
        <v>1</v>
      </c>
      <c r="F1060" s="261" t="s">
        <v>275</v>
      </c>
      <c r="G1060" s="258"/>
      <c r="H1060" s="260" t="s">
        <v>1</v>
      </c>
      <c r="I1060" s="262"/>
      <c r="J1060" s="258"/>
      <c r="K1060" s="258"/>
      <c r="L1060" s="263"/>
      <c r="M1060" s="264"/>
      <c r="N1060" s="265"/>
      <c r="O1060" s="265"/>
      <c r="P1060" s="265"/>
      <c r="Q1060" s="265"/>
      <c r="R1060" s="265"/>
      <c r="S1060" s="265"/>
      <c r="T1060" s="26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7" t="s">
        <v>166</v>
      </c>
      <c r="AU1060" s="267" t="s">
        <v>82</v>
      </c>
      <c r="AV1060" s="13" t="s">
        <v>80</v>
      </c>
      <c r="AW1060" s="13" t="s">
        <v>30</v>
      </c>
      <c r="AX1060" s="13" t="s">
        <v>73</v>
      </c>
      <c r="AY1060" s="267" t="s">
        <v>158</v>
      </c>
    </row>
    <row r="1061" spans="1:51" s="14" customFormat="1" ht="12">
      <c r="A1061" s="14"/>
      <c r="B1061" s="268"/>
      <c r="C1061" s="269"/>
      <c r="D1061" s="259" t="s">
        <v>166</v>
      </c>
      <c r="E1061" s="270" t="s">
        <v>1</v>
      </c>
      <c r="F1061" s="271" t="s">
        <v>1474</v>
      </c>
      <c r="G1061" s="269"/>
      <c r="H1061" s="272">
        <v>6.616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166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158</v>
      </c>
    </row>
    <row r="1062" spans="1:51" s="14" customFormat="1" ht="12">
      <c r="A1062" s="14"/>
      <c r="B1062" s="268"/>
      <c r="C1062" s="269"/>
      <c r="D1062" s="259" t="s">
        <v>166</v>
      </c>
      <c r="E1062" s="270" t="s">
        <v>1</v>
      </c>
      <c r="F1062" s="271" t="s">
        <v>1475</v>
      </c>
      <c r="G1062" s="269"/>
      <c r="H1062" s="272">
        <v>9.217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166</v>
      </c>
      <c r="AU1062" s="278" t="s">
        <v>82</v>
      </c>
      <c r="AV1062" s="14" t="s">
        <v>82</v>
      </c>
      <c r="AW1062" s="14" t="s">
        <v>30</v>
      </c>
      <c r="AX1062" s="14" t="s">
        <v>73</v>
      </c>
      <c r="AY1062" s="278" t="s">
        <v>158</v>
      </c>
    </row>
    <row r="1063" spans="1:51" s="14" customFormat="1" ht="12">
      <c r="A1063" s="14"/>
      <c r="B1063" s="268"/>
      <c r="C1063" s="269"/>
      <c r="D1063" s="259" t="s">
        <v>166</v>
      </c>
      <c r="E1063" s="270" t="s">
        <v>1</v>
      </c>
      <c r="F1063" s="271" t="s">
        <v>1476</v>
      </c>
      <c r="G1063" s="269"/>
      <c r="H1063" s="272">
        <v>6.765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166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158</v>
      </c>
    </row>
    <row r="1064" spans="1:51" s="14" customFormat="1" ht="12">
      <c r="A1064" s="14"/>
      <c r="B1064" s="268"/>
      <c r="C1064" s="269"/>
      <c r="D1064" s="259" t="s">
        <v>166</v>
      </c>
      <c r="E1064" s="270" t="s">
        <v>1</v>
      </c>
      <c r="F1064" s="271" t="s">
        <v>1477</v>
      </c>
      <c r="G1064" s="269"/>
      <c r="H1064" s="272">
        <v>7.706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166</v>
      </c>
      <c r="AU1064" s="278" t="s">
        <v>82</v>
      </c>
      <c r="AV1064" s="14" t="s">
        <v>82</v>
      </c>
      <c r="AW1064" s="14" t="s">
        <v>30</v>
      </c>
      <c r="AX1064" s="14" t="s">
        <v>73</v>
      </c>
      <c r="AY1064" s="278" t="s">
        <v>158</v>
      </c>
    </row>
    <row r="1065" spans="1:65" s="2" customFormat="1" ht="21.75" customHeight="1">
      <c r="A1065" s="37"/>
      <c r="B1065" s="38"/>
      <c r="C1065" s="279" t="s">
        <v>1478</v>
      </c>
      <c r="D1065" s="279" t="s">
        <v>233</v>
      </c>
      <c r="E1065" s="280" t="s">
        <v>1479</v>
      </c>
      <c r="F1065" s="281" t="s">
        <v>1480</v>
      </c>
      <c r="G1065" s="282" t="s">
        <v>284</v>
      </c>
      <c r="H1065" s="283">
        <v>33.334</v>
      </c>
      <c r="I1065" s="284"/>
      <c r="J1065" s="285">
        <f>ROUND(I1065*H1065,2)</f>
        <v>0</v>
      </c>
      <c r="K1065" s="286"/>
      <c r="L1065" s="287"/>
      <c r="M1065" s="288" t="s">
        <v>1</v>
      </c>
      <c r="N1065" s="289" t="s">
        <v>38</v>
      </c>
      <c r="O1065" s="90"/>
      <c r="P1065" s="253">
        <f>O1065*H1065</f>
        <v>0</v>
      </c>
      <c r="Q1065" s="253">
        <v>0.01582</v>
      </c>
      <c r="R1065" s="253">
        <f>Q1065*H1065</f>
        <v>0.5273438800000001</v>
      </c>
      <c r="S1065" s="253">
        <v>0</v>
      </c>
      <c r="T1065" s="254">
        <f>S1065*H1065</f>
        <v>0</v>
      </c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R1065" s="255" t="s">
        <v>341</v>
      </c>
      <c r="AT1065" s="255" t="s">
        <v>233</v>
      </c>
      <c r="AU1065" s="255" t="s">
        <v>82</v>
      </c>
      <c r="AY1065" s="16" t="s">
        <v>158</v>
      </c>
      <c r="BE1065" s="256">
        <f>IF(N1065="základní",J1065,0)</f>
        <v>0</v>
      </c>
      <c r="BF1065" s="256">
        <f>IF(N1065="snížená",J1065,0)</f>
        <v>0</v>
      </c>
      <c r="BG1065" s="256">
        <f>IF(N1065="zákl. přenesená",J1065,0)</f>
        <v>0</v>
      </c>
      <c r="BH1065" s="256">
        <f>IF(N1065="sníž. přenesená",J1065,0)</f>
        <v>0</v>
      </c>
      <c r="BI1065" s="256">
        <f>IF(N1065="nulová",J1065,0)</f>
        <v>0</v>
      </c>
      <c r="BJ1065" s="16" t="s">
        <v>80</v>
      </c>
      <c r="BK1065" s="256">
        <f>ROUND(I1065*H1065,2)</f>
        <v>0</v>
      </c>
      <c r="BL1065" s="16" t="s">
        <v>242</v>
      </c>
      <c r="BM1065" s="255" t="s">
        <v>1481</v>
      </c>
    </row>
    <row r="1066" spans="1:47" s="2" customFormat="1" ht="12">
      <c r="A1066" s="37"/>
      <c r="B1066" s="38"/>
      <c r="C1066" s="39"/>
      <c r="D1066" s="259" t="s">
        <v>434</v>
      </c>
      <c r="E1066" s="39"/>
      <c r="F1066" s="290" t="s">
        <v>1482</v>
      </c>
      <c r="G1066" s="39"/>
      <c r="H1066" s="39"/>
      <c r="I1066" s="153"/>
      <c r="J1066" s="39"/>
      <c r="K1066" s="39"/>
      <c r="L1066" s="43"/>
      <c r="M1066" s="291"/>
      <c r="N1066" s="292"/>
      <c r="O1066" s="90"/>
      <c r="P1066" s="90"/>
      <c r="Q1066" s="90"/>
      <c r="R1066" s="90"/>
      <c r="S1066" s="90"/>
      <c r="T1066" s="91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T1066" s="16" t="s">
        <v>434</v>
      </c>
      <c r="AU1066" s="16" t="s">
        <v>82</v>
      </c>
    </row>
    <row r="1067" spans="1:51" s="14" customFormat="1" ht="12">
      <c r="A1067" s="14"/>
      <c r="B1067" s="268"/>
      <c r="C1067" s="269"/>
      <c r="D1067" s="259" t="s">
        <v>166</v>
      </c>
      <c r="E1067" s="269"/>
      <c r="F1067" s="271" t="s">
        <v>1483</v>
      </c>
      <c r="G1067" s="269"/>
      <c r="H1067" s="272">
        <v>33.334</v>
      </c>
      <c r="I1067" s="273"/>
      <c r="J1067" s="269"/>
      <c r="K1067" s="269"/>
      <c r="L1067" s="274"/>
      <c r="M1067" s="275"/>
      <c r="N1067" s="276"/>
      <c r="O1067" s="276"/>
      <c r="P1067" s="276"/>
      <c r="Q1067" s="276"/>
      <c r="R1067" s="276"/>
      <c r="S1067" s="276"/>
      <c r="T1067" s="27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8" t="s">
        <v>166</v>
      </c>
      <c r="AU1067" s="278" t="s">
        <v>82</v>
      </c>
      <c r="AV1067" s="14" t="s">
        <v>82</v>
      </c>
      <c r="AW1067" s="14" t="s">
        <v>4</v>
      </c>
      <c r="AX1067" s="14" t="s">
        <v>80</v>
      </c>
      <c r="AY1067" s="278" t="s">
        <v>158</v>
      </c>
    </row>
    <row r="1068" spans="1:65" s="2" customFormat="1" ht="21.75" customHeight="1">
      <c r="A1068" s="37"/>
      <c r="B1068" s="38"/>
      <c r="C1068" s="243" t="s">
        <v>1484</v>
      </c>
      <c r="D1068" s="243" t="s">
        <v>160</v>
      </c>
      <c r="E1068" s="244" t="s">
        <v>1485</v>
      </c>
      <c r="F1068" s="245" t="s">
        <v>1486</v>
      </c>
      <c r="G1068" s="246" t="s">
        <v>163</v>
      </c>
      <c r="H1068" s="247">
        <v>32.279</v>
      </c>
      <c r="I1068" s="248"/>
      <c r="J1068" s="249">
        <f>ROUND(I1068*H1068,2)</f>
        <v>0</v>
      </c>
      <c r="K1068" s="250"/>
      <c r="L1068" s="43"/>
      <c r="M1068" s="251" t="s">
        <v>1</v>
      </c>
      <c r="N1068" s="252" t="s">
        <v>38</v>
      </c>
      <c r="O1068" s="90"/>
      <c r="P1068" s="253">
        <f>O1068*H1068</f>
        <v>0</v>
      </c>
      <c r="Q1068" s="253">
        <v>0.0002</v>
      </c>
      <c r="R1068" s="253">
        <f>Q1068*H1068</f>
        <v>0.006455800000000001</v>
      </c>
      <c r="S1068" s="253">
        <v>0</v>
      </c>
      <c r="T1068" s="254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55" t="s">
        <v>242</v>
      </c>
      <c r="AT1068" s="255" t="s">
        <v>160</v>
      </c>
      <c r="AU1068" s="255" t="s">
        <v>82</v>
      </c>
      <c r="AY1068" s="16" t="s">
        <v>158</v>
      </c>
      <c r="BE1068" s="256">
        <f>IF(N1068="základní",J1068,0)</f>
        <v>0</v>
      </c>
      <c r="BF1068" s="256">
        <f>IF(N1068="snížená",J1068,0)</f>
        <v>0</v>
      </c>
      <c r="BG1068" s="256">
        <f>IF(N1068="zákl. přenesená",J1068,0)</f>
        <v>0</v>
      </c>
      <c r="BH1068" s="256">
        <f>IF(N1068="sníž. přenesená",J1068,0)</f>
        <v>0</v>
      </c>
      <c r="BI1068" s="256">
        <f>IF(N1068="nulová",J1068,0)</f>
        <v>0</v>
      </c>
      <c r="BJ1068" s="16" t="s">
        <v>80</v>
      </c>
      <c r="BK1068" s="256">
        <f>ROUND(I1068*H1068,2)</f>
        <v>0</v>
      </c>
      <c r="BL1068" s="16" t="s">
        <v>242</v>
      </c>
      <c r="BM1068" s="255" t="s">
        <v>1487</v>
      </c>
    </row>
    <row r="1069" spans="1:51" s="14" customFormat="1" ht="12">
      <c r="A1069" s="14"/>
      <c r="B1069" s="268"/>
      <c r="C1069" s="269"/>
      <c r="D1069" s="259" t="s">
        <v>166</v>
      </c>
      <c r="E1069" s="270" t="s">
        <v>1</v>
      </c>
      <c r="F1069" s="271" t="s">
        <v>1488</v>
      </c>
      <c r="G1069" s="269"/>
      <c r="H1069" s="272">
        <v>32.279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166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158</v>
      </c>
    </row>
    <row r="1070" spans="1:65" s="2" customFormat="1" ht="21.75" customHeight="1">
      <c r="A1070" s="37"/>
      <c r="B1070" s="38"/>
      <c r="C1070" s="243" t="s">
        <v>1489</v>
      </c>
      <c r="D1070" s="243" t="s">
        <v>160</v>
      </c>
      <c r="E1070" s="244" t="s">
        <v>1490</v>
      </c>
      <c r="F1070" s="245" t="s">
        <v>1491</v>
      </c>
      <c r="G1070" s="246" t="s">
        <v>462</v>
      </c>
      <c r="H1070" s="247">
        <v>61.764</v>
      </c>
      <c r="I1070" s="248"/>
      <c r="J1070" s="249">
        <f>ROUND(I1070*H1070,2)</f>
        <v>0</v>
      </c>
      <c r="K1070" s="250"/>
      <c r="L1070" s="43"/>
      <c r="M1070" s="251" t="s">
        <v>1</v>
      </c>
      <c r="N1070" s="252" t="s">
        <v>38</v>
      </c>
      <c r="O1070" s="90"/>
      <c r="P1070" s="253">
        <f>O1070*H1070</f>
        <v>0</v>
      </c>
      <c r="Q1070" s="253">
        <v>0</v>
      </c>
      <c r="R1070" s="253">
        <f>Q1070*H1070</f>
        <v>0</v>
      </c>
      <c r="S1070" s="253">
        <v>0</v>
      </c>
      <c r="T1070" s="254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55" t="s">
        <v>242</v>
      </c>
      <c r="AT1070" s="255" t="s">
        <v>160</v>
      </c>
      <c r="AU1070" s="255" t="s">
        <v>82</v>
      </c>
      <c r="AY1070" s="16" t="s">
        <v>158</v>
      </c>
      <c r="BE1070" s="256">
        <f>IF(N1070="základní",J1070,0)</f>
        <v>0</v>
      </c>
      <c r="BF1070" s="256">
        <f>IF(N1070="snížená",J1070,0)</f>
        <v>0</v>
      </c>
      <c r="BG1070" s="256">
        <f>IF(N1070="zákl. přenesená",J1070,0)</f>
        <v>0</v>
      </c>
      <c r="BH1070" s="256">
        <f>IF(N1070="sníž. přenesená",J1070,0)</f>
        <v>0</v>
      </c>
      <c r="BI1070" s="256">
        <f>IF(N1070="nulová",J1070,0)</f>
        <v>0</v>
      </c>
      <c r="BJ1070" s="16" t="s">
        <v>80</v>
      </c>
      <c r="BK1070" s="256">
        <f>ROUND(I1070*H1070,2)</f>
        <v>0</v>
      </c>
      <c r="BL1070" s="16" t="s">
        <v>242</v>
      </c>
      <c r="BM1070" s="255" t="s">
        <v>1492</v>
      </c>
    </row>
    <row r="1071" spans="1:51" s="13" customFormat="1" ht="12">
      <c r="A1071" s="13"/>
      <c r="B1071" s="257"/>
      <c r="C1071" s="258"/>
      <c r="D1071" s="259" t="s">
        <v>166</v>
      </c>
      <c r="E1071" s="260" t="s">
        <v>1</v>
      </c>
      <c r="F1071" s="261" t="s">
        <v>275</v>
      </c>
      <c r="G1071" s="258"/>
      <c r="H1071" s="260" t="s">
        <v>1</v>
      </c>
      <c r="I1071" s="262"/>
      <c r="J1071" s="258"/>
      <c r="K1071" s="258"/>
      <c r="L1071" s="263"/>
      <c r="M1071" s="264"/>
      <c r="N1071" s="265"/>
      <c r="O1071" s="265"/>
      <c r="P1071" s="265"/>
      <c r="Q1071" s="265"/>
      <c r="R1071" s="265"/>
      <c r="S1071" s="265"/>
      <c r="T1071" s="26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7" t="s">
        <v>166</v>
      </c>
      <c r="AU1071" s="267" t="s">
        <v>82</v>
      </c>
      <c r="AV1071" s="13" t="s">
        <v>80</v>
      </c>
      <c r="AW1071" s="13" t="s">
        <v>30</v>
      </c>
      <c r="AX1071" s="13" t="s">
        <v>73</v>
      </c>
      <c r="AY1071" s="267" t="s">
        <v>158</v>
      </c>
    </row>
    <row r="1072" spans="1:51" s="14" customFormat="1" ht="12">
      <c r="A1072" s="14"/>
      <c r="B1072" s="268"/>
      <c r="C1072" s="269"/>
      <c r="D1072" s="259" t="s">
        <v>166</v>
      </c>
      <c r="E1072" s="270" t="s">
        <v>1</v>
      </c>
      <c r="F1072" s="271" t="s">
        <v>1493</v>
      </c>
      <c r="G1072" s="269"/>
      <c r="H1072" s="272">
        <v>12.954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78" t="s">
        <v>166</v>
      </c>
      <c r="AU1072" s="278" t="s">
        <v>82</v>
      </c>
      <c r="AV1072" s="14" t="s">
        <v>82</v>
      </c>
      <c r="AW1072" s="14" t="s">
        <v>30</v>
      </c>
      <c r="AX1072" s="14" t="s">
        <v>73</v>
      </c>
      <c r="AY1072" s="278" t="s">
        <v>158</v>
      </c>
    </row>
    <row r="1073" spans="1:51" s="14" customFormat="1" ht="12">
      <c r="A1073" s="14"/>
      <c r="B1073" s="268"/>
      <c r="C1073" s="269"/>
      <c r="D1073" s="259" t="s">
        <v>166</v>
      </c>
      <c r="E1073" s="270" t="s">
        <v>1</v>
      </c>
      <c r="F1073" s="271" t="s">
        <v>1494</v>
      </c>
      <c r="G1073" s="269"/>
      <c r="H1073" s="272">
        <v>21.71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166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158</v>
      </c>
    </row>
    <row r="1074" spans="1:51" s="14" customFormat="1" ht="12">
      <c r="A1074" s="14"/>
      <c r="B1074" s="268"/>
      <c r="C1074" s="269"/>
      <c r="D1074" s="259" t="s">
        <v>166</v>
      </c>
      <c r="E1074" s="270" t="s">
        <v>1</v>
      </c>
      <c r="F1074" s="271" t="s">
        <v>1495</v>
      </c>
      <c r="G1074" s="269"/>
      <c r="H1074" s="272">
        <v>13.8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166</v>
      </c>
      <c r="AU1074" s="278" t="s">
        <v>82</v>
      </c>
      <c r="AV1074" s="14" t="s">
        <v>82</v>
      </c>
      <c r="AW1074" s="14" t="s">
        <v>30</v>
      </c>
      <c r="AX1074" s="14" t="s">
        <v>73</v>
      </c>
      <c r="AY1074" s="278" t="s">
        <v>158</v>
      </c>
    </row>
    <row r="1075" spans="1:51" s="14" customFormat="1" ht="12">
      <c r="A1075" s="14"/>
      <c r="B1075" s="268"/>
      <c r="C1075" s="269"/>
      <c r="D1075" s="259" t="s">
        <v>166</v>
      </c>
      <c r="E1075" s="270" t="s">
        <v>1</v>
      </c>
      <c r="F1075" s="271" t="s">
        <v>1496</v>
      </c>
      <c r="G1075" s="269"/>
      <c r="H1075" s="272">
        <v>13.3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166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158</v>
      </c>
    </row>
    <row r="1076" spans="1:65" s="2" customFormat="1" ht="21.75" customHeight="1">
      <c r="A1076" s="37"/>
      <c r="B1076" s="38"/>
      <c r="C1076" s="279" t="s">
        <v>1497</v>
      </c>
      <c r="D1076" s="279" t="s">
        <v>233</v>
      </c>
      <c r="E1076" s="280" t="s">
        <v>1498</v>
      </c>
      <c r="F1076" s="281" t="s">
        <v>1499</v>
      </c>
      <c r="G1076" s="282" t="s">
        <v>171</v>
      </c>
      <c r="H1076" s="283">
        <v>0.435</v>
      </c>
      <c r="I1076" s="284"/>
      <c r="J1076" s="285">
        <f>ROUND(I1076*H1076,2)</f>
        <v>0</v>
      </c>
      <c r="K1076" s="286"/>
      <c r="L1076" s="287"/>
      <c r="M1076" s="288" t="s">
        <v>1</v>
      </c>
      <c r="N1076" s="289" t="s">
        <v>38</v>
      </c>
      <c r="O1076" s="90"/>
      <c r="P1076" s="253">
        <f>O1076*H1076</f>
        <v>0</v>
      </c>
      <c r="Q1076" s="253">
        <v>0.55</v>
      </c>
      <c r="R1076" s="253">
        <f>Q1076*H1076</f>
        <v>0.23925000000000002</v>
      </c>
      <c r="S1076" s="253">
        <v>0</v>
      </c>
      <c r="T1076" s="254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55" t="s">
        <v>341</v>
      </c>
      <c r="AT1076" s="255" t="s">
        <v>233</v>
      </c>
      <c r="AU1076" s="255" t="s">
        <v>82</v>
      </c>
      <c r="AY1076" s="16" t="s">
        <v>158</v>
      </c>
      <c r="BE1076" s="256">
        <f>IF(N1076="základní",J1076,0)</f>
        <v>0</v>
      </c>
      <c r="BF1076" s="256">
        <f>IF(N1076="snížená",J1076,0)</f>
        <v>0</v>
      </c>
      <c r="BG1076" s="256">
        <f>IF(N1076="zákl. přenesená",J1076,0)</f>
        <v>0</v>
      </c>
      <c r="BH1076" s="256">
        <f>IF(N1076="sníž. přenesená",J1076,0)</f>
        <v>0</v>
      </c>
      <c r="BI1076" s="256">
        <f>IF(N1076="nulová",J1076,0)</f>
        <v>0</v>
      </c>
      <c r="BJ1076" s="16" t="s">
        <v>80</v>
      </c>
      <c r="BK1076" s="256">
        <f>ROUND(I1076*H1076,2)</f>
        <v>0</v>
      </c>
      <c r="BL1076" s="16" t="s">
        <v>242</v>
      </c>
      <c r="BM1076" s="255" t="s">
        <v>1500</v>
      </c>
    </row>
    <row r="1077" spans="1:51" s="13" customFormat="1" ht="12">
      <c r="A1077" s="13"/>
      <c r="B1077" s="257"/>
      <c r="C1077" s="258"/>
      <c r="D1077" s="259" t="s">
        <v>166</v>
      </c>
      <c r="E1077" s="260" t="s">
        <v>1</v>
      </c>
      <c r="F1077" s="261" t="s">
        <v>275</v>
      </c>
      <c r="G1077" s="258"/>
      <c r="H1077" s="260" t="s">
        <v>1</v>
      </c>
      <c r="I1077" s="262"/>
      <c r="J1077" s="258"/>
      <c r="K1077" s="258"/>
      <c r="L1077" s="263"/>
      <c r="M1077" s="264"/>
      <c r="N1077" s="265"/>
      <c r="O1077" s="265"/>
      <c r="P1077" s="265"/>
      <c r="Q1077" s="265"/>
      <c r="R1077" s="265"/>
      <c r="S1077" s="265"/>
      <c r="T1077" s="26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7" t="s">
        <v>166</v>
      </c>
      <c r="AU1077" s="267" t="s">
        <v>82</v>
      </c>
      <c r="AV1077" s="13" t="s">
        <v>80</v>
      </c>
      <c r="AW1077" s="13" t="s">
        <v>30</v>
      </c>
      <c r="AX1077" s="13" t="s">
        <v>73</v>
      </c>
      <c r="AY1077" s="267" t="s">
        <v>158</v>
      </c>
    </row>
    <row r="1078" spans="1:51" s="14" customFormat="1" ht="12">
      <c r="A1078" s="14"/>
      <c r="B1078" s="268"/>
      <c r="C1078" s="269"/>
      <c r="D1078" s="259" t="s">
        <v>166</v>
      </c>
      <c r="E1078" s="270" t="s">
        <v>1</v>
      </c>
      <c r="F1078" s="271" t="s">
        <v>1501</v>
      </c>
      <c r="G1078" s="269"/>
      <c r="H1078" s="272">
        <v>0.083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78" t="s">
        <v>166</v>
      </c>
      <c r="AU1078" s="278" t="s">
        <v>82</v>
      </c>
      <c r="AV1078" s="14" t="s">
        <v>82</v>
      </c>
      <c r="AW1078" s="14" t="s">
        <v>30</v>
      </c>
      <c r="AX1078" s="14" t="s">
        <v>73</v>
      </c>
      <c r="AY1078" s="278" t="s">
        <v>158</v>
      </c>
    </row>
    <row r="1079" spans="1:51" s="14" customFormat="1" ht="12">
      <c r="A1079" s="14"/>
      <c r="B1079" s="268"/>
      <c r="C1079" s="269"/>
      <c r="D1079" s="259" t="s">
        <v>166</v>
      </c>
      <c r="E1079" s="270" t="s">
        <v>1</v>
      </c>
      <c r="F1079" s="271" t="s">
        <v>1502</v>
      </c>
      <c r="G1079" s="269"/>
      <c r="H1079" s="272">
        <v>0.139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166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158</v>
      </c>
    </row>
    <row r="1080" spans="1:51" s="14" customFormat="1" ht="12">
      <c r="A1080" s="14"/>
      <c r="B1080" s="268"/>
      <c r="C1080" s="269"/>
      <c r="D1080" s="259" t="s">
        <v>166</v>
      </c>
      <c r="E1080" s="270" t="s">
        <v>1</v>
      </c>
      <c r="F1080" s="271" t="s">
        <v>1503</v>
      </c>
      <c r="G1080" s="269"/>
      <c r="H1080" s="272">
        <v>0.088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166</v>
      </c>
      <c r="AU1080" s="278" t="s">
        <v>82</v>
      </c>
      <c r="AV1080" s="14" t="s">
        <v>82</v>
      </c>
      <c r="AW1080" s="14" t="s">
        <v>30</v>
      </c>
      <c r="AX1080" s="14" t="s">
        <v>73</v>
      </c>
      <c r="AY1080" s="278" t="s">
        <v>158</v>
      </c>
    </row>
    <row r="1081" spans="1:51" s="14" customFormat="1" ht="12">
      <c r="A1081" s="14"/>
      <c r="B1081" s="268"/>
      <c r="C1081" s="269"/>
      <c r="D1081" s="259" t="s">
        <v>166</v>
      </c>
      <c r="E1081" s="270" t="s">
        <v>1</v>
      </c>
      <c r="F1081" s="271" t="s">
        <v>1504</v>
      </c>
      <c r="G1081" s="269"/>
      <c r="H1081" s="272">
        <v>0.085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166</v>
      </c>
      <c r="AU1081" s="278" t="s">
        <v>82</v>
      </c>
      <c r="AV1081" s="14" t="s">
        <v>82</v>
      </c>
      <c r="AW1081" s="14" t="s">
        <v>30</v>
      </c>
      <c r="AX1081" s="14" t="s">
        <v>73</v>
      </c>
      <c r="AY1081" s="278" t="s">
        <v>158</v>
      </c>
    </row>
    <row r="1082" spans="1:51" s="14" customFormat="1" ht="12">
      <c r="A1082" s="14"/>
      <c r="B1082" s="268"/>
      <c r="C1082" s="269"/>
      <c r="D1082" s="259" t="s">
        <v>166</v>
      </c>
      <c r="E1082" s="269"/>
      <c r="F1082" s="271" t="s">
        <v>1505</v>
      </c>
      <c r="G1082" s="269"/>
      <c r="H1082" s="272">
        <v>0.435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166</v>
      </c>
      <c r="AU1082" s="278" t="s">
        <v>82</v>
      </c>
      <c r="AV1082" s="14" t="s">
        <v>82</v>
      </c>
      <c r="AW1082" s="14" t="s">
        <v>4</v>
      </c>
      <c r="AX1082" s="14" t="s">
        <v>80</v>
      </c>
      <c r="AY1082" s="278" t="s">
        <v>158</v>
      </c>
    </row>
    <row r="1083" spans="1:65" s="2" customFormat="1" ht="21.75" customHeight="1">
      <c r="A1083" s="37"/>
      <c r="B1083" s="38"/>
      <c r="C1083" s="243" t="s">
        <v>1506</v>
      </c>
      <c r="D1083" s="243" t="s">
        <v>160</v>
      </c>
      <c r="E1083" s="244" t="s">
        <v>1507</v>
      </c>
      <c r="F1083" s="245" t="s">
        <v>1508</v>
      </c>
      <c r="G1083" s="246" t="s">
        <v>163</v>
      </c>
      <c r="H1083" s="247">
        <v>6.254</v>
      </c>
      <c r="I1083" s="248"/>
      <c r="J1083" s="249">
        <f>ROUND(I1083*H1083,2)</f>
        <v>0</v>
      </c>
      <c r="K1083" s="250"/>
      <c r="L1083" s="43"/>
      <c r="M1083" s="251" t="s">
        <v>1</v>
      </c>
      <c r="N1083" s="252" t="s">
        <v>38</v>
      </c>
      <c r="O1083" s="90"/>
      <c r="P1083" s="253">
        <f>O1083*H1083</f>
        <v>0</v>
      </c>
      <c r="Q1083" s="253">
        <v>0</v>
      </c>
      <c r="R1083" s="253">
        <f>Q1083*H1083</f>
        <v>0</v>
      </c>
      <c r="S1083" s="253">
        <v>0.014</v>
      </c>
      <c r="T1083" s="254">
        <f>S1083*H1083</f>
        <v>0.087556</v>
      </c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R1083" s="255" t="s">
        <v>242</v>
      </c>
      <c r="AT1083" s="255" t="s">
        <v>160</v>
      </c>
      <c r="AU1083" s="255" t="s">
        <v>82</v>
      </c>
      <c r="AY1083" s="16" t="s">
        <v>158</v>
      </c>
      <c r="BE1083" s="256">
        <f>IF(N1083="základní",J1083,0)</f>
        <v>0</v>
      </c>
      <c r="BF1083" s="256">
        <f>IF(N1083="snížená",J1083,0)</f>
        <v>0</v>
      </c>
      <c r="BG1083" s="256">
        <f>IF(N1083="zákl. přenesená",J1083,0)</f>
        <v>0</v>
      </c>
      <c r="BH1083" s="256">
        <f>IF(N1083="sníž. přenesená",J1083,0)</f>
        <v>0</v>
      </c>
      <c r="BI1083" s="256">
        <f>IF(N1083="nulová",J1083,0)</f>
        <v>0</v>
      </c>
      <c r="BJ1083" s="16" t="s">
        <v>80</v>
      </c>
      <c r="BK1083" s="256">
        <f>ROUND(I1083*H1083,2)</f>
        <v>0</v>
      </c>
      <c r="BL1083" s="16" t="s">
        <v>242</v>
      </c>
      <c r="BM1083" s="255" t="s">
        <v>1509</v>
      </c>
    </row>
    <row r="1084" spans="1:51" s="14" customFormat="1" ht="12">
      <c r="A1084" s="14"/>
      <c r="B1084" s="268"/>
      <c r="C1084" s="269"/>
      <c r="D1084" s="259" t="s">
        <v>166</v>
      </c>
      <c r="E1084" s="270" t="s">
        <v>1</v>
      </c>
      <c r="F1084" s="271" t="s">
        <v>1418</v>
      </c>
      <c r="G1084" s="269"/>
      <c r="H1084" s="272">
        <v>6.254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166</v>
      </c>
      <c r="AU1084" s="278" t="s">
        <v>82</v>
      </c>
      <c r="AV1084" s="14" t="s">
        <v>82</v>
      </c>
      <c r="AW1084" s="14" t="s">
        <v>30</v>
      </c>
      <c r="AX1084" s="14" t="s">
        <v>73</v>
      </c>
      <c r="AY1084" s="278" t="s">
        <v>158</v>
      </c>
    </row>
    <row r="1085" spans="1:65" s="2" customFormat="1" ht="21.75" customHeight="1">
      <c r="A1085" s="37"/>
      <c r="B1085" s="38"/>
      <c r="C1085" s="243" t="s">
        <v>1510</v>
      </c>
      <c r="D1085" s="243" t="s">
        <v>160</v>
      </c>
      <c r="E1085" s="244" t="s">
        <v>1511</v>
      </c>
      <c r="F1085" s="245" t="s">
        <v>1512</v>
      </c>
      <c r="G1085" s="246" t="s">
        <v>171</v>
      </c>
      <c r="H1085" s="247">
        <v>0.395</v>
      </c>
      <c r="I1085" s="248"/>
      <c r="J1085" s="249">
        <f>ROUND(I1085*H1085,2)</f>
        <v>0</v>
      </c>
      <c r="K1085" s="250"/>
      <c r="L1085" s="43"/>
      <c r="M1085" s="251" t="s">
        <v>1</v>
      </c>
      <c r="N1085" s="252" t="s">
        <v>38</v>
      </c>
      <c r="O1085" s="90"/>
      <c r="P1085" s="253">
        <f>O1085*H1085</f>
        <v>0</v>
      </c>
      <c r="Q1085" s="253">
        <v>0.00281</v>
      </c>
      <c r="R1085" s="253">
        <f>Q1085*H1085</f>
        <v>0.00110995</v>
      </c>
      <c r="S1085" s="253">
        <v>0</v>
      </c>
      <c r="T1085" s="254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55" t="s">
        <v>242</v>
      </c>
      <c r="AT1085" s="255" t="s">
        <v>160</v>
      </c>
      <c r="AU1085" s="255" t="s">
        <v>82</v>
      </c>
      <c r="AY1085" s="16" t="s">
        <v>158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6" t="s">
        <v>80</v>
      </c>
      <c r="BK1085" s="256">
        <f>ROUND(I1085*H1085,2)</f>
        <v>0</v>
      </c>
      <c r="BL1085" s="16" t="s">
        <v>242</v>
      </c>
      <c r="BM1085" s="255" t="s">
        <v>1513</v>
      </c>
    </row>
    <row r="1086" spans="1:51" s="13" customFormat="1" ht="12">
      <c r="A1086" s="13"/>
      <c r="B1086" s="257"/>
      <c r="C1086" s="258"/>
      <c r="D1086" s="259" t="s">
        <v>166</v>
      </c>
      <c r="E1086" s="260" t="s">
        <v>1</v>
      </c>
      <c r="F1086" s="261" t="s">
        <v>275</v>
      </c>
      <c r="G1086" s="258"/>
      <c r="H1086" s="260" t="s">
        <v>1</v>
      </c>
      <c r="I1086" s="262"/>
      <c r="J1086" s="258"/>
      <c r="K1086" s="258"/>
      <c r="L1086" s="263"/>
      <c r="M1086" s="264"/>
      <c r="N1086" s="265"/>
      <c r="O1086" s="265"/>
      <c r="P1086" s="265"/>
      <c r="Q1086" s="265"/>
      <c r="R1086" s="265"/>
      <c r="S1086" s="265"/>
      <c r="T1086" s="266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7" t="s">
        <v>166</v>
      </c>
      <c r="AU1086" s="267" t="s">
        <v>82</v>
      </c>
      <c r="AV1086" s="13" t="s">
        <v>80</v>
      </c>
      <c r="AW1086" s="13" t="s">
        <v>30</v>
      </c>
      <c r="AX1086" s="13" t="s">
        <v>73</v>
      </c>
      <c r="AY1086" s="267" t="s">
        <v>158</v>
      </c>
    </row>
    <row r="1087" spans="1:51" s="14" customFormat="1" ht="12">
      <c r="A1087" s="14"/>
      <c r="B1087" s="268"/>
      <c r="C1087" s="269"/>
      <c r="D1087" s="259" t="s">
        <v>166</v>
      </c>
      <c r="E1087" s="270" t="s">
        <v>1</v>
      </c>
      <c r="F1087" s="271" t="s">
        <v>1501</v>
      </c>
      <c r="G1087" s="269"/>
      <c r="H1087" s="272">
        <v>0.083</v>
      </c>
      <c r="I1087" s="273"/>
      <c r="J1087" s="269"/>
      <c r="K1087" s="269"/>
      <c r="L1087" s="274"/>
      <c r="M1087" s="275"/>
      <c r="N1087" s="276"/>
      <c r="O1087" s="276"/>
      <c r="P1087" s="276"/>
      <c r="Q1087" s="276"/>
      <c r="R1087" s="276"/>
      <c r="S1087" s="276"/>
      <c r="T1087" s="27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8" t="s">
        <v>166</v>
      </c>
      <c r="AU1087" s="278" t="s">
        <v>82</v>
      </c>
      <c r="AV1087" s="14" t="s">
        <v>82</v>
      </c>
      <c r="AW1087" s="14" t="s">
        <v>30</v>
      </c>
      <c r="AX1087" s="14" t="s">
        <v>73</v>
      </c>
      <c r="AY1087" s="278" t="s">
        <v>158</v>
      </c>
    </row>
    <row r="1088" spans="1:51" s="14" customFormat="1" ht="12">
      <c r="A1088" s="14"/>
      <c r="B1088" s="268"/>
      <c r="C1088" s="269"/>
      <c r="D1088" s="259" t="s">
        <v>166</v>
      </c>
      <c r="E1088" s="270" t="s">
        <v>1</v>
      </c>
      <c r="F1088" s="271" t="s">
        <v>1502</v>
      </c>
      <c r="G1088" s="269"/>
      <c r="H1088" s="272">
        <v>0.139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166</v>
      </c>
      <c r="AU1088" s="278" t="s">
        <v>82</v>
      </c>
      <c r="AV1088" s="14" t="s">
        <v>82</v>
      </c>
      <c r="AW1088" s="14" t="s">
        <v>30</v>
      </c>
      <c r="AX1088" s="14" t="s">
        <v>73</v>
      </c>
      <c r="AY1088" s="278" t="s">
        <v>158</v>
      </c>
    </row>
    <row r="1089" spans="1:51" s="14" customFormat="1" ht="12">
      <c r="A1089" s="14"/>
      <c r="B1089" s="268"/>
      <c r="C1089" s="269"/>
      <c r="D1089" s="259" t="s">
        <v>166</v>
      </c>
      <c r="E1089" s="270" t="s">
        <v>1</v>
      </c>
      <c r="F1089" s="271" t="s">
        <v>1503</v>
      </c>
      <c r="G1089" s="269"/>
      <c r="H1089" s="272">
        <v>0.088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78" t="s">
        <v>166</v>
      </c>
      <c r="AU1089" s="278" t="s">
        <v>82</v>
      </c>
      <c r="AV1089" s="14" t="s">
        <v>82</v>
      </c>
      <c r="AW1089" s="14" t="s">
        <v>30</v>
      </c>
      <c r="AX1089" s="14" t="s">
        <v>73</v>
      </c>
      <c r="AY1089" s="278" t="s">
        <v>158</v>
      </c>
    </row>
    <row r="1090" spans="1:51" s="14" customFormat="1" ht="12">
      <c r="A1090" s="14"/>
      <c r="B1090" s="268"/>
      <c r="C1090" s="269"/>
      <c r="D1090" s="259" t="s">
        <v>166</v>
      </c>
      <c r="E1090" s="270" t="s">
        <v>1</v>
      </c>
      <c r="F1090" s="271" t="s">
        <v>1504</v>
      </c>
      <c r="G1090" s="269"/>
      <c r="H1090" s="272">
        <v>0.085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166</v>
      </c>
      <c r="AU1090" s="278" t="s">
        <v>82</v>
      </c>
      <c r="AV1090" s="14" t="s">
        <v>82</v>
      </c>
      <c r="AW1090" s="14" t="s">
        <v>30</v>
      </c>
      <c r="AX1090" s="14" t="s">
        <v>73</v>
      </c>
      <c r="AY1090" s="278" t="s">
        <v>158</v>
      </c>
    </row>
    <row r="1091" spans="1:65" s="2" customFormat="1" ht="21.75" customHeight="1">
      <c r="A1091" s="37"/>
      <c r="B1091" s="38"/>
      <c r="C1091" s="243" t="s">
        <v>1514</v>
      </c>
      <c r="D1091" s="243" t="s">
        <v>160</v>
      </c>
      <c r="E1091" s="244" t="s">
        <v>1515</v>
      </c>
      <c r="F1091" s="245" t="s">
        <v>1516</v>
      </c>
      <c r="G1091" s="246" t="s">
        <v>214</v>
      </c>
      <c r="H1091" s="247">
        <v>7.135</v>
      </c>
      <c r="I1091" s="248"/>
      <c r="J1091" s="249">
        <f>ROUND(I1091*H1091,2)</f>
        <v>0</v>
      </c>
      <c r="K1091" s="250"/>
      <c r="L1091" s="43"/>
      <c r="M1091" s="251" t="s">
        <v>1</v>
      </c>
      <c r="N1091" s="252" t="s">
        <v>38</v>
      </c>
      <c r="O1091" s="90"/>
      <c r="P1091" s="253">
        <f>O1091*H1091</f>
        <v>0</v>
      </c>
      <c r="Q1091" s="253">
        <v>0</v>
      </c>
      <c r="R1091" s="253">
        <f>Q1091*H1091</f>
        <v>0</v>
      </c>
      <c r="S1091" s="253">
        <v>0</v>
      </c>
      <c r="T1091" s="254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55" t="s">
        <v>242</v>
      </c>
      <c r="AT1091" s="255" t="s">
        <v>160</v>
      </c>
      <c r="AU1091" s="255" t="s">
        <v>82</v>
      </c>
      <c r="AY1091" s="16" t="s">
        <v>158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6" t="s">
        <v>80</v>
      </c>
      <c r="BK1091" s="256">
        <f>ROUND(I1091*H1091,2)</f>
        <v>0</v>
      </c>
      <c r="BL1091" s="16" t="s">
        <v>242</v>
      </c>
      <c r="BM1091" s="255" t="s">
        <v>1517</v>
      </c>
    </row>
    <row r="1092" spans="1:63" s="12" customFormat="1" ht="22.8" customHeight="1">
      <c r="A1092" s="12"/>
      <c r="B1092" s="227"/>
      <c r="C1092" s="228"/>
      <c r="D1092" s="229" t="s">
        <v>72</v>
      </c>
      <c r="E1092" s="241" t="s">
        <v>1518</v>
      </c>
      <c r="F1092" s="241" t="s">
        <v>1519</v>
      </c>
      <c r="G1092" s="228"/>
      <c r="H1092" s="228"/>
      <c r="I1092" s="231"/>
      <c r="J1092" s="242">
        <f>BK1092</f>
        <v>0</v>
      </c>
      <c r="K1092" s="228"/>
      <c r="L1092" s="233"/>
      <c r="M1092" s="234"/>
      <c r="N1092" s="235"/>
      <c r="O1092" s="235"/>
      <c r="P1092" s="236">
        <f>SUM(P1093:P1107)</f>
        <v>0</v>
      </c>
      <c r="Q1092" s="235"/>
      <c r="R1092" s="236">
        <f>SUM(R1093:R1107)</f>
        <v>0.2706066</v>
      </c>
      <c r="S1092" s="235"/>
      <c r="T1092" s="237">
        <f>SUM(T1093:T1107)</f>
        <v>0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38" t="s">
        <v>82</v>
      </c>
      <c r="AT1092" s="239" t="s">
        <v>72</v>
      </c>
      <c r="AU1092" s="239" t="s">
        <v>80</v>
      </c>
      <c r="AY1092" s="238" t="s">
        <v>158</v>
      </c>
      <c r="BK1092" s="240">
        <f>SUM(BK1093:BK1107)</f>
        <v>0</v>
      </c>
    </row>
    <row r="1093" spans="1:65" s="2" customFormat="1" ht="21.75" customHeight="1">
      <c r="A1093" s="37"/>
      <c r="B1093" s="38"/>
      <c r="C1093" s="243" t="s">
        <v>1520</v>
      </c>
      <c r="D1093" s="243" t="s">
        <v>160</v>
      </c>
      <c r="E1093" s="244" t="s">
        <v>1521</v>
      </c>
      <c r="F1093" s="245" t="s">
        <v>1522</v>
      </c>
      <c r="G1093" s="246" t="s">
        <v>163</v>
      </c>
      <c r="H1093" s="247">
        <v>15.8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38</v>
      </c>
      <c r="O1093" s="90"/>
      <c r="P1093" s="253">
        <f>O1093*H1093</f>
        <v>0</v>
      </c>
      <c r="Q1093" s="253">
        <v>0.01694</v>
      </c>
      <c r="R1093" s="253">
        <f>Q1093*H1093</f>
        <v>0.267652</v>
      </c>
      <c r="S1093" s="253">
        <v>0</v>
      </c>
      <c r="T1093" s="254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242</v>
      </c>
      <c r="AT1093" s="255" t="s">
        <v>160</v>
      </c>
      <c r="AU1093" s="255" t="s">
        <v>82</v>
      </c>
      <c r="AY1093" s="16" t="s">
        <v>158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80</v>
      </c>
      <c r="BK1093" s="256">
        <f>ROUND(I1093*H1093,2)</f>
        <v>0</v>
      </c>
      <c r="BL1093" s="16" t="s">
        <v>242</v>
      </c>
      <c r="BM1093" s="255" t="s">
        <v>1523</v>
      </c>
    </row>
    <row r="1094" spans="1:51" s="13" customFormat="1" ht="12">
      <c r="A1094" s="13"/>
      <c r="B1094" s="257"/>
      <c r="C1094" s="258"/>
      <c r="D1094" s="259" t="s">
        <v>166</v>
      </c>
      <c r="E1094" s="260" t="s">
        <v>1</v>
      </c>
      <c r="F1094" s="261" t="s">
        <v>275</v>
      </c>
      <c r="G1094" s="258"/>
      <c r="H1094" s="260" t="s">
        <v>1</v>
      </c>
      <c r="I1094" s="262"/>
      <c r="J1094" s="258"/>
      <c r="K1094" s="258"/>
      <c r="L1094" s="263"/>
      <c r="M1094" s="264"/>
      <c r="N1094" s="265"/>
      <c r="O1094" s="265"/>
      <c r="P1094" s="265"/>
      <c r="Q1094" s="265"/>
      <c r="R1094" s="265"/>
      <c r="S1094" s="265"/>
      <c r="T1094" s="266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7" t="s">
        <v>166</v>
      </c>
      <c r="AU1094" s="267" t="s">
        <v>82</v>
      </c>
      <c r="AV1094" s="13" t="s">
        <v>80</v>
      </c>
      <c r="AW1094" s="13" t="s">
        <v>30</v>
      </c>
      <c r="AX1094" s="13" t="s">
        <v>73</v>
      </c>
      <c r="AY1094" s="267" t="s">
        <v>158</v>
      </c>
    </row>
    <row r="1095" spans="1:51" s="14" customFormat="1" ht="12">
      <c r="A1095" s="14"/>
      <c r="B1095" s="268"/>
      <c r="C1095" s="269"/>
      <c r="D1095" s="259" t="s">
        <v>166</v>
      </c>
      <c r="E1095" s="270" t="s">
        <v>1</v>
      </c>
      <c r="F1095" s="271" t="s">
        <v>1524</v>
      </c>
      <c r="G1095" s="269"/>
      <c r="H1095" s="272">
        <v>3.3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166</v>
      </c>
      <c r="AU1095" s="278" t="s">
        <v>82</v>
      </c>
      <c r="AV1095" s="14" t="s">
        <v>82</v>
      </c>
      <c r="AW1095" s="14" t="s">
        <v>30</v>
      </c>
      <c r="AX1095" s="14" t="s">
        <v>73</v>
      </c>
      <c r="AY1095" s="278" t="s">
        <v>158</v>
      </c>
    </row>
    <row r="1096" spans="1:51" s="14" customFormat="1" ht="12">
      <c r="A1096" s="14"/>
      <c r="B1096" s="268"/>
      <c r="C1096" s="269"/>
      <c r="D1096" s="259" t="s">
        <v>166</v>
      </c>
      <c r="E1096" s="270" t="s">
        <v>1</v>
      </c>
      <c r="F1096" s="271" t="s">
        <v>1525</v>
      </c>
      <c r="G1096" s="269"/>
      <c r="H1096" s="272">
        <v>5.2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166</v>
      </c>
      <c r="AU1096" s="278" t="s">
        <v>82</v>
      </c>
      <c r="AV1096" s="14" t="s">
        <v>82</v>
      </c>
      <c r="AW1096" s="14" t="s">
        <v>30</v>
      </c>
      <c r="AX1096" s="14" t="s">
        <v>73</v>
      </c>
      <c r="AY1096" s="278" t="s">
        <v>158</v>
      </c>
    </row>
    <row r="1097" spans="1:51" s="14" customFormat="1" ht="12">
      <c r="A1097" s="14"/>
      <c r="B1097" s="268"/>
      <c r="C1097" s="269"/>
      <c r="D1097" s="259" t="s">
        <v>166</v>
      </c>
      <c r="E1097" s="270" t="s">
        <v>1</v>
      </c>
      <c r="F1097" s="271" t="s">
        <v>1526</v>
      </c>
      <c r="G1097" s="269"/>
      <c r="H1097" s="272">
        <v>3.4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166</v>
      </c>
      <c r="AU1097" s="278" t="s">
        <v>82</v>
      </c>
      <c r="AV1097" s="14" t="s">
        <v>82</v>
      </c>
      <c r="AW1097" s="14" t="s">
        <v>30</v>
      </c>
      <c r="AX1097" s="14" t="s">
        <v>73</v>
      </c>
      <c r="AY1097" s="278" t="s">
        <v>158</v>
      </c>
    </row>
    <row r="1098" spans="1:51" s="14" customFormat="1" ht="12">
      <c r="A1098" s="14"/>
      <c r="B1098" s="268"/>
      <c r="C1098" s="269"/>
      <c r="D1098" s="259" t="s">
        <v>166</v>
      </c>
      <c r="E1098" s="270" t="s">
        <v>1</v>
      </c>
      <c r="F1098" s="271" t="s">
        <v>1527</v>
      </c>
      <c r="G1098" s="269"/>
      <c r="H1098" s="272">
        <v>3.9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166</v>
      </c>
      <c r="AU1098" s="278" t="s">
        <v>82</v>
      </c>
      <c r="AV1098" s="14" t="s">
        <v>82</v>
      </c>
      <c r="AW1098" s="14" t="s">
        <v>30</v>
      </c>
      <c r="AX1098" s="14" t="s">
        <v>73</v>
      </c>
      <c r="AY1098" s="278" t="s">
        <v>158</v>
      </c>
    </row>
    <row r="1099" spans="1:65" s="2" customFormat="1" ht="16.5" customHeight="1">
      <c r="A1099" s="37"/>
      <c r="B1099" s="38"/>
      <c r="C1099" s="243" t="s">
        <v>1528</v>
      </c>
      <c r="D1099" s="243" t="s">
        <v>160</v>
      </c>
      <c r="E1099" s="244" t="s">
        <v>1529</v>
      </c>
      <c r="F1099" s="245" t="s">
        <v>1530</v>
      </c>
      <c r="G1099" s="246" t="s">
        <v>163</v>
      </c>
      <c r="H1099" s="247">
        <v>15.8</v>
      </c>
      <c r="I1099" s="248"/>
      <c r="J1099" s="249">
        <f>ROUND(I1099*H1099,2)</f>
        <v>0</v>
      </c>
      <c r="K1099" s="250"/>
      <c r="L1099" s="43"/>
      <c r="M1099" s="251" t="s">
        <v>1</v>
      </c>
      <c r="N1099" s="252" t="s">
        <v>38</v>
      </c>
      <c r="O1099" s="90"/>
      <c r="P1099" s="253">
        <f>O1099*H1099</f>
        <v>0</v>
      </c>
      <c r="Q1099" s="253">
        <v>0</v>
      </c>
      <c r="R1099" s="253">
        <f>Q1099*H1099</f>
        <v>0</v>
      </c>
      <c r="S1099" s="253">
        <v>0</v>
      </c>
      <c r="T1099" s="254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55" t="s">
        <v>242</v>
      </c>
      <c r="AT1099" s="255" t="s">
        <v>160</v>
      </c>
      <c r="AU1099" s="255" t="s">
        <v>82</v>
      </c>
      <c r="AY1099" s="16" t="s">
        <v>158</v>
      </c>
      <c r="BE1099" s="256">
        <f>IF(N1099="základní",J1099,0)</f>
        <v>0</v>
      </c>
      <c r="BF1099" s="256">
        <f>IF(N1099="snížená",J1099,0)</f>
        <v>0</v>
      </c>
      <c r="BG1099" s="256">
        <f>IF(N1099="zákl. přenesená",J1099,0)</f>
        <v>0</v>
      </c>
      <c r="BH1099" s="256">
        <f>IF(N1099="sníž. přenesená",J1099,0)</f>
        <v>0</v>
      </c>
      <c r="BI1099" s="256">
        <f>IF(N1099="nulová",J1099,0)</f>
        <v>0</v>
      </c>
      <c r="BJ1099" s="16" t="s">
        <v>80</v>
      </c>
      <c r="BK1099" s="256">
        <f>ROUND(I1099*H1099,2)</f>
        <v>0</v>
      </c>
      <c r="BL1099" s="16" t="s">
        <v>242</v>
      </c>
      <c r="BM1099" s="255" t="s">
        <v>1531</v>
      </c>
    </row>
    <row r="1100" spans="1:51" s="13" customFormat="1" ht="12">
      <c r="A1100" s="13"/>
      <c r="B1100" s="257"/>
      <c r="C1100" s="258"/>
      <c r="D1100" s="259" t="s">
        <v>166</v>
      </c>
      <c r="E1100" s="260" t="s">
        <v>1</v>
      </c>
      <c r="F1100" s="261" t="s">
        <v>275</v>
      </c>
      <c r="G1100" s="258"/>
      <c r="H1100" s="260" t="s">
        <v>1</v>
      </c>
      <c r="I1100" s="262"/>
      <c r="J1100" s="258"/>
      <c r="K1100" s="258"/>
      <c r="L1100" s="263"/>
      <c r="M1100" s="264"/>
      <c r="N1100" s="265"/>
      <c r="O1100" s="265"/>
      <c r="P1100" s="265"/>
      <c r="Q1100" s="265"/>
      <c r="R1100" s="265"/>
      <c r="S1100" s="265"/>
      <c r="T1100" s="266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7" t="s">
        <v>166</v>
      </c>
      <c r="AU1100" s="267" t="s">
        <v>82</v>
      </c>
      <c r="AV1100" s="13" t="s">
        <v>80</v>
      </c>
      <c r="AW1100" s="13" t="s">
        <v>30</v>
      </c>
      <c r="AX1100" s="13" t="s">
        <v>73</v>
      </c>
      <c r="AY1100" s="267" t="s">
        <v>158</v>
      </c>
    </row>
    <row r="1101" spans="1:51" s="14" customFormat="1" ht="12">
      <c r="A1101" s="14"/>
      <c r="B1101" s="268"/>
      <c r="C1101" s="269"/>
      <c r="D1101" s="259" t="s">
        <v>166</v>
      </c>
      <c r="E1101" s="270" t="s">
        <v>1</v>
      </c>
      <c r="F1101" s="271" t="s">
        <v>1524</v>
      </c>
      <c r="G1101" s="269"/>
      <c r="H1101" s="272">
        <v>3.3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166</v>
      </c>
      <c r="AU1101" s="278" t="s">
        <v>82</v>
      </c>
      <c r="AV1101" s="14" t="s">
        <v>82</v>
      </c>
      <c r="AW1101" s="14" t="s">
        <v>30</v>
      </c>
      <c r="AX1101" s="14" t="s">
        <v>73</v>
      </c>
      <c r="AY1101" s="278" t="s">
        <v>158</v>
      </c>
    </row>
    <row r="1102" spans="1:51" s="14" customFormat="1" ht="12">
      <c r="A1102" s="14"/>
      <c r="B1102" s="268"/>
      <c r="C1102" s="269"/>
      <c r="D1102" s="259" t="s">
        <v>166</v>
      </c>
      <c r="E1102" s="270" t="s">
        <v>1</v>
      </c>
      <c r="F1102" s="271" t="s">
        <v>1525</v>
      </c>
      <c r="G1102" s="269"/>
      <c r="H1102" s="272">
        <v>5.2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166</v>
      </c>
      <c r="AU1102" s="278" t="s">
        <v>82</v>
      </c>
      <c r="AV1102" s="14" t="s">
        <v>82</v>
      </c>
      <c r="AW1102" s="14" t="s">
        <v>30</v>
      </c>
      <c r="AX1102" s="14" t="s">
        <v>73</v>
      </c>
      <c r="AY1102" s="278" t="s">
        <v>158</v>
      </c>
    </row>
    <row r="1103" spans="1:51" s="14" customFormat="1" ht="12">
      <c r="A1103" s="14"/>
      <c r="B1103" s="268"/>
      <c r="C1103" s="269"/>
      <c r="D1103" s="259" t="s">
        <v>166</v>
      </c>
      <c r="E1103" s="270" t="s">
        <v>1</v>
      </c>
      <c r="F1103" s="271" t="s">
        <v>1526</v>
      </c>
      <c r="G1103" s="269"/>
      <c r="H1103" s="272">
        <v>3.4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166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158</v>
      </c>
    </row>
    <row r="1104" spans="1:51" s="14" customFormat="1" ht="12">
      <c r="A1104" s="14"/>
      <c r="B1104" s="268"/>
      <c r="C1104" s="269"/>
      <c r="D1104" s="259" t="s">
        <v>166</v>
      </c>
      <c r="E1104" s="270" t="s">
        <v>1</v>
      </c>
      <c r="F1104" s="271" t="s">
        <v>1527</v>
      </c>
      <c r="G1104" s="269"/>
      <c r="H1104" s="272">
        <v>3.9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166</v>
      </c>
      <c r="AU1104" s="278" t="s">
        <v>82</v>
      </c>
      <c r="AV1104" s="14" t="s">
        <v>82</v>
      </c>
      <c r="AW1104" s="14" t="s">
        <v>30</v>
      </c>
      <c r="AX1104" s="14" t="s">
        <v>73</v>
      </c>
      <c r="AY1104" s="278" t="s">
        <v>158</v>
      </c>
    </row>
    <row r="1105" spans="1:65" s="2" customFormat="1" ht="21.75" customHeight="1">
      <c r="A1105" s="37"/>
      <c r="B1105" s="38"/>
      <c r="C1105" s="279" t="s">
        <v>1532</v>
      </c>
      <c r="D1105" s="279" t="s">
        <v>233</v>
      </c>
      <c r="E1105" s="280" t="s">
        <v>1533</v>
      </c>
      <c r="F1105" s="281" t="s">
        <v>1534</v>
      </c>
      <c r="G1105" s="282" t="s">
        <v>163</v>
      </c>
      <c r="H1105" s="283">
        <v>17.38</v>
      </c>
      <c r="I1105" s="284"/>
      <c r="J1105" s="285">
        <f>ROUND(I1105*H1105,2)</f>
        <v>0</v>
      </c>
      <c r="K1105" s="286"/>
      <c r="L1105" s="287"/>
      <c r="M1105" s="288" t="s">
        <v>1</v>
      </c>
      <c r="N1105" s="289" t="s">
        <v>38</v>
      </c>
      <c r="O1105" s="90"/>
      <c r="P1105" s="253">
        <f>O1105*H1105</f>
        <v>0</v>
      </c>
      <c r="Q1105" s="253">
        <v>0.00017</v>
      </c>
      <c r="R1105" s="253">
        <f>Q1105*H1105</f>
        <v>0.0029546</v>
      </c>
      <c r="S1105" s="253">
        <v>0</v>
      </c>
      <c r="T1105" s="254">
        <f>S1105*H1105</f>
        <v>0</v>
      </c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R1105" s="255" t="s">
        <v>341</v>
      </c>
      <c r="AT1105" s="255" t="s">
        <v>233</v>
      </c>
      <c r="AU1105" s="255" t="s">
        <v>82</v>
      </c>
      <c r="AY1105" s="16" t="s">
        <v>158</v>
      </c>
      <c r="BE1105" s="256">
        <f>IF(N1105="základní",J1105,0)</f>
        <v>0</v>
      </c>
      <c r="BF1105" s="256">
        <f>IF(N1105="snížená",J1105,0)</f>
        <v>0</v>
      </c>
      <c r="BG1105" s="256">
        <f>IF(N1105="zákl. přenesená",J1105,0)</f>
        <v>0</v>
      </c>
      <c r="BH1105" s="256">
        <f>IF(N1105="sníž. přenesená",J1105,0)</f>
        <v>0</v>
      </c>
      <c r="BI1105" s="256">
        <f>IF(N1105="nulová",J1105,0)</f>
        <v>0</v>
      </c>
      <c r="BJ1105" s="16" t="s">
        <v>80</v>
      </c>
      <c r="BK1105" s="256">
        <f>ROUND(I1105*H1105,2)</f>
        <v>0</v>
      </c>
      <c r="BL1105" s="16" t="s">
        <v>242</v>
      </c>
      <c r="BM1105" s="255" t="s">
        <v>1535</v>
      </c>
    </row>
    <row r="1106" spans="1:51" s="14" customFormat="1" ht="12">
      <c r="A1106" s="14"/>
      <c r="B1106" s="268"/>
      <c r="C1106" s="269"/>
      <c r="D1106" s="259" t="s">
        <v>166</v>
      </c>
      <c r="E1106" s="269"/>
      <c r="F1106" s="271" t="s">
        <v>1536</v>
      </c>
      <c r="G1106" s="269"/>
      <c r="H1106" s="272">
        <v>17.38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166</v>
      </c>
      <c r="AU1106" s="278" t="s">
        <v>82</v>
      </c>
      <c r="AV1106" s="14" t="s">
        <v>82</v>
      </c>
      <c r="AW1106" s="14" t="s">
        <v>4</v>
      </c>
      <c r="AX1106" s="14" t="s">
        <v>80</v>
      </c>
      <c r="AY1106" s="278" t="s">
        <v>158</v>
      </c>
    </row>
    <row r="1107" spans="1:65" s="2" customFormat="1" ht="21.75" customHeight="1">
      <c r="A1107" s="37"/>
      <c r="B1107" s="38"/>
      <c r="C1107" s="243" t="s">
        <v>1537</v>
      </c>
      <c r="D1107" s="243" t="s">
        <v>160</v>
      </c>
      <c r="E1107" s="244" t="s">
        <v>1538</v>
      </c>
      <c r="F1107" s="245" t="s">
        <v>1539</v>
      </c>
      <c r="G1107" s="246" t="s">
        <v>214</v>
      </c>
      <c r="H1107" s="247">
        <v>0.271</v>
      </c>
      <c r="I1107" s="248"/>
      <c r="J1107" s="249">
        <f>ROUND(I1107*H1107,2)</f>
        <v>0</v>
      </c>
      <c r="K1107" s="250"/>
      <c r="L1107" s="43"/>
      <c r="M1107" s="251" t="s">
        <v>1</v>
      </c>
      <c r="N1107" s="252" t="s">
        <v>38</v>
      </c>
      <c r="O1107" s="90"/>
      <c r="P1107" s="253">
        <f>O1107*H1107</f>
        <v>0</v>
      </c>
      <c r="Q1107" s="253">
        <v>0</v>
      </c>
      <c r="R1107" s="253">
        <f>Q1107*H1107</f>
        <v>0</v>
      </c>
      <c r="S1107" s="253">
        <v>0</v>
      </c>
      <c r="T1107" s="254">
        <f>S1107*H1107</f>
        <v>0</v>
      </c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R1107" s="255" t="s">
        <v>242</v>
      </c>
      <c r="AT1107" s="255" t="s">
        <v>160</v>
      </c>
      <c r="AU1107" s="255" t="s">
        <v>82</v>
      </c>
      <c r="AY1107" s="16" t="s">
        <v>158</v>
      </c>
      <c r="BE1107" s="256">
        <f>IF(N1107="základní",J1107,0)</f>
        <v>0</v>
      </c>
      <c r="BF1107" s="256">
        <f>IF(N1107="snížená",J1107,0)</f>
        <v>0</v>
      </c>
      <c r="BG1107" s="256">
        <f>IF(N1107="zákl. přenesená",J1107,0)</f>
        <v>0</v>
      </c>
      <c r="BH1107" s="256">
        <f>IF(N1107="sníž. přenesená",J1107,0)</f>
        <v>0</v>
      </c>
      <c r="BI1107" s="256">
        <f>IF(N1107="nulová",J1107,0)</f>
        <v>0</v>
      </c>
      <c r="BJ1107" s="16" t="s">
        <v>80</v>
      </c>
      <c r="BK1107" s="256">
        <f>ROUND(I1107*H1107,2)</f>
        <v>0</v>
      </c>
      <c r="BL1107" s="16" t="s">
        <v>242</v>
      </c>
      <c r="BM1107" s="255" t="s">
        <v>1540</v>
      </c>
    </row>
    <row r="1108" spans="1:63" s="12" customFormat="1" ht="22.8" customHeight="1">
      <c r="A1108" s="12"/>
      <c r="B1108" s="227"/>
      <c r="C1108" s="228"/>
      <c r="D1108" s="229" t="s">
        <v>72</v>
      </c>
      <c r="E1108" s="241" t="s">
        <v>1541</v>
      </c>
      <c r="F1108" s="241" t="s">
        <v>1542</v>
      </c>
      <c r="G1108" s="228"/>
      <c r="H1108" s="228"/>
      <c r="I1108" s="231"/>
      <c r="J1108" s="242">
        <f>BK1108</f>
        <v>0</v>
      </c>
      <c r="K1108" s="228"/>
      <c r="L1108" s="233"/>
      <c r="M1108" s="234"/>
      <c r="N1108" s="235"/>
      <c r="O1108" s="235"/>
      <c r="P1108" s="236">
        <f>SUM(P1109:P1175)</f>
        <v>0</v>
      </c>
      <c r="Q1108" s="235"/>
      <c r="R1108" s="236">
        <f>SUM(R1109:R1175)</f>
        <v>1.07283192</v>
      </c>
      <c r="S1108" s="235"/>
      <c r="T1108" s="237">
        <f>SUM(T1109:T1175)</f>
        <v>1.1663115</v>
      </c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R1108" s="238" t="s">
        <v>82</v>
      </c>
      <c r="AT1108" s="239" t="s">
        <v>72</v>
      </c>
      <c r="AU1108" s="239" t="s">
        <v>80</v>
      </c>
      <c r="AY1108" s="238" t="s">
        <v>158</v>
      </c>
      <c r="BK1108" s="240">
        <f>SUM(BK1109:BK1175)</f>
        <v>0</v>
      </c>
    </row>
    <row r="1109" spans="1:65" s="2" customFormat="1" ht="16.5" customHeight="1">
      <c r="A1109" s="37"/>
      <c r="B1109" s="38"/>
      <c r="C1109" s="243" t="s">
        <v>1543</v>
      </c>
      <c r="D1109" s="243" t="s">
        <v>160</v>
      </c>
      <c r="E1109" s="244" t="s">
        <v>1544</v>
      </c>
      <c r="F1109" s="245" t="s">
        <v>1545</v>
      </c>
      <c r="G1109" s="246" t="s">
        <v>163</v>
      </c>
      <c r="H1109" s="247">
        <v>4.32</v>
      </c>
      <c r="I1109" s="248"/>
      <c r="J1109" s="249">
        <f>ROUND(I1109*H1109,2)</f>
        <v>0</v>
      </c>
      <c r="K1109" s="250"/>
      <c r="L1109" s="43"/>
      <c r="M1109" s="251" t="s">
        <v>1</v>
      </c>
      <c r="N1109" s="252" t="s">
        <v>38</v>
      </c>
      <c r="O1109" s="90"/>
      <c r="P1109" s="253">
        <f>O1109*H1109</f>
        <v>0</v>
      </c>
      <c r="Q1109" s="253">
        <v>0</v>
      </c>
      <c r="R1109" s="253">
        <f>Q1109*H1109</f>
        <v>0</v>
      </c>
      <c r="S1109" s="253">
        <v>0.00594</v>
      </c>
      <c r="T1109" s="254">
        <f>S1109*H1109</f>
        <v>0.0256608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55" t="s">
        <v>242</v>
      </c>
      <c r="AT1109" s="255" t="s">
        <v>160</v>
      </c>
      <c r="AU1109" s="255" t="s">
        <v>82</v>
      </c>
      <c r="AY1109" s="16" t="s">
        <v>158</v>
      </c>
      <c r="BE1109" s="256">
        <f>IF(N1109="základní",J1109,0)</f>
        <v>0</v>
      </c>
      <c r="BF1109" s="256">
        <f>IF(N1109="snížená",J1109,0)</f>
        <v>0</v>
      </c>
      <c r="BG1109" s="256">
        <f>IF(N1109="zákl. přenesená",J1109,0)</f>
        <v>0</v>
      </c>
      <c r="BH1109" s="256">
        <f>IF(N1109="sníž. přenesená",J1109,0)</f>
        <v>0</v>
      </c>
      <c r="BI1109" s="256">
        <f>IF(N1109="nulová",J1109,0)</f>
        <v>0</v>
      </c>
      <c r="BJ1109" s="16" t="s">
        <v>80</v>
      </c>
      <c r="BK1109" s="256">
        <f>ROUND(I1109*H1109,2)</f>
        <v>0</v>
      </c>
      <c r="BL1109" s="16" t="s">
        <v>242</v>
      </c>
      <c r="BM1109" s="255" t="s">
        <v>1546</v>
      </c>
    </row>
    <row r="1110" spans="1:51" s="14" customFormat="1" ht="12">
      <c r="A1110" s="14"/>
      <c r="B1110" s="268"/>
      <c r="C1110" s="269"/>
      <c r="D1110" s="259" t="s">
        <v>166</v>
      </c>
      <c r="E1110" s="270" t="s">
        <v>1</v>
      </c>
      <c r="F1110" s="271" t="s">
        <v>1547</v>
      </c>
      <c r="G1110" s="269"/>
      <c r="H1110" s="272">
        <v>4.32</v>
      </c>
      <c r="I1110" s="273"/>
      <c r="J1110" s="269"/>
      <c r="K1110" s="269"/>
      <c r="L1110" s="274"/>
      <c r="M1110" s="275"/>
      <c r="N1110" s="276"/>
      <c r="O1110" s="276"/>
      <c r="P1110" s="276"/>
      <c r="Q1110" s="276"/>
      <c r="R1110" s="276"/>
      <c r="S1110" s="276"/>
      <c r="T1110" s="27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8" t="s">
        <v>166</v>
      </c>
      <c r="AU1110" s="278" t="s">
        <v>82</v>
      </c>
      <c r="AV1110" s="14" t="s">
        <v>82</v>
      </c>
      <c r="AW1110" s="14" t="s">
        <v>30</v>
      </c>
      <c r="AX1110" s="14" t="s">
        <v>73</v>
      </c>
      <c r="AY1110" s="278" t="s">
        <v>158</v>
      </c>
    </row>
    <row r="1111" spans="1:65" s="2" customFormat="1" ht="16.5" customHeight="1">
      <c r="A1111" s="37"/>
      <c r="B1111" s="38"/>
      <c r="C1111" s="243" t="s">
        <v>1548</v>
      </c>
      <c r="D1111" s="243" t="s">
        <v>160</v>
      </c>
      <c r="E1111" s="244" t="s">
        <v>1549</v>
      </c>
      <c r="F1111" s="245" t="s">
        <v>1550</v>
      </c>
      <c r="G1111" s="246" t="s">
        <v>462</v>
      </c>
      <c r="H1111" s="247">
        <v>9.36</v>
      </c>
      <c r="I1111" s="248"/>
      <c r="J1111" s="249">
        <f>ROUND(I1111*H1111,2)</f>
        <v>0</v>
      </c>
      <c r="K1111" s="250"/>
      <c r="L1111" s="43"/>
      <c r="M1111" s="251" t="s">
        <v>1</v>
      </c>
      <c r="N1111" s="252" t="s">
        <v>38</v>
      </c>
      <c r="O1111" s="90"/>
      <c r="P1111" s="253">
        <f>O1111*H1111</f>
        <v>0</v>
      </c>
      <c r="Q1111" s="253">
        <v>0</v>
      </c>
      <c r="R1111" s="253">
        <f>Q1111*H1111</f>
        <v>0</v>
      </c>
      <c r="S1111" s="253">
        <v>0</v>
      </c>
      <c r="T1111" s="254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55" t="s">
        <v>242</v>
      </c>
      <c r="AT1111" s="255" t="s">
        <v>160</v>
      </c>
      <c r="AU1111" s="255" t="s">
        <v>82</v>
      </c>
      <c r="AY1111" s="16" t="s">
        <v>158</v>
      </c>
      <c r="BE1111" s="256">
        <f>IF(N1111="základní",J1111,0)</f>
        <v>0</v>
      </c>
      <c r="BF1111" s="256">
        <f>IF(N1111="snížená",J1111,0)</f>
        <v>0</v>
      </c>
      <c r="BG1111" s="256">
        <f>IF(N1111="zákl. přenesená",J1111,0)</f>
        <v>0</v>
      </c>
      <c r="BH1111" s="256">
        <f>IF(N1111="sníž. přenesená",J1111,0)</f>
        <v>0</v>
      </c>
      <c r="BI1111" s="256">
        <f>IF(N1111="nulová",J1111,0)</f>
        <v>0</v>
      </c>
      <c r="BJ1111" s="16" t="s">
        <v>80</v>
      </c>
      <c r="BK1111" s="256">
        <f>ROUND(I1111*H1111,2)</f>
        <v>0</v>
      </c>
      <c r="BL1111" s="16" t="s">
        <v>242</v>
      </c>
      <c r="BM1111" s="255" t="s">
        <v>1551</v>
      </c>
    </row>
    <row r="1112" spans="1:51" s="14" customFormat="1" ht="12">
      <c r="A1112" s="14"/>
      <c r="B1112" s="268"/>
      <c r="C1112" s="269"/>
      <c r="D1112" s="259" t="s">
        <v>166</v>
      </c>
      <c r="E1112" s="270" t="s">
        <v>1</v>
      </c>
      <c r="F1112" s="271" t="s">
        <v>1552</v>
      </c>
      <c r="G1112" s="269"/>
      <c r="H1112" s="272">
        <v>7.92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166</v>
      </c>
      <c r="AU1112" s="278" t="s">
        <v>82</v>
      </c>
      <c r="AV1112" s="14" t="s">
        <v>82</v>
      </c>
      <c r="AW1112" s="14" t="s">
        <v>30</v>
      </c>
      <c r="AX1112" s="14" t="s">
        <v>73</v>
      </c>
      <c r="AY1112" s="278" t="s">
        <v>158</v>
      </c>
    </row>
    <row r="1113" spans="1:51" s="14" customFormat="1" ht="12">
      <c r="A1113" s="14"/>
      <c r="B1113" s="268"/>
      <c r="C1113" s="269"/>
      <c r="D1113" s="259" t="s">
        <v>166</v>
      </c>
      <c r="E1113" s="270" t="s">
        <v>1</v>
      </c>
      <c r="F1113" s="271" t="s">
        <v>1553</v>
      </c>
      <c r="G1113" s="269"/>
      <c r="H1113" s="272">
        <v>1.44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166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158</v>
      </c>
    </row>
    <row r="1114" spans="1:65" s="2" customFormat="1" ht="16.5" customHeight="1">
      <c r="A1114" s="37"/>
      <c r="B1114" s="38"/>
      <c r="C1114" s="279" t="s">
        <v>1554</v>
      </c>
      <c r="D1114" s="279" t="s">
        <v>233</v>
      </c>
      <c r="E1114" s="280" t="s">
        <v>1555</v>
      </c>
      <c r="F1114" s="281" t="s">
        <v>1556</v>
      </c>
      <c r="G1114" s="282" t="s">
        <v>163</v>
      </c>
      <c r="H1114" s="283">
        <v>10.764</v>
      </c>
      <c r="I1114" s="284"/>
      <c r="J1114" s="285">
        <f>ROUND(I1114*H1114,2)</f>
        <v>0</v>
      </c>
      <c r="K1114" s="286"/>
      <c r="L1114" s="287"/>
      <c r="M1114" s="288" t="s">
        <v>1</v>
      </c>
      <c r="N1114" s="289" t="s">
        <v>38</v>
      </c>
      <c r="O1114" s="90"/>
      <c r="P1114" s="253">
        <f>O1114*H1114</f>
        <v>0</v>
      </c>
      <c r="Q1114" s="253">
        <v>0.00038</v>
      </c>
      <c r="R1114" s="253">
        <f>Q1114*H1114</f>
        <v>0.00409032</v>
      </c>
      <c r="S1114" s="253">
        <v>0</v>
      </c>
      <c r="T1114" s="254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55" t="s">
        <v>341</v>
      </c>
      <c r="AT1114" s="255" t="s">
        <v>233</v>
      </c>
      <c r="AU1114" s="255" t="s">
        <v>82</v>
      </c>
      <c r="AY1114" s="16" t="s">
        <v>158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6" t="s">
        <v>80</v>
      </c>
      <c r="BK1114" s="256">
        <f>ROUND(I1114*H1114,2)</f>
        <v>0</v>
      </c>
      <c r="BL1114" s="16" t="s">
        <v>242</v>
      </c>
      <c r="BM1114" s="255" t="s">
        <v>1557</v>
      </c>
    </row>
    <row r="1115" spans="1:47" s="2" customFormat="1" ht="12">
      <c r="A1115" s="37"/>
      <c r="B1115" s="38"/>
      <c r="C1115" s="39"/>
      <c r="D1115" s="259" t="s">
        <v>434</v>
      </c>
      <c r="E1115" s="39"/>
      <c r="F1115" s="290" t="s">
        <v>1558</v>
      </c>
      <c r="G1115" s="39"/>
      <c r="H1115" s="39"/>
      <c r="I1115" s="153"/>
      <c r="J1115" s="39"/>
      <c r="K1115" s="39"/>
      <c r="L1115" s="43"/>
      <c r="M1115" s="291"/>
      <c r="N1115" s="292"/>
      <c r="O1115" s="90"/>
      <c r="P1115" s="90"/>
      <c r="Q1115" s="90"/>
      <c r="R1115" s="90"/>
      <c r="S1115" s="90"/>
      <c r="T1115" s="91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T1115" s="16" t="s">
        <v>434</v>
      </c>
      <c r="AU1115" s="16" t="s">
        <v>82</v>
      </c>
    </row>
    <row r="1116" spans="1:51" s="14" customFormat="1" ht="12">
      <c r="A1116" s="14"/>
      <c r="B1116" s="268"/>
      <c r="C1116" s="269"/>
      <c r="D1116" s="259" t="s">
        <v>166</v>
      </c>
      <c r="E1116" s="269"/>
      <c r="F1116" s="271" t="s">
        <v>1559</v>
      </c>
      <c r="G1116" s="269"/>
      <c r="H1116" s="272">
        <v>10.764</v>
      </c>
      <c r="I1116" s="273"/>
      <c r="J1116" s="269"/>
      <c r="K1116" s="269"/>
      <c r="L1116" s="274"/>
      <c r="M1116" s="275"/>
      <c r="N1116" s="276"/>
      <c r="O1116" s="276"/>
      <c r="P1116" s="276"/>
      <c r="Q1116" s="276"/>
      <c r="R1116" s="276"/>
      <c r="S1116" s="276"/>
      <c r="T1116" s="277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78" t="s">
        <v>166</v>
      </c>
      <c r="AU1116" s="278" t="s">
        <v>82</v>
      </c>
      <c r="AV1116" s="14" t="s">
        <v>82</v>
      </c>
      <c r="AW1116" s="14" t="s">
        <v>4</v>
      </c>
      <c r="AX1116" s="14" t="s">
        <v>80</v>
      </c>
      <c r="AY1116" s="278" t="s">
        <v>158</v>
      </c>
    </row>
    <row r="1117" spans="1:65" s="2" customFormat="1" ht="16.5" customHeight="1">
      <c r="A1117" s="37"/>
      <c r="B1117" s="38"/>
      <c r="C1117" s="243" t="s">
        <v>1560</v>
      </c>
      <c r="D1117" s="243" t="s">
        <v>160</v>
      </c>
      <c r="E1117" s="244" t="s">
        <v>1561</v>
      </c>
      <c r="F1117" s="245" t="s">
        <v>1562</v>
      </c>
      <c r="G1117" s="246" t="s">
        <v>462</v>
      </c>
      <c r="H1117" s="247">
        <v>88.06</v>
      </c>
      <c r="I1117" s="248"/>
      <c r="J1117" s="249">
        <f>ROUND(I1117*H1117,2)</f>
        <v>0</v>
      </c>
      <c r="K1117" s="250"/>
      <c r="L1117" s="43"/>
      <c r="M1117" s="251" t="s">
        <v>1</v>
      </c>
      <c r="N1117" s="252" t="s">
        <v>38</v>
      </c>
      <c r="O1117" s="90"/>
      <c r="P1117" s="253">
        <f>O1117*H1117</f>
        <v>0</v>
      </c>
      <c r="Q1117" s="253">
        <v>0</v>
      </c>
      <c r="R1117" s="253">
        <f>Q1117*H1117</f>
        <v>0</v>
      </c>
      <c r="S1117" s="253">
        <v>0.00167</v>
      </c>
      <c r="T1117" s="254">
        <f>S1117*H1117</f>
        <v>0.1470602</v>
      </c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R1117" s="255" t="s">
        <v>242</v>
      </c>
      <c r="AT1117" s="255" t="s">
        <v>160</v>
      </c>
      <c r="AU1117" s="255" t="s">
        <v>82</v>
      </c>
      <c r="AY1117" s="16" t="s">
        <v>158</v>
      </c>
      <c r="BE1117" s="256">
        <f>IF(N1117="základní",J1117,0)</f>
        <v>0</v>
      </c>
      <c r="BF1117" s="256">
        <f>IF(N1117="snížená",J1117,0)</f>
        <v>0</v>
      </c>
      <c r="BG1117" s="256">
        <f>IF(N1117="zákl. přenesená",J1117,0)</f>
        <v>0</v>
      </c>
      <c r="BH1117" s="256">
        <f>IF(N1117="sníž. přenesená",J1117,0)</f>
        <v>0</v>
      </c>
      <c r="BI1117" s="256">
        <f>IF(N1117="nulová",J1117,0)</f>
        <v>0</v>
      </c>
      <c r="BJ1117" s="16" t="s">
        <v>80</v>
      </c>
      <c r="BK1117" s="256">
        <f>ROUND(I1117*H1117,2)</f>
        <v>0</v>
      </c>
      <c r="BL1117" s="16" t="s">
        <v>242</v>
      </c>
      <c r="BM1117" s="255" t="s">
        <v>1563</v>
      </c>
    </row>
    <row r="1118" spans="1:51" s="13" customFormat="1" ht="12">
      <c r="A1118" s="13"/>
      <c r="B1118" s="257"/>
      <c r="C1118" s="258"/>
      <c r="D1118" s="259" t="s">
        <v>166</v>
      </c>
      <c r="E1118" s="260" t="s">
        <v>1</v>
      </c>
      <c r="F1118" s="261" t="s">
        <v>386</v>
      </c>
      <c r="G1118" s="258"/>
      <c r="H1118" s="260" t="s">
        <v>1</v>
      </c>
      <c r="I1118" s="262"/>
      <c r="J1118" s="258"/>
      <c r="K1118" s="258"/>
      <c r="L1118" s="263"/>
      <c r="M1118" s="264"/>
      <c r="N1118" s="265"/>
      <c r="O1118" s="265"/>
      <c r="P1118" s="265"/>
      <c r="Q1118" s="265"/>
      <c r="R1118" s="265"/>
      <c r="S1118" s="265"/>
      <c r="T1118" s="266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7" t="s">
        <v>166</v>
      </c>
      <c r="AU1118" s="267" t="s">
        <v>82</v>
      </c>
      <c r="AV1118" s="13" t="s">
        <v>80</v>
      </c>
      <c r="AW1118" s="13" t="s">
        <v>30</v>
      </c>
      <c r="AX1118" s="13" t="s">
        <v>73</v>
      </c>
      <c r="AY1118" s="267" t="s">
        <v>158</v>
      </c>
    </row>
    <row r="1119" spans="1:51" s="14" customFormat="1" ht="12">
      <c r="A1119" s="14"/>
      <c r="B1119" s="268"/>
      <c r="C1119" s="269"/>
      <c r="D1119" s="259" t="s">
        <v>166</v>
      </c>
      <c r="E1119" s="270" t="s">
        <v>1</v>
      </c>
      <c r="F1119" s="271" t="s">
        <v>506</v>
      </c>
      <c r="G1119" s="269"/>
      <c r="H1119" s="272">
        <v>14.56</v>
      </c>
      <c r="I1119" s="273"/>
      <c r="J1119" s="269"/>
      <c r="K1119" s="269"/>
      <c r="L1119" s="274"/>
      <c r="M1119" s="275"/>
      <c r="N1119" s="276"/>
      <c r="O1119" s="276"/>
      <c r="P1119" s="276"/>
      <c r="Q1119" s="276"/>
      <c r="R1119" s="276"/>
      <c r="S1119" s="276"/>
      <c r="T1119" s="277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8" t="s">
        <v>166</v>
      </c>
      <c r="AU1119" s="278" t="s">
        <v>82</v>
      </c>
      <c r="AV1119" s="14" t="s">
        <v>82</v>
      </c>
      <c r="AW1119" s="14" t="s">
        <v>30</v>
      </c>
      <c r="AX1119" s="14" t="s">
        <v>73</v>
      </c>
      <c r="AY1119" s="278" t="s">
        <v>158</v>
      </c>
    </row>
    <row r="1120" spans="1:51" s="14" customFormat="1" ht="12">
      <c r="A1120" s="14"/>
      <c r="B1120" s="268"/>
      <c r="C1120" s="269"/>
      <c r="D1120" s="259" t="s">
        <v>166</v>
      </c>
      <c r="E1120" s="270" t="s">
        <v>1</v>
      </c>
      <c r="F1120" s="271" t="s">
        <v>507</v>
      </c>
      <c r="G1120" s="269"/>
      <c r="H1120" s="272">
        <v>8.4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166</v>
      </c>
      <c r="AU1120" s="278" t="s">
        <v>82</v>
      </c>
      <c r="AV1120" s="14" t="s">
        <v>82</v>
      </c>
      <c r="AW1120" s="14" t="s">
        <v>30</v>
      </c>
      <c r="AX1120" s="14" t="s">
        <v>73</v>
      </c>
      <c r="AY1120" s="278" t="s">
        <v>158</v>
      </c>
    </row>
    <row r="1121" spans="1:51" s="14" customFormat="1" ht="12">
      <c r="A1121" s="14"/>
      <c r="B1121" s="268"/>
      <c r="C1121" s="269"/>
      <c r="D1121" s="259" t="s">
        <v>166</v>
      </c>
      <c r="E1121" s="270" t="s">
        <v>1</v>
      </c>
      <c r="F1121" s="271" t="s">
        <v>508</v>
      </c>
      <c r="G1121" s="269"/>
      <c r="H1121" s="272">
        <v>8.1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166</v>
      </c>
      <c r="AU1121" s="278" t="s">
        <v>82</v>
      </c>
      <c r="AV1121" s="14" t="s">
        <v>82</v>
      </c>
      <c r="AW1121" s="14" t="s">
        <v>30</v>
      </c>
      <c r="AX1121" s="14" t="s">
        <v>73</v>
      </c>
      <c r="AY1121" s="278" t="s">
        <v>158</v>
      </c>
    </row>
    <row r="1122" spans="1:51" s="14" customFormat="1" ht="12">
      <c r="A1122" s="14"/>
      <c r="B1122" s="268"/>
      <c r="C1122" s="269"/>
      <c r="D1122" s="259" t="s">
        <v>166</v>
      </c>
      <c r="E1122" s="270" t="s">
        <v>1</v>
      </c>
      <c r="F1122" s="271" t="s">
        <v>509</v>
      </c>
      <c r="G1122" s="269"/>
      <c r="H1122" s="272">
        <v>9.45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166</v>
      </c>
      <c r="AU1122" s="278" t="s">
        <v>82</v>
      </c>
      <c r="AV1122" s="14" t="s">
        <v>82</v>
      </c>
      <c r="AW1122" s="14" t="s">
        <v>30</v>
      </c>
      <c r="AX1122" s="14" t="s">
        <v>73</v>
      </c>
      <c r="AY1122" s="278" t="s">
        <v>158</v>
      </c>
    </row>
    <row r="1123" spans="1:51" s="14" customFormat="1" ht="12">
      <c r="A1123" s="14"/>
      <c r="B1123" s="268"/>
      <c r="C1123" s="269"/>
      <c r="D1123" s="259" t="s">
        <v>166</v>
      </c>
      <c r="E1123" s="270" t="s">
        <v>1</v>
      </c>
      <c r="F1123" s="271" t="s">
        <v>510</v>
      </c>
      <c r="G1123" s="269"/>
      <c r="H1123" s="272">
        <v>1.49</v>
      </c>
      <c r="I1123" s="273"/>
      <c r="J1123" s="269"/>
      <c r="K1123" s="269"/>
      <c r="L1123" s="274"/>
      <c r="M1123" s="275"/>
      <c r="N1123" s="276"/>
      <c r="O1123" s="276"/>
      <c r="P1123" s="276"/>
      <c r="Q1123" s="276"/>
      <c r="R1123" s="276"/>
      <c r="S1123" s="276"/>
      <c r="T1123" s="277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78" t="s">
        <v>166</v>
      </c>
      <c r="AU1123" s="278" t="s">
        <v>82</v>
      </c>
      <c r="AV1123" s="14" t="s">
        <v>82</v>
      </c>
      <c r="AW1123" s="14" t="s">
        <v>30</v>
      </c>
      <c r="AX1123" s="14" t="s">
        <v>73</v>
      </c>
      <c r="AY1123" s="278" t="s">
        <v>158</v>
      </c>
    </row>
    <row r="1124" spans="1:51" s="13" customFormat="1" ht="12">
      <c r="A1124" s="13"/>
      <c r="B1124" s="257"/>
      <c r="C1124" s="258"/>
      <c r="D1124" s="259" t="s">
        <v>166</v>
      </c>
      <c r="E1124" s="260" t="s">
        <v>1</v>
      </c>
      <c r="F1124" s="261" t="s">
        <v>392</v>
      </c>
      <c r="G1124" s="258"/>
      <c r="H1124" s="260" t="s">
        <v>1</v>
      </c>
      <c r="I1124" s="262"/>
      <c r="J1124" s="258"/>
      <c r="K1124" s="258"/>
      <c r="L1124" s="263"/>
      <c r="M1124" s="264"/>
      <c r="N1124" s="265"/>
      <c r="O1124" s="265"/>
      <c r="P1124" s="265"/>
      <c r="Q1124" s="265"/>
      <c r="R1124" s="265"/>
      <c r="S1124" s="265"/>
      <c r="T1124" s="26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7" t="s">
        <v>166</v>
      </c>
      <c r="AU1124" s="267" t="s">
        <v>82</v>
      </c>
      <c r="AV1124" s="13" t="s">
        <v>80</v>
      </c>
      <c r="AW1124" s="13" t="s">
        <v>30</v>
      </c>
      <c r="AX1124" s="13" t="s">
        <v>73</v>
      </c>
      <c r="AY1124" s="267" t="s">
        <v>158</v>
      </c>
    </row>
    <row r="1125" spans="1:51" s="14" customFormat="1" ht="12">
      <c r="A1125" s="14"/>
      <c r="B1125" s="268"/>
      <c r="C1125" s="269"/>
      <c r="D1125" s="259" t="s">
        <v>166</v>
      </c>
      <c r="E1125" s="270" t="s">
        <v>1</v>
      </c>
      <c r="F1125" s="271" t="s">
        <v>506</v>
      </c>
      <c r="G1125" s="269"/>
      <c r="H1125" s="272">
        <v>14.56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166</v>
      </c>
      <c r="AU1125" s="278" t="s">
        <v>82</v>
      </c>
      <c r="AV1125" s="14" t="s">
        <v>82</v>
      </c>
      <c r="AW1125" s="14" t="s">
        <v>30</v>
      </c>
      <c r="AX1125" s="14" t="s">
        <v>73</v>
      </c>
      <c r="AY1125" s="278" t="s">
        <v>158</v>
      </c>
    </row>
    <row r="1126" spans="1:51" s="14" customFormat="1" ht="12">
      <c r="A1126" s="14"/>
      <c r="B1126" s="268"/>
      <c r="C1126" s="269"/>
      <c r="D1126" s="259" t="s">
        <v>166</v>
      </c>
      <c r="E1126" s="270" t="s">
        <v>1</v>
      </c>
      <c r="F1126" s="271" t="s">
        <v>511</v>
      </c>
      <c r="G1126" s="269"/>
      <c r="H1126" s="272">
        <v>10.8</v>
      </c>
      <c r="I1126" s="273"/>
      <c r="J1126" s="269"/>
      <c r="K1126" s="269"/>
      <c r="L1126" s="274"/>
      <c r="M1126" s="275"/>
      <c r="N1126" s="276"/>
      <c r="O1126" s="276"/>
      <c r="P1126" s="276"/>
      <c r="Q1126" s="276"/>
      <c r="R1126" s="276"/>
      <c r="S1126" s="276"/>
      <c r="T1126" s="277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8" t="s">
        <v>166</v>
      </c>
      <c r="AU1126" s="278" t="s">
        <v>82</v>
      </c>
      <c r="AV1126" s="14" t="s">
        <v>82</v>
      </c>
      <c r="AW1126" s="14" t="s">
        <v>30</v>
      </c>
      <c r="AX1126" s="14" t="s">
        <v>73</v>
      </c>
      <c r="AY1126" s="278" t="s">
        <v>158</v>
      </c>
    </row>
    <row r="1127" spans="1:51" s="14" customFormat="1" ht="12">
      <c r="A1127" s="14"/>
      <c r="B1127" s="268"/>
      <c r="C1127" s="269"/>
      <c r="D1127" s="259" t="s">
        <v>166</v>
      </c>
      <c r="E1127" s="270" t="s">
        <v>1</v>
      </c>
      <c r="F1127" s="271" t="s">
        <v>507</v>
      </c>
      <c r="G1127" s="269"/>
      <c r="H1127" s="272">
        <v>8.4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166</v>
      </c>
      <c r="AU1127" s="278" t="s">
        <v>82</v>
      </c>
      <c r="AV1127" s="14" t="s">
        <v>82</v>
      </c>
      <c r="AW1127" s="14" t="s">
        <v>30</v>
      </c>
      <c r="AX1127" s="14" t="s">
        <v>73</v>
      </c>
      <c r="AY1127" s="278" t="s">
        <v>158</v>
      </c>
    </row>
    <row r="1128" spans="1:51" s="14" customFormat="1" ht="12">
      <c r="A1128" s="14"/>
      <c r="B1128" s="268"/>
      <c r="C1128" s="269"/>
      <c r="D1128" s="259" t="s">
        <v>166</v>
      </c>
      <c r="E1128" s="270" t="s">
        <v>1</v>
      </c>
      <c r="F1128" s="271" t="s">
        <v>512</v>
      </c>
      <c r="G1128" s="269"/>
      <c r="H1128" s="272">
        <v>2.7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166</v>
      </c>
      <c r="AU1128" s="278" t="s">
        <v>82</v>
      </c>
      <c r="AV1128" s="14" t="s">
        <v>82</v>
      </c>
      <c r="AW1128" s="14" t="s">
        <v>30</v>
      </c>
      <c r="AX1128" s="14" t="s">
        <v>73</v>
      </c>
      <c r="AY1128" s="278" t="s">
        <v>158</v>
      </c>
    </row>
    <row r="1129" spans="1:51" s="14" customFormat="1" ht="12">
      <c r="A1129" s="14"/>
      <c r="B1129" s="268"/>
      <c r="C1129" s="269"/>
      <c r="D1129" s="259" t="s">
        <v>166</v>
      </c>
      <c r="E1129" s="270" t="s">
        <v>1</v>
      </c>
      <c r="F1129" s="271" t="s">
        <v>513</v>
      </c>
      <c r="G1129" s="269"/>
      <c r="H1129" s="272">
        <v>1.5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166</v>
      </c>
      <c r="AU1129" s="278" t="s">
        <v>82</v>
      </c>
      <c r="AV1129" s="14" t="s">
        <v>82</v>
      </c>
      <c r="AW1129" s="14" t="s">
        <v>30</v>
      </c>
      <c r="AX1129" s="14" t="s">
        <v>73</v>
      </c>
      <c r="AY1129" s="278" t="s">
        <v>158</v>
      </c>
    </row>
    <row r="1130" spans="1:51" s="14" customFormat="1" ht="12">
      <c r="A1130" s="14"/>
      <c r="B1130" s="268"/>
      <c r="C1130" s="269"/>
      <c r="D1130" s="259" t="s">
        <v>166</v>
      </c>
      <c r="E1130" s="270" t="s">
        <v>1</v>
      </c>
      <c r="F1130" s="271" t="s">
        <v>514</v>
      </c>
      <c r="G1130" s="269"/>
      <c r="H1130" s="272">
        <v>8.1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166</v>
      </c>
      <c r="AU1130" s="278" t="s">
        <v>82</v>
      </c>
      <c r="AV1130" s="14" t="s">
        <v>82</v>
      </c>
      <c r="AW1130" s="14" t="s">
        <v>30</v>
      </c>
      <c r="AX1130" s="14" t="s">
        <v>73</v>
      </c>
      <c r="AY1130" s="278" t="s">
        <v>158</v>
      </c>
    </row>
    <row r="1131" spans="1:65" s="2" customFormat="1" ht="16.5" customHeight="1">
      <c r="A1131" s="37"/>
      <c r="B1131" s="38"/>
      <c r="C1131" s="243" t="s">
        <v>1564</v>
      </c>
      <c r="D1131" s="243" t="s">
        <v>160</v>
      </c>
      <c r="E1131" s="244" t="s">
        <v>1565</v>
      </c>
      <c r="F1131" s="245" t="s">
        <v>1566</v>
      </c>
      <c r="G1131" s="246" t="s">
        <v>462</v>
      </c>
      <c r="H1131" s="247">
        <v>129.95</v>
      </c>
      <c r="I1131" s="248"/>
      <c r="J1131" s="249">
        <f>ROUND(I1131*H1131,2)</f>
        <v>0</v>
      </c>
      <c r="K1131" s="250"/>
      <c r="L1131" s="43"/>
      <c r="M1131" s="251" t="s">
        <v>1</v>
      </c>
      <c r="N1131" s="252" t="s">
        <v>38</v>
      </c>
      <c r="O1131" s="90"/>
      <c r="P1131" s="253">
        <f>O1131*H1131</f>
        <v>0</v>
      </c>
      <c r="Q1131" s="253">
        <v>0</v>
      </c>
      <c r="R1131" s="253">
        <f>Q1131*H1131</f>
        <v>0</v>
      </c>
      <c r="S1131" s="253">
        <v>0.00223</v>
      </c>
      <c r="T1131" s="254">
        <f>S1131*H1131</f>
        <v>0.2897885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255" t="s">
        <v>242</v>
      </c>
      <c r="AT1131" s="255" t="s">
        <v>160</v>
      </c>
      <c r="AU1131" s="255" t="s">
        <v>82</v>
      </c>
      <c r="AY1131" s="16" t="s">
        <v>158</v>
      </c>
      <c r="BE1131" s="256">
        <f>IF(N1131="základní",J1131,0)</f>
        <v>0</v>
      </c>
      <c r="BF1131" s="256">
        <f>IF(N1131="snížená",J1131,0)</f>
        <v>0</v>
      </c>
      <c r="BG1131" s="256">
        <f>IF(N1131="zákl. přenesená",J1131,0)</f>
        <v>0</v>
      </c>
      <c r="BH1131" s="256">
        <f>IF(N1131="sníž. přenesená",J1131,0)</f>
        <v>0</v>
      </c>
      <c r="BI1131" s="256">
        <f>IF(N1131="nulová",J1131,0)</f>
        <v>0</v>
      </c>
      <c r="BJ1131" s="16" t="s">
        <v>80</v>
      </c>
      <c r="BK1131" s="256">
        <f>ROUND(I1131*H1131,2)</f>
        <v>0</v>
      </c>
      <c r="BL1131" s="16" t="s">
        <v>242</v>
      </c>
      <c r="BM1131" s="255" t="s">
        <v>1567</v>
      </c>
    </row>
    <row r="1132" spans="1:51" s="13" customFormat="1" ht="12">
      <c r="A1132" s="13"/>
      <c r="B1132" s="257"/>
      <c r="C1132" s="258"/>
      <c r="D1132" s="259" t="s">
        <v>166</v>
      </c>
      <c r="E1132" s="260" t="s">
        <v>1</v>
      </c>
      <c r="F1132" s="261" t="s">
        <v>260</v>
      </c>
      <c r="G1132" s="258"/>
      <c r="H1132" s="260" t="s">
        <v>1</v>
      </c>
      <c r="I1132" s="262"/>
      <c r="J1132" s="258"/>
      <c r="K1132" s="258"/>
      <c r="L1132" s="263"/>
      <c r="M1132" s="264"/>
      <c r="N1132" s="265"/>
      <c r="O1132" s="265"/>
      <c r="P1132" s="265"/>
      <c r="Q1132" s="265"/>
      <c r="R1132" s="265"/>
      <c r="S1132" s="265"/>
      <c r="T1132" s="26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7" t="s">
        <v>166</v>
      </c>
      <c r="AU1132" s="267" t="s">
        <v>82</v>
      </c>
      <c r="AV1132" s="13" t="s">
        <v>80</v>
      </c>
      <c r="AW1132" s="13" t="s">
        <v>30</v>
      </c>
      <c r="AX1132" s="13" t="s">
        <v>73</v>
      </c>
      <c r="AY1132" s="267" t="s">
        <v>158</v>
      </c>
    </row>
    <row r="1133" spans="1:51" s="14" customFormat="1" ht="12">
      <c r="A1133" s="14"/>
      <c r="B1133" s="268"/>
      <c r="C1133" s="269"/>
      <c r="D1133" s="259" t="s">
        <v>166</v>
      </c>
      <c r="E1133" s="270" t="s">
        <v>1</v>
      </c>
      <c r="F1133" s="271" t="s">
        <v>931</v>
      </c>
      <c r="G1133" s="269"/>
      <c r="H1133" s="272">
        <v>129.95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166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158</v>
      </c>
    </row>
    <row r="1134" spans="1:65" s="2" customFormat="1" ht="16.5" customHeight="1">
      <c r="A1134" s="37"/>
      <c r="B1134" s="38"/>
      <c r="C1134" s="243" t="s">
        <v>1568</v>
      </c>
      <c r="D1134" s="243" t="s">
        <v>160</v>
      </c>
      <c r="E1134" s="244" t="s">
        <v>1569</v>
      </c>
      <c r="F1134" s="245" t="s">
        <v>1570</v>
      </c>
      <c r="G1134" s="246" t="s">
        <v>462</v>
      </c>
      <c r="H1134" s="247">
        <v>138.4</v>
      </c>
      <c r="I1134" s="248"/>
      <c r="J1134" s="249">
        <f>ROUND(I1134*H1134,2)</f>
        <v>0</v>
      </c>
      <c r="K1134" s="250"/>
      <c r="L1134" s="43"/>
      <c r="M1134" s="251" t="s">
        <v>1</v>
      </c>
      <c r="N1134" s="252" t="s">
        <v>38</v>
      </c>
      <c r="O1134" s="90"/>
      <c r="P1134" s="253">
        <f>O1134*H1134</f>
        <v>0</v>
      </c>
      <c r="Q1134" s="253">
        <v>0</v>
      </c>
      <c r="R1134" s="253">
        <f>Q1134*H1134</f>
        <v>0</v>
      </c>
      <c r="S1134" s="253">
        <v>0.0026</v>
      </c>
      <c r="T1134" s="254">
        <f>S1134*H1134</f>
        <v>0.35984</v>
      </c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R1134" s="255" t="s">
        <v>242</v>
      </c>
      <c r="AT1134" s="255" t="s">
        <v>160</v>
      </c>
      <c r="AU1134" s="255" t="s">
        <v>82</v>
      </c>
      <c r="AY1134" s="16" t="s">
        <v>158</v>
      </c>
      <c r="BE1134" s="256">
        <f>IF(N1134="základní",J1134,0)</f>
        <v>0</v>
      </c>
      <c r="BF1134" s="256">
        <f>IF(N1134="snížená",J1134,0)</f>
        <v>0</v>
      </c>
      <c r="BG1134" s="256">
        <f>IF(N1134="zákl. přenesená",J1134,0)</f>
        <v>0</v>
      </c>
      <c r="BH1134" s="256">
        <f>IF(N1134="sníž. přenesená",J1134,0)</f>
        <v>0</v>
      </c>
      <c r="BI1134" s="256">
        <f>IF(N1134="nulová",J1134,0)</f>
        <v>0</v>
      </c>
      <c r="BJ1134" s="16" t="s">
        <v>80</v>
      </c>
      <c r="BK1134" s="256">
        <f>ROUND(I1134*H1134,2)</f>
        <v>0</v>
      </c>
      <c r="BL1134" s="16" t="s">
        <v>242</v>
      </c>
      <c r="BM1134" s="255" t="s">
        <v>1571</v>
      </c>
    </row>
    <row r="1135" spans="1:51" s="14" customFormat="1" ht="12">
      <c r="A1135" s="14"/>
      <c r="B1135" s="268"/>
      <c r="C1135" s="269"/>
      <c r="D1135" s="259" t="s">
        <v>166</v>
      </c>
      <c r="E1135" s="270" t="s">
        <v>1</v>
      </c>
      <c r="F1135" s="271" t="s">
        <v>1572</v>
      </c>
      <c r="G1135" s="269"/>
      <c r="H1135" s="272">
        <v>138.4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166</v>
      </c>
      <c r="AU1135" s="278" t="s">
        <v>82</v>
      </c>
      <c r="AV1135" s="14" t="s">
        <v>82</v>
      </c>
      <c r="AW1135" s="14" t="s">
        <v>30</v>
      </c>
      <c r="AX1135" s="14" t="s">
        <v>73</v>
      </c>
      <c r="AY1135" s="278" t="s">
        <v>158</v>
      </c>
    </row>
    <row r="1136" spans="1:65" s="2" customFormat="1" ht="16.5" customHeight="1">
      <c r="A1136" s="37"/>
      <c r="B1136" s="38"/>
      <c r="C1136" s="243" t="s">
        <v>1573</v>
      </c>
      <c r="D1136" s="243" t="s">
        <v>160</v>
      </c>
      <c r="E1136" s="244" t="s">
        <v>1574</v>
      </c>
      <c r="F1136" s="245" t="s">
        <v>1575</v>
      </c>
      <c r="G1136" s="246" t="s">
        <v>462</v>
      </c>
      <c r="H1136" s="247">
        <v>87.3</v>
      </c>
      <c r="I1136" s="248"/>
      <c r="J1136" s="249">
        <f>ROUND(I1136*H1136,2)</f>
        <v>0</v>
      </c>
      <c r="K1136" s="250"/>
      <c r="L1136" s="43"/>
      <c r="M1136" s="251" t="s">
        <v>1</v>
      </c>
      <c r="N1136" s="252" t="s">
        <v>38</v>
      </c>
      <c r="O1136" s="90"/>
      <c r="P1136" s="253">
        <f>O1136*H1136</f>
        <v>0</v>
      </c>
      <c r="Q1136" s="253">
        <v>0</v>
      </c>
      <c r="R1136" s="253">
        <f>Q1136*H1136</f>
        <v>0</v>
      </c>
      <c r="S1136" s="253">
        <v>0.00394</v>
      </c>
      <c r="T1136" s="254">
        <f>S1136*H1136</f>
        <v>0.343962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255" t="s">
        <v>242</v>
      </c>
      <c r="AT1136" s="255" t="s">
        <v>160</v>
      </c>
      <c r="AU1136" s="255" t="s">
        <v>82</v>
      </c>
      <c r="AY1136" s="16" t="s">
        <v>158</v>
      </c>
      <c r="BE1136" s="256">
        <f>IF(N1136="základní",J1136,0)</f>
        <v>0</v>
      </c>
      <c r="BF1136" s="256">
        <f>IF(N1136="snížená",J1136,0)</f>
        <v>0</v>
      </c>
      <c r="BG1136" s="256">
        <f>IF(N1136="zákl. přenesená",J1136,0)</f>
        <v>0</v>
      </c>
      <c r="BH1136" s="256">
        <f>IF(N1136="sníž. přenesená",J1136,0)</f>
        <v>0</v>
      </c>
      <c r="BI1136" s="256">
        <f>IF(N1136="nulová",J1136,0)</f>
        <v>0</v>
      </c>
      <c r="BJ1136" s="16" t="s">
        <v>80</v>
      </c>
      <c r="BK1136" s="256">
        <f>ROUND(I1136*H1136,2)</f>
        <v>0</v>
      </c>
      <c r="BL1136" s="16" t="s">
        <v>242</v>
      </c>
      <c r="BM1136" s="255" t="s">
        <v>1576</v>
      </c>
    </row>
    <row r="1137" spans="1:51" s="14" customFormat="1" ht="12">
      <c r="A1137" s="14"/>
      <c r="B1137" s="268"/>
      <c r="C1137" s="269"/>
      <c r="D1137" s="259" t="s">
        <v>166</v>
      </c>
      <c r="E1137" s="270" t="s">
        <v>1</v>
      </c>
      <c r="F1137" s="271" t="s">
        <v>1577</v>
      </c>
      <c r="G1137" s="269"/>
      <c r="H1137" s="272">
        <v>87.3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166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158</v>
      </c>
    </row>
    <row r="1138" spans="1:65" s="2" customFormat="1" ht="21.75" customHeight="1">
      <c r="A1138" s="37"/>
      <c r="B1138" s="38"/>
      <c r="C1138" s="243" t="s">
        <v>1578</v>
      </c>
      <c r="D1138" s="243" t="s">
        <v>160</v>
      </c>
      <c r="E1138" s="244" t="s">
        <v>1579</v>
      </c>
      <c r="F1138" s="245" t="s">
        <v>1580</v>
      </c>
      <c r="G1138" s="246" t="s">
        <v>163</v>
      </c>
      <c r="H1138" s="247">
        <v>9.36</v>
      </c>
      <c r="I1138" s="248"/>
      <c r="J1138" s="249">
        <f>ROUND(I1138*H1138,2)</f>
        <v>0</v>
      </c>
      <c r="K1138" s="250"/>
      <c r="L1138" s="43"/>
      <c r="M1138" s="251" t="s">
        <v>1</v>
      </c>
      <c r="N1138" s="252" t="s">
        <v>38</v>
      </c>
      <c r="O1138" s="90"/>
      <c r="P1138" s="253">
        <f>O1138*H1138</f>
        <v>0</v>
      </c>
      <c r="Q1138" s="253">
        <v>0.00655</v>
      </c>
      <c r="R1138" s="253">
        <f>Q1138*H1138</f>
        <v>0.061308</v>
      </c>
      <c r="S1138" s="253">
        <v>0</v>
      </c>
      <c r="T1138" s="254">
        <f>S1138*H1138</f>
        <v>0</v>
      </c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R1138" s="255" t="s">
        <v>242</v>
      </c>
      <c r="AT1138" s="255" t="s">
        <v>160</v>
      </c>
      <c r="AU1138" s="255" t="s">
        <v>82</v>
      </c>
      <c r="AY1138" s="16" t="s">
        <v>158</v>
      </c>
      <c r="BE1138" s="256">
        <f>IF(N1138="základní",J1138,0)</f>
        <v>0</v>
      </c>
      <c r="BF1138" s="256">
        <f>IF(N1138="snížená",J1138,0)</f>
        <v>0</v>
      </c>
      <c r="BG1138" s="256">
        <f>IF(N1138="zákl. přenesená",J1138,0)</f>
        <v>0</v>
      </c>
      <c r="BH1138" s="256">
        <f>IF(N1138="sníž. přenesená",J1138,0)</f>
        <v>0</v>
      </c>
      <c r="BI1138" s="256">
        <f>IF(N1138="nulová",J1138,0)</f>
        <v>0</v>
      </c>
      <c r="BJ1138" s="16" t="s">
        <v>80</v>
      </c>
      <c r="BK1138" s="256">
        <f>ROUND(I1138*H1138,2)</f>
        <v>0</v>
      </c>
      <c r="BL1138" s="16" t="s">
        <v>242</v>
      </c>
      <c r="BM1138" s="255" t="s">
        <v>1581</v>
      </c>
    </row>
    <row r="1139" spans="1:51" s="14" customFormat="1" ht="12">
      <c r="A1139" s="14"/>
      <c r="B1139" s="268"/>
      <c r="C1139" s="269"/>
      <c r="D1139" s="259" t="s">
        <v>166</v>
      </c>
      <c r="E1139" s="270" t="s">
        <v>1</v>
      </c>
      <c r="F1139" s="271" t="s">
        <v>1582</v>
      </c>
      <c r="G1139" s="269"/>
      <c r="H1139" s="272">
        <v>7.92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166</v>
      </c>
      <c r="AU1139" s="278" t="s">
        <v>82</v>
      </c>
      <c r="AV1139" s="14" t="s">
        <v>82</v>
      </c>
      <c r="AW1139" s="14" t="s">
        <v>30</v>
      </c>
      <c r="AX1139" s="14" t="s">
        <v>73</v>
      </c>
      <c r="AY1139" s="278" t="s">
        <v>158</v>
      </c>
    </row>
    <row r="1140" spans="1:51" s="14" customFormat="1" ht="12">
      <c r="A1140" s="14"/>
      <c r="B1140" s="268"/>
      <c r="C1140" s="269"/>
      <c r="D1140" s="259" t="s">
        <v>166</v>
      </c>
      <c r="E1140" s="270" t="s">
        <v>1</v>
      </c>
      <c r="F1140" s="271" t="s">
        <v>1553</v>
      </c>
      <c r="G1140" s="269"/>
      <c r="H1140" s="272">
        <v>1.44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166</v>
      </c>
      <c r="AU1140" s="278" t="s">
        <v>82</v>
      </c>
      <c r="AV1140" s="14" t="s">
        <v>82</v>
      </c>
      <c r="AW1140" s="14" t="s">
        <v>30</v>
      </c>
      <c r="AX1140" s="14" t="s">
        <v>73</v>
      </c>
      <c r="AY1140" s="278" t="s">
        <v>158</v>
      </c>
    </row>
    <row r="1141" spans="1:65" s="2" customFormat="1" ht="33" customHeight="1">
      <c r="A1141" s="37"/>
      <c r="B1141" s="38"/>
      <c r="C1141" s="243" t="s">
        <v>1583</v>
      </c>
      <c r="D1141" s="243" t="s">
        <v>160</v>
      </c>
      <c r="E1141" s="244" t="s">
        <v>1584</v>
      </c>
      <c r="F1141" s="245" t="s">
        <v>1585</v>
      </c>
      <c r="G1141" s="246" t="s">
        <v>462</v>
      </c>
      <c r="H1141" s="247">
        <v>105.77</v>
      </c>
      <c r="I1141" s="248"/>
      <c r="J1141" s="249">
        <f>ROUND(I1141*H1141,2)</f>
        <v>0</v>
      </c>
      <c r="K1141" s="250"/>
      <c r="L1141" s="43"/>
      <c r="M1141" s="251" t="s">
        <v>1</v>
      </c>
      <c r="N1141" s="252" t="s">
        <v>38</v>
      </c>
      <c r="O1141" s="90"/>
      <c r="P1141" s="253">
        <f>O1141*H1141</f>
        <v>0</v>
      </c>
      <c r="Q1141" s="253">
        <v>0.00198</v>
      </c>
      <c r="R1141" s="253">
        <f>Q1141*H1141</f>
        <v>0.2094246</v>
      </c>
      <c r="S1141" s="253">
        <v>0</v>
      </c>
      <c r="T1141" s="254">
        <f>S1141*H1141</f>
        <v>0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255" t="s">
        <v>242</v>
      </c>
      <c r="AT1141" s="255" t="s">
        <v>160</v>
      </c>
      <c r="AU1141" s="255" t="s">
        <v>82</v>
      </c>
      <c r="AY1141" s="16" t="s">
        <v>158</v>
      </c>
      <c r="BE1141" s="256">
        <f>IF(N1141="základní",J1141,0)</f>
        <v>0</v>
      </c>
      <c r="BF1141" s="256">
        <f>IF(N1141="snížená",J1141,0)</f>
        <v>0</v>
      </c>
      <c r="BG1141" s="256">
        <f>IF(N1141="zákl. přenesená",J1141,0)</f>
        <v>0</v>
      </c>
      <c r="BH1141" s="256">
        <f>IF(N1141="sníž. přenesená",J1141,0)</f>
        <v>0</v>
      </c>
      <c r="BI1141" s="256">
        <f>IF(N1141="nulová",J1141,0)</f>
        <v>0</v>
      </c>
      <c r="BJ1141" s="16" t="s">
        <v>80</v>
      </c>
      <c r="BK1141" s="256">
        <f>ROUND(I1141*H1141,2)</f>
        <v>0</v>
      </c>
      <c r="BL1141" s="16" t="s">
        <v>242</v>
      </c>
      <c r="BM1141" s="255" t="s">
        <v>1586</v>
      </c>
    </row>
    <row r="1142" spans="1:51" s="13" customFormat="1" ht="12">
      <c r="A1142" s="13"/>
      <c r="B1142" s="257"/>
      <c r="C1142" s="258"/>
      <c r="D1142" s="259" t="s">
        <v>166</v>
      </c>
      <c r="E1142" s="260" t="s">
        <v>1</v>
      </c>
      <c r="F1142" s="261" t="s">
        <v>167</v>
      </c>
      <c r="G1142" s="258"/>
      <c r="H1142" s="260" t="s">
        <v>1</v>
      </c>
      <c r="I1142" s="262"/>
      <c r="J1142" s="258"/>
      <c r="K1142" s="258"/>
      <c r="L1142" s="263"/>
      <c r="M1142" s="264"/>
      <c r="N1142" s="265"/>
      <c r="O1142" s="265"/>
      <c r="P1142" s="265"/>
      <c r="Q1142" s="265"/>
      <c r="R1142" s="265"/>
      <c r="S1142" s="265"/>
      <c r="T1142" s="26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7" t="s">
        <v>166</v>
      </c>
      <c r="AU1142" s="267" t="s">
        <v>82</v>
      </c>
      <c r="AV1142" s="13" t="s">
        <v>80</v>
      </c>
      <c r="AW1142" s="13" t="s">
        <v>30</v>
      </c>
      <c r="AX1142" s="13" t="s">
        <v>73</v>
      </c>
      <c r="AY1142" s="267" t="s">
        <v>158</v>
      </c>
    </row>
    <row r="1143" spans="1:51" s="14" customFormat="1" ht="12">
      <c r="A1143" s="14"/>
      <c r="B1143" s="268"/>
      <c r="C1143" s="269"/>
      <c r="D1143" s="259" t="s">
        <v>166</v>
      </c>
      <c r="E1143" s="270" t="s">
        <v>1</v>
      </c>
      <c r="F1143" s="271" t="s">
        <v>503</v>
      </c>
      <c r="G1143" s="269"/>
      <c r="H1143" s="272">
        <v>13.68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166</v>
      </c>
      <c r="AU1143" s="278" t="s">
        <v>82</v>
      </c>
      <c r="AV1143" s="14" t="s">
        <v>82</v>
      </c>
      <c r="AW1143" s="14" t="s">
        <v>30</v>
      </c>
      <c r="AX1143" s="14" t="s">
        <v>73</v>
      </c>
      <c r="AY1143" s="278" t="s">
        <v>158</v>
      </c>
    </row>
    <row r="1144" spans="1:51" s="14" customFormat="1" ht="12">
      <c r="A1144" s="14"/>
      <c r="B1144" s="268"/>
      <c r="C1144" s="269"/>
      <c r="D1144" s="259" t="s">
        <v>166</v>
      </c>
      <c r="E1144" s="270" t="s">
        <v>1</v>
      </c>
      <c r="F1144" s="271" t="s">
        <v>504</v>
      </c>
      <c r="G1144" s="269"/>
      <c r="H1144" s="272">
        <v>2.62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166</v>
      </c>
      <c r="AU1144" s="278" t="s">
        <v>82</v>
      </c>
      <c r="AV1144" s="14" t="s">
        <v>82</v>
      </c>
      <c r="AW1144" s="14" t="s">
        <v>30</v>
      </c>
      <c r="AX1144" s="14" t="s">
        <v>73</v>
      </c>
      <c r="AY1144" s="278" t="s">
        <v>158</v>
      </c>
    </row>
    <row r="1145" spans="1:51" s="14" customFormat="1" ht="12">
      <c r="A1145" s="14"/>
      <c r="B1145" s="268"/>
      <c r="C1145" s="269"/>
      <c r="D1145" s="259" t="s">
        <v>166</v>
      </c>
      <c r="E1145" s="270" t="s">
        <v>1</v>
      </c>
      <c r="F1145" s="271" t="s">
        <v>505</v>
      </c>
      <c r="G1145" s="269"/>
      <c r="H1145" s="272">
        <v>1.41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166</v>
      </c>
      <c r="AU1145" s="278" t="s">
        <v>82</v>
      </c>
      <c r="AV1145" s="14" t="s">
        <v>82</v>
      </c>
      <c r="AW1145" s="14" t="s">
        <v>30</v>
      </c>
      <c r="AX1145" s="14" t="s">
        <v>73</v>
      </c>
      <c r="AY1145" s="278" t="s">
        <v>158</v>
      </c>
    </row>
    <row r="1146" spans="1:51" s="13" customFormat="1" ht="12">
      <c r="A1146" s="13"/>
      <c r="B1146" s="257"/>
      <c r="C1146" s="258"/>
      <c r="D1146" s="259" t="s">
        <v>166</v>
      </c>
      <c r="E1146" s="260" t="s">
        <v>1</v>
      </c>
      <c r="F1146" s="261" t="s">
        <v>386</v>
      </c>
      <c r="G1146" s="258"/>
      <c r="H1146" s="260" t="s">
        <v>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7" t="s">
        <v>166</v>
      </c>
      <c r="AU1146" s="267" t="s">
        <v>82</v>
      </c>
      <c r="AV1146" s="13" t="s">
        <v>80</v>
      </c>
      <c r="AW1146" s="13" t="s">
        <v>30</v>
      </c>
      <c r="AX1146" s="13" t="s">
        <v>73</v>
      </c>
      <c r="AY1146" s="267" t="s">
        <v>158</v>
      </c>
    </row>
    <row r="1147" spans="1:51" s="14" customFormat="1" ht="12">
      <c r="A1147" s="14"/>
      <c r="B1147" s="268"/>
      <c r="C1147" s="269"/>
      <c r="D1147" s="259" t="s">
        <v>166</v>
      </c>
      <c r="E1147" s="270" t="s">
        <v>1</v>
      </c>
      <c r="F1147" s="271" t="s">
        <v>506</v>
      </c>
      <c r="G1147" s="269"/>
      <c r="H1147" s="272">
        <v>14.56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166</v>
      </c>
      <c r="AU1147" s="278" t="s">
        <v>82</v>
      </c>
      <c r="AV1147" s="14" t="s">
        <v>82</v>
      </c>
      <c r="AW1147" s="14" t="s">
        <v>30</v>
      </c>
      <c r="AX1147" s="14" t="s">
        <v>73</v>
      </c>
      <c r="AY1147" s="278" t="s">
        <v>158</v>
      </c>
    </row>
    <row r="1148" spans="1:51" s="14" customFormat="1" ht="12">
      <c r="A1148" s="14"/>
      <c r="B1148" s="268"/>
      <c r="C1148" s="269"/>
      <c r="D1148" s="259" t="s">
        <v>166</v>
      </c>
      <c r="E1148" s="270" t="s">
        <v>1</v>
      </c>
      <c r="F1148" s="271" t="s">
        <v>507</v>
      </c>
      <c r="G1148" s="269"/>
      <c r="H1148" s="272">
        <v>8.4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166</v>
      </c>
      <c r="AU1148" s="278" t="s">
        <v>82</v>
      </c>
      <c r="AV1148" s="14" t="s">
        <v>82</v>
      </c>
      <c r="AW1148" s="14" t="s">
        <v>30</v>
      </c>
      <c r="AX1148" s="14" t="s">
        <v>73</v>
      </c>
      <c r="AY1148" s="278" t="s">
        <v>158</v>
      </c>
    </row>
    <row r="1149" spans="1:51" s="14" customFormat="1" ht="12">
      <c r="A1149" s="14"/>
      <c r="B1149" s="268"/>
      <c r="C1149" s="269"/>
      <c r="D1149" s="259" t="s">
        <v>166</v>
      </c>
      <c r="E1149" s="270" t="s">
        <v>1</v>
      </c>
      <c r="F1149" s="271" t="s">
        <v>508</v>
      </c>
      <c r="G1149" s="269"/>
      <c r="H1149" s="272">
        <v>8.1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166</v>
      </c>
      <c r="AU1149" s="278" t="s">
        <v>82</v>
      </c>
      <c r="AV1149" s="14" t="s">
        <v>82</v>
      </c>
      <c r="AW1149" s="14" t="s">
        <v>30</v>
      </c>
      <c r="AX1149" s="14" t="s">
        <v>73</v>
      </c>
      <c r="AY1149" s="278" t="s">
        <v>158</v>
      </c>
    </row>
    <row r="1150" spans="1:51" s="14" customFormat="1" ht="12">
      <c r="A1150" s="14"/>
      <c r="B1150" s="268"/>
      <c r="C1150" s="269"/>
      <c r="D1150" s="259" t="s">
        <v>166</v>
      </c>
      <c r="E1150" s="270" t="s">
        <v>1</v>
      </c>
      <c r="F1150" s="271" t="s">
        <v>509</v>
      </c>
      <c r="G1150" s="269"/>
      <c r="H1150" s="272">
        <v>9.45</v>
      </c>
      <c r="I1150" s="273"/>
      <c r="J1150" s="269"/>
      <c r="K1150" s="269"/>
      <c r="L1150" s="274"/>
      <c r="M1150" s="275"/>
      <c r="N1150" s="276"/>
      <c r="O1150" s="276"/>
      <c r="P1150" s="276"/>
      <c r="Q1150" s="276"/>
      <c r="R1150" s="276"/>
      <c r="S1150" s="276"/>
      <c r="T1150" s="27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8" t="s">
        <v>166</v>
      </c>
      <c r="AU1150" s="278" t="s">
        <v>82</v>
      </c>
      <c r="AV1150" s="14" t="s">
        <v>82</v>
      </c>
      <c r="AW1150" s="14" t="s">
        <v>30</v>
      </c>
      <c r="AX1150" s="14" t="s">
        <v>73</v>
      </c>
      <c r="AY1150" s="278" t="s">
        <v>158</v>
      </c>
    </row>
    <row r="1151" spans="1:51" s="14" customFormat="1" ht="12">
      <c r="A1151" s="14"/>
      <c r="B1151" s="268"/>
      <c r="C1151" s="269"/>
      <c r="D1151" s="259" t="s">
        <v>166</v>
      </c>
      <c r="E1151" s="270" t="s">
        <v>1</v>
      </c>
      <c r="F1151" s="271" t="s">
        <v>510</v>
      </c>
      <c r="G1151" s="269"/>
      <c r="H1151" s="272">
        <v>1.49</v>
      </c>
      <c r="I1151" s="273"/>
      <c r="J1151" s="269"/>
      <c r="K1151" s="269"/>
      <c r="L1151" s="274"/>
      <c r="M1151" s="275"/>
      <c r="N1151" s="276"/>
      <c r="O1151" s="276"/>
      <c r="P1151" s="276"/>
      <c r="Q1151" s="276"/>
      <c r="R1151" s="276"/>
      <c r="S1151" s="276"/>
      <c r="T1151" s="27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8" t="s">
        <v>166</v>
      </c>
      <c r="AU1151" s="278" t="s">
        <v>82</v>
      </c>
      <c r="AV1151" s="14" t="s">
        <v>82</v>
      </c>
      <c r="AW1151" s="14" t="s">
        <v>30</v>
      </c>
      <c r="AX1151" s="14" t="s">
        <v>73</v>
      </c>
      <c r="AY1151" s="278" t="s">
        <v>158</v>
      </c>
    </row>
    <row r="1152" spans="1:51" s="13" customFormat="1" ht="12">
      <c r="A1152" s="13"/>
      <c r="B1152" s="257"/>
      <c r="C1152" s="258"/>
      <c r="D1152" s="259" t="s">
        <v>166</v>
      </c>
      <c r="E1152" s="260" t="s">
        <v>1</v>
      </c>
      <c r="F1152" s="261" t="s">
        <v>392</v>
      </c>
      <c r="G1152" s="258"/>
      <c r="H1152" s="260" t="s">
        <v>1</v>
      </c>
      <c r="I1152" s="262"/>
      <c r="J1152" s="258"/>
      <c r="K1152" s="258"/>
      <c r="L1152" s="263"/>
      <c r="M1152" s="264"/>
      <c r="N1152" s="265"/>
      <c r="O1152" s="265"/>
      <c r="P1152" s="265"/>
      <c r="Q1152" s="265"/>
      <c r="R1152" s="265"/>
      <c r="S1152" s="265"/>
      <c r="T1152" s="266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7" t="s">
        <v>166</v>
      </c>
      <c r="AU1152" s="267" t="s">
        <v>82</v>
      </c>
      <c r="AV1152" s="13" t="s">
        <v>80</v>
      </c>
      <c r="AW1152" s="13" t="s">
        <v>30</v>
      </c>
      <c r="AX1152" s="13" t="s">
        <v>73</v>
      </c>
      <c r="AY1152" s="267" t="s">
        <v>158</v>
      </c>
    </row>
    <row r="1153" spans="1:51" s="14" customFormat="1" ht="12">
      <c r="A1153" s="14"/>
      <c r="B1153" s="268"/>
      <c r="C1153" s="269"/>
      <c r="D1153" s="259" t="s">
        <v>166</v>
      </c>
      <c r="E1153" s="270" t="s">
        <v>1</v>
      </c>
      <c r="F1153" s="271" t="s">
        <v>506</v>
      </c>
      <c r="G1153" s="269"/>
      <c r="H1153" s="272">
        <v>14.56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166</v>
      </c>
      <c r="AU1153" s="278" t="s">
        <v>82</v>
      </c>
      <c r="AV1153" s="14" t="s">
        <v>82</v>
      </c>
      <c r="AW1153" s="14" t="s">
        <v>30</v>
      </c>
      <c r="AX1153" s="14" t="s">
        <v>73</v>
      </c>
      <c r="AY1153" s="278" t="s">
        <v>158</v>
      </c>
    </row>
    <row r="1154" spans="1:51" s="14" customFormat="1" ht="12">
      <c r="A1154" s="14"/>
      <c r="B1154" s="268"/>
      <c r="C1154" s="269"/>
      <c r="D1154" s="259" t="s">
        <v>166</v>
      </c>
      <c r="E1154" s="270" t="s">
        <v>1</v>
      </c>
      <c r="F1154" s="271" t="s">
        <v>511</v>
      </c>
      <c r="G1154" s="269"/>
      <c r="H1154" s="272">
        <v>10.8</v>
      </c>
      <c r="I1154" s="273"/>
      <c r="J1154" s="269"/>
      <c r="K1154" s="269"/>
      <c r="L1154" s="274"/>
      <c r="M1154" s="275"/>
      <c r="N1154" s="276"/>
      <c r="O1154" s="276"/>
      <c r="P1154" s="276"/>
      <c r="Q1154" s="276"/>
      <c r="R1154" s="276"/>
      <c r="S1154" s="276"/>
      <c r="T1154" s="27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8" t="s">
        <v>166</v>
      </c>
      <c r="AU1154" s="278" t="s">
        <v>82</v>
      </c>
      <c r="AV1154" s="14" t="s">
        <v>82</v>
      </c>
      <c r="AW1154" s="14" t="s">
        <v>30</v>
      </c>
      <c r="AX1154" s="14" t="s">
        <v>73</v>
      </c>
      <c r="AY1154" s="278" t="s">
        <v>158</v>
      </c>
    </row>
    <row r="1155" spans="1:51" s="14" customFormat="1" ht="12">
      <c r="A1155" s="14"/>
      <c r="B1155" s="268"/>
      <c r="C1155" s="269"/>
      <c r="D1155" s="259" t="s">
        <v>166</v>
      </c>
      <c r="E1155" s="270" t="s">
        <v>1</v>
      </c>
      <c r="F1155" s="271" t="s">
        <v>507</v>
      </c>
      <c r="G1155" s="269"/>
      <c r="H1155" s="272">
        <v>8.4</v>
      </c>
      <c r="I1155" s="273"/>
      <c r="J1155" s="269"/>
      <c r="K1155" s="269"/>
      <c r="L1155" s="274"/>
      <c r="M1155" s="275"/>
      <c r="N1155" s="276"/>
      <c r="O1155" s="276"/>
      <c r="P1155" s="276"/>
      <c r="Q1155" s="276"/>
      <c r="R1155" s="276"/>
      <c r="S1155" s="276"/>
      <c r="T1155" s="27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8" t="s">
        <v>166</v>
      </c>
      <c r="AU1155" s="278" t="s">
        <v>82</v>
      </c>
      <c r="AV1155" s="14" t="s">
        <v>82</v>
      </c>
      <c r="AW1155" s="14" t="s">
        <v>30</v>
      </c>
      <c r="AX1155" s="14" t="s">
        <v>73</v>
      </c>
      <c r="AY1155" s="278" t="s">
        <v>158</v>
      </c>
    </row>
    <row r="1156" spans="1:51" s="14" customFormat="1" ht="12">
      <c r="A1156" s="14"/>
      <c r="B1156" s="268"/>
      <c r="C1156" s="269"/>
      <c r="D1156" s="259" t="s">
        <v>166</v>
      </c>
      <c r="E1156" s="270" t="s">
        <v>1</v>
      </c>
      <c r="F1156" s="271" t="s">
        <v>512</v>
      </c>
      <c r="G1156" s="269"/>
      <c r="H1156" s="272">
        <v>2.7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166</v>
      </c>
      <c r="AU1156" s="278" t="s">
        <v>82</v>
      </c>
      <c r="AV1156" s="14" t="s">
        <v>82</v>
      </c>
      <c r="AW1156" s="14" t="s">
        <v>30</v>
      </c>
      <c r="AX1156" s="14" t="s">
        <v>73</v>
      </c>
      <c r="AY1156" s="278" t="s">
        <v>158</v>
      </c>
    </row>
    <row r="1157" spans="1:51" s="14" customFormat="1" ht="12">
      <c r="A1157" s="14"/>
      <c r="B1157" s="268"/>
      <c r="C1157" s="269"/>
      <c r="D1157" s="259" t="s">
        <v>166</v>
      </c>
      <c r="E1157" s="270" t="s">
        <v>1</v>
      </c>
      <c r="F1157" s="271" t="s">
        <v>513</v>
      </c>
      <c r="G1157" s="269"/>
      <c r="H1157" s="272">
        <v>1.5</v>
      </c>
      <c r="I1157" s="273"/>
      <c r="J1157" s="269"/>
      <c r="K1157" s="269"/>
      <c r="L1157" s="274"/>
      <c r="M1157" s="275"/>
      <c r="N1157" s="276"/>
      <c r="O1157" s="276"/>
      <c r="P1157" s="276"/>
      <c r="Q1157" s="276"/>
      <c r="R1157" s="276"/>
      <c r="S1157" s="276"/>
      <c r="T1157" s="277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78" t="s">
        <v>166</v>
      </c>
      <c r="AU1157" s="278" t="s">
        <v>82</v>
      </c>
      <c r="AV1157" s="14" t="s">
        <v>82</v>
      </c>
      <c r="AW1157" s="14" t="s">
        <v>30</v>
      </c>
      <c r="AX1157" s="14" t="s">
        <v>73</v>
      </c>
      <c r="AY1157" s="278" t="s">
        <v>158</v>
      </c>
    </row>
    <row r="1158" spans="1:51" s="14" customFormat="1" ht="12">
      <c r="A1158" s="14"/>
      <c r="B1158" s="268"/>
      <c r="C1158" s="269"/>
      <c r="D1158" s="259" t="s">
        <v>166</v>
      </c>
      <c r="E1158" s="270" t="s">
        <v>1</v>
      </c>
      <c r="F1158" s="271" t="s">
        <v>514</v>
      </c>
      <c r="G1158" s="269"/>
      <c r="H1158" s="272">
        <v>8.1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166</v>
      </c>
      <c r="AU1158" s="278" t="s">
        <v>82</v>
      </c>
      <c r="AV1158" s="14" t="s">
        <v>82</v>
      </c>
      <c r="AW1158" s="14" t="s">
        <v>30</v>
      </c>
      <c r="AX1158" s="14" t="s">
        <v>73</v>
      </c>
      <c r="AY1158" s="278" t="s">
        <v>158</v>
      </c>
    </row>
    <row r="1159" spans="1:65" s="2" customFormat="1" ht="16.5" customHeight="1">
      <c r="A1159" s="37"/>
      <c r="B1159" s="38"/>
      <c r="C1159" s="243" t="s">
        <v>1587</v>
      </c>
      <c r="D1159" s="243" t="s">
        <v>160</v>
      </c>
      <c r="E1159" s="244" t="s">
        <v>1588</v>
      </c>
      <c r="F1159" s="245" t="s">
        <v>1589</v>
      </c>
      <c r="G1159" s="246" t="s">
        <v>462</v>
      </c>
      <c r="H1159" s="247">
        <v>136.3</v>
      </c>
      <c r="I1159" s="248"/>
      <c r="J1159" s="249">
        <f>ROUND(I1159*H1159,2)</f>
        <v>0</v>
      </c>
      <c r="K1159" s="250"/>
      <c r="L1159" s="43"/>
      <c r="M1159" s="251" t="s">
        <v>1</v>
      </c>
      <c r="N1159" s="252" t="s">
        <v>38</v>
      </c>
      <c r="O1159" s="90"/>
      <c r="P1159" s="253">
        <f>O1159*H1159</f>
        <v>0</v>
      </c>
      <c r="Q1159" s="253">
        <v>0.00059</v>
      </c>
      <c r="R1159" s="253">
        <f>Q1159*H1159</f>
        <v>0.08041700000000002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242</v>
      </c>
      <c r="AT1159" s="255" t="s">
        <v>160</v>
      </c>
      <c r="AU1159" s="255" t="s">
        <v>82</v>
      </c>
      <c r="AY1159" s="16" t="s">
        <v>158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242</v>
      </c>
      <c r="BM1159" s="255" t="s">
        <v>1590</v>
      </c>
    </row>
    <row r="1160" spans="1:51" s="14" customFormat="1" ht="12">
      <c r="A1160" s="14"/>
      <c r="B1160" s="268"/>
      <c r="C1160" s="269"/>
      <c r="D1160" s="259" t="s">
        <v>166</v>
      </c>
      <c r="E1160" s="270" t="s">
        <v>1</v>
      </c>
      <c r="F1160" s="271" t="s">
        <v>1591</v>
      </c>
      <c r="G1160" s="269"/>
      <c r="H1160" s="272">
        <v>136.3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166</v>
      </c>
      <c r="AU1160" s="278" t="s">
        <v>82</v>
      </c>
      <c r="AV1160" s="14" t="s">
        <v>82</v>
      </c>
      <c r="AW1160" s="14" t="s">
        <v>30</v>
      </c>
      <c r="AX1160" s="14" t="s">
        <v>73</v>
      </c>
      <c r="AY1160" s="278" t="s">
        <v>158</v>
      </c>
    </row>
    <row r="1161" spans="1:65" s="2" customFormat="1" ht="21.75" customHeight="1">
      <c r="A1161" s="37"/>
      <c r="B1161" s="38"/>
      <c r="C1161" s="243" t="s">
        <v>1592</v>
      </c>
      <c r="D1161" s="243" t="s">
        <v>160</v>
      </c>
      <c r="E1161" s="244" t="s">
        <v>1593</v>
      </c>
      <c r="F1161" s="245" t="s">
        <v>1594</v>
      </c>
      <c r="G1161" s="246" t="s">
        <v>462</v>
      </c>
      <c r="H1161" s="247">
        <v>15</v>
      </c>
      <c r="I1161" s="248"/>
      <c r="J1161" s="249">
        <f>ROUND(I1161*H1161,2)</f>
        <v>0</v>
      </c>
      <c r="K1161" s="250"/>
      <c r="L1161" s="43"/>
      <c r="M1161" s="251" t="s">
        <v>1</v>
      </c>
      <c r="N1161" s="252" t="s">
        <v>38</v>
      </c>
      <c r="O1161" s="90"/>
      <c r="P1161" s="253">
        <f>O1161*H1161</f>
        <v>0</v>
      </c>
      <c r="Q1161" s="253">
        <v>0.00468</v>
      </c>
      <c r="R1161" s="253">
        <f>Q1161*H1161</f>
        <v>0.0702</v>
      </c>
      <c r="S1161" s="253">
        <v>0</v>
      </c>
      <c r="T1161" s="254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255" t="s">
        <v>242</v>
      </c>
      <c r="AT1161" s="255" t="s">
        <v>160</v>
      </c>
      <c r="AU1161" s="255" t="s">
        <v>82</v>
      </c>
      <c r="AY1161" s="16" t="s">
        <v>158</v>
      </c>
      <c r="BE1161" s="256">
        <f>IF(N1161="základní",J1161,0)</f>
        <v>0</v>
      </c>
      <c r="BF1161" s="256">
        <f>IF(N1161="snížená",J1161,0)</f>
        <v>0</v>
      </c>
      <c r="BG1161" s="256">
        <f>IF(N1161="zákl. přenesená",J1161,0)</f>
        <v>0</v>
      </c>
      <c r="BH1161" s="256">
        <f>IF(N1161="sníž. přenesená",J1161,0)</f>
        <v>0</v>
      </c>
      <c r="BI1161" s="256">
        <f>IF(N1161="nulová",J1161,0)</f>
        <v>0</v>
      </c>
      <c r="BJ1161" s="16" t="s">
        <v>80</v>
      </c>
      <c r="BK1161" s="256">
        <f>ROUND(I1161*H1161,2)</f>
        <v>0</v>
      </c>
      <c r="BL1161" s="16" t="s">
        <v>242</v>
      </c>
      <c r="BM1161" s="255" t="s">
        <v>1595</v>
      </c>
    </row>
    <row r="1162" spans="1:51" s="13" customFormat="1" ht="12">
      <c r="A1162" s="13"/>
      <c r="B1162" s="257"/>
      <c r="C1162" s="258"/>
      <c r="D1162" s="259" t="s">
        <v>166</v>
      </c>
      <c r="E1162" s="260" t="s">
        <v>1</v>
      </c>
      <c r="F1162" s="261" t="s">
        <v>1596</v>
      </c>
      <c r="G1162" s="258"/>
      <c r="H1162" s="260" t="s">
        <v>1</v>
      </c>
      <c r="I1162" s="262"/>
      <c r="J1162" s="258"/>
      <c r="K1162" s="258"/>
      <c r="L1162" s="263"/>
      <c r="M1162" s="264"/>
      <c r="N1162" s="265"/>
      <c r="O1162" s="265"/>
      <c r="P1162" s="265"/>
      <c r="Q1162" s="265"/>
      <c r="R1162" s="265"/>
      <c r="S1162" s="265"/>
      <c r="T1162" s="266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7" t="s">
        <v>166</v>
      </c>
      <c r="AU1162" s="267" t="s">
        <v>82</v>
      </c>
      <c r="AV1162" s="13" t="s">
        <v>80</v>
      </c>
      <c r="AW1162" s="13" t="s">
        <v>30</v>
      </c>
      <c r="AX1162" s="13" t="s">
        <v>73</v>
      </c>
      <c r="AY1162" s="267" t="s">
        <v>158</v>
      </c>
    </row>
    <row r="1163" spans="1:51" s="14" customFormat="1" ht="12">
      <c r="A1163" s="14"/>
      <c r="B1163" s="268"/>
      <c r="C1163" s="269"/>
      <c r="D1163" s="259" t="s">
        <v>166</v>
      </c>
      <c r="E1163" s="270" t="s">
        <v>1</v>
      </c>
      <c r="F1163" s="271" t="s">
        <v>1597</v>
      </c>
      <c r="G1163" s="269"/>
      <c r="H1163" s="272">
        <v>15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8" t="s">
        <v>166</v>
      </c>
      <c r="AU1163" s="278" t="s">
        <v>82</v>
      </c>
      <c r="AV1163" s="14" t="s">
        <v>82</v>
      </c>
      <c r="AW1163" s="14" t="s">
        <v>30</v>
      </c>
      <c r="AX1163" s="14" t="s">
        <v>73</v>
      </c>
      <c r="AY1163" s="278" t="s">
        <v>158</v>
      </c>
    </row>
    <row r="1164" spans="1:65" s="2" customFormat="1" ht="21.75" customHeight="1">
      <c r="A1164" s="37"/>
      <c r="B1164" s="38"/>
      <c r="C1164" s="243" t="s">
        <v>1598</v>
      </c>
      <c r="D1164" s="243" t="s">
        <v>160</v>
      </c>
      <c r="E1164" s="244" t="s">
        <v>1599</v>
      </c>
      <c r="F1164" s="245" t="s">
        <v>1600</v>
      </c>
      <c r="G1164" s="246" t="s">
        <v>284</v>
      </c>
      <c r="H1164" s="247">
        <v>8</v>
      </c>
      <c r="I1164" s="248"/>
      <c r="J1164" s="249">
        <f>ROUND(I1164*H1164,2)</f>
        <v>0</v>
      </c>
      <c r="K1164" s="250"/>
      <c r="L1164" s="43"/>
      <c r="M1164" s="251" t="s">
        <v>1</v>
      </c>
      <c r="N1164" s="252" t="s">
        <v>38</v>
      </c>
      <c r="O1164" s="90"/>
      <c r="P1164" s="253">
        <f>O1164*H1164</f>
        <v>0</v>
      </c>
      <c r="Q1164" s="253">
        <v>0.00462</v>
      </c>
      <c r="R1164" s="253">
        <f>Q1164*H1164</f>
        <v>0.03696</v>
      </c>
      <c r="S1164" s="253">
        <v>0</v>
      </c>
      <c r="T1164" s="254">
        <f>S1164*H1164</f>
        <v>0</v>
      </c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R1164" s="255" t="s">
        <v>242</v>
      </c>
      <c r="AT1164" s="255" t="s">
        <v>160</v>
      </c>
      <c r="AU1164" s="255" t="s">
        <v>82</v>
      </c>
      <c r="AY1164" s="16" t="s">
        <v>158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6" t="s">
        <v>80</v>
      </c>
      <c r="BK1164" s="256">
        <f>ROUND(I1164*H1164,2)</f>
        <v>0</v>
      </c>
      <c r="BL1164" s="16" t="s">
        <v>242</v>
      </c>
      <c r="BM1164" s="255" t="s">
        <v>1601</v>
      </c>
    </row>
    <row r="1165" spans="1:51" s="13" customFormat="1" ht="12">
      <c r="A1165" s="13"/>
      <c r="B1165" s="257"/>
      <c r="C1165" s="258"/>
      <c r="D1165" s="259" t="s">
        <v>166</v>
      </c>
      <c r="E1165" s="260" t="s">
        <v>1</v>
      </c>
      <c r="F1165" s="261" t="s">
        <v>1596</v>
      </c>
      <c r="G1165" s="258"/>
      <c r="H1165" s="260" t="s">
        <v>1</v>
      </c>
      <c r="I1165" s="262"/>
      <c r="J1165" s="258"/>
      <c r="K1165" s="258"/>
      <c r="L1165" s="263"/>
      <c r="M1165" s="264"/>
      <c r="N1165" s="265"/>
      <c r="O1165" s="265"/>
      <c r="P1165" s="265"/>
      <c r="Q1165" s="265"/>
      <c r="R1165" s="265"/>
      <c r="S1165" s="265"/>
      <c r="T1165" s="266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7" t="s">
        <v>166</v>
      </c>
      <c r="AU1165" s="267" t="s">
        <v>82</v>
      </c>
      <c r="AV1165" s="13" t="s">
        <v>80</v>
      </c>
      <c r="AW1165" s="13" t="s">
        <v>30</v>
      </c>
      <c r="AX1165" s="13" t="s">
        <v>73</v>
      </c>
      <c r="AY1165" s="267" t="s">
        <v>158</v>
      </c>
    </row>
    <row r="1166" spans="1:51" s="14" customFormat="1" ht="12">
      <c r="A1166" s="14"/>
      <c r="B1166" s="268"/>
      <c r="C1166" s="269"/>
      <c r="D1166" s="259" t="s">
        <v>166</v>
      </c>
      <c r="E1166" s="270" t="s">
        <v>1</v>
      </c>
      <c r="F1166" s="271" t="s">
        <v>1602</v>
      </c>
      <c r="G1166" s="269"/>
      <c r="H1166" s="272">
        <v>8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166</v>
      </c>
      <c r="AU1166" s="278" t="s">
        <v>82</v>
      </c>
      <c r="AV1166" s="14" t="s">
        <v>82</v>
      </c>
      <c r="AW1166" s="14" t="s">
        <v>30</v>
      </c>
      <c r="AX1166" s="14" t="s">
        <v>73</v>
      </c>
      <c r="AY1166" s="278" t="s">
        <v>158</v>
      </c>
    </row>
    <row r="1167" spans="1:65" s="2" customFormat="1" ht="21.75" customHeight="1">
      <c r="A1167" s="37"/>
      <c r="B1167" s="38"/>
      <c r="C1167" s="243" t="s">
        <v>1603</v>
      </c>
      <c r="D1167" s="243" t="s">
        <v>160</v>
      </c>
      <c r="E1167" s="244" t="s">
        <v>1604</v>
      </c>
      <c r="F1167" s="245" t="s">
        <v>1605</v>
      </c>
      <c r="G1167" s="246" t="s">
        <v>462</v>
      </c>
      <c r="H1167" s="247">
        <v>138.4</v>
      </c>
      <c r="I1167" s="248"/>
      <c r="J1167" s="249">
        <f>ROUND(I1167*H1167,2)</f>
        <v>0</v>
      </c>
      <c r="K1167" s="250"/>
      <c r="L1167" s="43"/>
      <c r="M1167" s="251" t="s">
        <v>1</v>
      </c>
      <c r="N1167" s="252" t="s">
        <v>38</v>
      </c>
      <c r="O1167" s="90"/>
      <c r="P1167" s="253">
        <f>O1167*H1167</f>
        <v>0</v>
      </c>
      <c r="Q1167" s="253">
        <v>0.00286</v>
      </c>
      <c r="R1167" s="253">
        <f>Q1167*H1167</f>
        <v>0.395824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242</v>
      </c>
      <c r="AT1167" s="255" t="s">
        <v>160</v>
      </c>
      <c r="AU1167" s="255" t="s">
        <v>82</v>
      </c>
      <c r="AY1167" s="16" t="s">
        <v>158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242</v>
      </c>
      <c r="BM1167" s="255" t="s">
        <v>1606</v>
      </c>
    </row>
    <row r="1168" spans="1:51" s="14" customFormat="1" ht="12">
      <c r="A1168" s="14"/>
      <c r="B1168" s="268"/>
      <c r="C1168" s="269"/>
      <c r="D1168" s="259" t="s">
        <v>166</v>
      </c>
      <c r="E1168" s="270" t="s">
        <v>1</v>
      </c>
      <c r="F1168" s="271" t="s">
        <v>1572</v>
      </c>
      <c r="G1168" s="269"/>
      <c r="H1168" s="272">
        <v>138.4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166</v>
      </c>
      <c r="AU1168" s="278" t="s">
        <v>82</v>
      </c>
      <c r="AV1168" s="14" t="s">
        <v>82</v>
      </c>
      <c r="AW1168" s="14" t="s">
        <v>30</v>
      </c>
      <c r="AX1168" s="14" t="s">
        <v>73</v>
      </c>
      <c r="AY1168" s="278" t="s">
        <v>158</v>
      </c>
    </row>
    <row r="1169" spans="1:65" s="2" customFormat="1" ht="21.75" customHeight="1">
      <c r="A1169" s="37"/>
      <c r="B1169" s="38"/>
      <c r="C1169" s="243" t="s">
        <v>1607</v>
      </c>
      <c r="D1169" s="243" t="s">
        <v>160</v>
      </c>
      <c r="E1169" s="244" t="s">
        <v>1608</v>
      </c>
      <c r="F1169" s="245" t="s">
        <v>1609</v>
      </c>
      <c r="G1169" s="246" t="s">
        <v>284</v>
      </c>
      <c r="H1169" s="247">
        <v>6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38</v>
      </c>
      <c r="O1169" s="90"/>
      <c r="P1169" s="253">
        <f>O1169*H1169</f>
        <v>0</v>
      </c>
      <c r="Q1169" s="253">
        <v>0.00071</v>
      </c>
      <c r="R1169" s="253">
        <f>Q1169*H1169</f>
        <v>0.00426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242</v>
      </c>
      <c r="AT1169" s="255" t="s">
        <v>160</v>
      </c>
      <c r="AU1169" s="255" t="s">
        <v>82</v>
      </c>
      <c r="AY1169" s="16" t="s">
        <v>158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80</v>
      </c>
      <c r="BK1169" s="256">
        <f>ROUND(I1169*H1169,2)</f>
        <v>0</v>
      </c>
      <c r="BL1169" s="16" t="s">
        <v>242</v>
      </c>
      <c r="BM1169" s="255" t="s">
        <v>1610</v>
      </c>
    </row>
    <row r="1170" spans="1:51" s="14" customFormat="1" ht="12">
      <c r="A1170" s="14"/>
      <c r="B1170" s="268"/>
      <c r="C1170" s="269"/>
      <c r="D1170" s="259" t="s">
        <v>166</v>
      </c>
      <c r="E1170" s="270" t="s">
        <v>1</v>
      </c>
      <c r="F1170" s="271" t="s">
        <v>1611</v>
      </c>
      <c r="G1170" s="269"/>
      <c r="H1170" s="272">
        <v>6</v>
      </c>
      <c r="I1170" s="273"/>
      <c r="J1170" s="269"/>
      <c r="K1170" s="269"/>
      <c r="L1170" s="274"/>
      <c r="M1170" s="275"/>
      <c r="N1170" s="276"/>
      <c r="O1170" s="276"/>
      <c r="P1170" s="276"/>
      <c r="Q1170" s="276"/>
      <c r="R1170" s="276"/>
      <c r="S1170" s="276"/>
      <c r="T1170" s="277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8" t="s">
        <v>166</v>
      </c>
      <c r="AU1170" s="278" t="s">
        <v>82</v>
      </c>
      <c r="AV1170" s="14" t="s">
        <v>82</v>
      </c>
      <c r="AW1170" s="14" t="s">
        <v>30</v>
      </c>
      <c r="AX1170" s="14" t="s">
        <v>73</v>
      </c>
      <c r="AY1170" s="278" t="s">
        <v>158</v>
      </c>
    </row>
    <row r="1171" spans="1:65" s="2" customFormat="1" ht="21.75" customHeight="1">
      <c r="A1171" s="37"/>
      <c r="B1171" s="38"/>
      <c r="C1171" s="243" t="s">
        <v>1612</v>
      </c>
      <c r="D1171" s="243" t="s">
        <v>160</v>
      </c>
      <c r="E1171" s="244" t="s">
        <v>1613</v>
      </c>
      <c r="F1171" s="245" t="s">
        <v>1614</v>
      </c>
      <c r="G1171" s="246" t="s">
        <v>284</v>
      </c>
      <c r="H1171" s="247">
        <v>9</v>
      </c>
      <c r="I1171" s="248"/>
      <c r="J1171" s="249">
        <f>ROUND(I1171*H1171,2)</f>
        <v>0</v>
      </c>
      <c r="K1171" s="250"/>
      <c r="L1171" s="43"/>
      <c r="M1171" s="251" t="s">
        <v>1</v>
      </c>
      <c r="N1171" s="252" t="s">
        <v>38</v>
      </c>
      <c r="O1171" s="90"/>
      <c r="P1171" s="253">
        <f>O1171*H1171</f>
        <v>0</v>
      </c>
      <c r="Q1171" s="253">
        <v>0.00048</v>
      </c>
      <c r="R1171" s="253">
        <f>Q1171*H1171</f>
        <v>0.00432</v>
      </c>
      <c r="S1171" s="253">
        <v>0</v>
      </c>
      <c r="T1171" s="254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255" t="s">
        <v>242</v>
      </c>
      <c r="AT1171" s="255" t="s">
        <v>160</v>
      </c>
      <c r="AU1171" s="255" t="s">
        <v>82</v>
      </c>
      <c r="AY1171" s="16" t="s">
        <v>158</v>
      </c>
      <c r="BE1171" s="256">
        <f>IF(N1171="základní",J1171,0)</f>
        <v>0</v>
      </c>
      <c r="BF1171" s="256">
        <f>IF(N1171="snížená",J1171,0)</f>
        <v>0</v>
      </c>
      <c r="BG1171" s="256">
        <f>IF(N1171="zákl. přenesená",J1171,0)</f>
        <v>0</v>
      </c>
      <c r="BH1171" s="256">
        <f>IF(N1171="sníž. přenesená",J1171,0)</f>
        <v>0</v>
      </c>
      <c r="BI1171" s="256">
        <f>IF(N1171="nulová",J1171,0)</f>
        <v>0</v>
      </c>
      <c r="BJ1171" s="16" t="s">
        <v>80</v>
      </c>
      <c r="BK1171" s="256">
        <f>ROUND(I1171*H1171,2)</f>
        <v>0</v>
      </c>
      <c r="BL1171" s="16" t="s">
        <v>242</v>
      </c>
      <c r="BM1171" s="255" t="s">
        <v>1615</v>
      </c>
    </row>
    <row r="1172" spans="1:51" s="14" customFormat="1" ht="12">
      <c r="A1172" s="14"/>
      <c r="B1172" s="268"/>
      <c r="C1172" s="269"/>
      <c r="D1172" s="259" t="s">
        <v>166</v>
      </c>
      <c r="E1172" s="270" t="s">
        <v>1</v>
      </c>
      <c r="F1172" s="271" t="s">
        <v>1616</v>
      </c>
      <c r="G1172" s="269"/>
      <c r="H1172" s="272">
        <v>9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166</v>
      </c>
      <c r="AU1172" s="278" t="s">
        <v>82</v>
      </c>
      <c r="AV1172" s="14" t="s">
        <v>82</v>
      </c>
      <c r="AW1172" s="14" t="s">
        <v>30</v>
      </c>
      <c r="AX1172" s="14" t="s">
        <v>73</v>
      </c>
      <c r="AY1172" s="278" t="s">
        <v>158</v>
      </c>
    </row>
    <row r="1173" spans="1:65" s="2" customFormat="1" ht="21.75" customHeight="1">
      <c r="A1173" s="37"/>
      <c r="B1173" s="38"/>
      <c r="C1173" s="243" t="s">
        <v>1617</v>
      </c>
      <c r="D1173" s="243" t="s">
        <v>160</v>
      </c>
      <c r="E1173" s="244" t="s">
        <v>1618</v>
      </c>
      <c r="F1173" s="245" t="s">
        <v>1619</v>
      </c>
      <c r="G1173" s="246" t="s">
        <v>462</v>
      </c>
      <c r="H1173" s="247">
        <v>87.3</v>
      </c>
      <c r="I1173" s="248"/>
      <c r="J1173" s="249">
        <f>ROUND(I1173*H1173,2)</f>
        <v>0</v>
      </c>
      <c r="K1173" s="250"/>
      <c r="L1173" s="43"/>
      <c r="M1173" s="251" t="s">
        <v>1</v>
      </c>
      <c r="N1173" s="252" t="s">
        <v>38</v>
      </c>
      <c r="O1173" s="90"/>
      <c r="P1173" s="253">
        <f>O1173*H1173</f>
        <v>0</v>
      </c>
      <c r="Q1173" s="253">
        <v>0.00236</v>
      </c>
      <c r="R1173" s="253">
        <f>Q1173*H1173</f>
        <v>0.20602800000000002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242</v>
      </c>
      <c r="AT1173" s="255" t="s">
        <v>160</v>
      </c>
      <c r="AU1173" s="255" t="s">
        <v>82</v>
      </c>
      <c r="AY1173" s="16" t="s">
        <v>158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80</v>
      </c>
      <c r="BK1173" s="256">
        <f>ROUND(I1173*H1173,2)</f>
        <v>0</v>
      </c>
      <c r="BL1173" s="16" t="s">
        <v>242</v>
      </c>
      <c r="BM1173" s="255" t="s">
        <v>1620</v>
      </c>
    </row>
    <row r="1174" spans="1:51" s="14" customFormat="1" ht="12">
      <c r="A1174" s="14"/>
      <c r="B1174" s="268"/>
      <c r="C1174" s="269"/>
      <c r="D1174" s="259" t="s">
        <v>166</v>
      </c>
      <c r="E1174" s="270" t="s">
        <v>1</v>
      </c>
      <c r="F1174" s="271" t="s">
        <v>1577</v>
      </c>
      <c r="G1174" s="269"/>
      <c r="H1174" s="272">
        <v>87.3</v>
      </c>
      <c r="I1174" s="273"/>
      <c r="J1174" s="269"/>
      <c r="K1174" s="269"/>
      <c r="L1174" s="274"/>
      <c r="M1174" s="275"/>
      <c r="N1174" s="276"/>
      <c r="O1174" s="276"/>
      <c r="P1174" s="276"/>
      <c r="Q1174" s="276"/>
      <c r="R1174" s="276"/>
      <c r="S1174" s="276"/>
      <c r="T1174" s="277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78" t="s">
        <v>166</v>
      </c>
      <c r="AU1174" s="278" t="s">
        <v>82</v>
      </c>
      <c r="AV1174" s="14" t="s">
        <v>82</v>
      </c>
      <c r="AW1174" s="14" t="s">
        <v>30</v>
      </c>
      <c r="AX1174" s="14" t="s">
        <v>73</v>
      </c>
      <c r="AY1174" s="278" t="s">
        <v>158</v>
      </c>
    </row>
    <row r="1175" spans="1:65" s="2" customFormat="1" ht="21.75" customHeight="1">
      <c r="A1175" s="37"/>
      <c r="B1175" s="38"/>
      <c r="C1175" s="243" t="s">
        <v>1621</v>
      </c>
      <c r="D1175" s="243" t="s">
        <v>160</v>
      </c>
      <c r="E1175" s="244" t="s">
        <v>1622</v>
      </c>
      <c r="F1175" s="245" t="s">
        <v>1623</v>
      </c>
      <c r="G1175" s="246" t="s">
        <v>214</v>
      </c>
      <c r="H1175" s="247">
        <v>1.073</v>
      </c>
      <c r="I1175" s="248"/>
      <c r="J1175" s="249">
        <f>ROUND(I1175*H1175,2)</f>
        <v>0</v>
      </c>
      <c r="K1175" s="250"/>
      <c r="L1175" s="43"/>
      <c r="M1175" s="251" t="s">
        <v>1</v>
      </c>
      <c r="N1175" s="252" t="s">
        <v>38</v>
      </c>
      <c r="O1175" s="90"/>
      <c r="P1175" s="253">
        <f>O1175*H1175</f>
        <v>0</v>
      </c>
      <c r="Q1175" s="253">
        <v>0</v>
      </c>
      <c r="R1175" s="253">
        <f>Q1175*H1175</f>
        <v>0</v>
      </c>
      <c r="S1175" s="253">
        <v>0</v>
      </c>
      <c r="T1175" s="254">
        <f>S1175*H1175</f>
        <v>0</v>
      </c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R1175" s="255" t="s">
        <v>242</v>
      </c>
      <c r="AT1175" s="255" t="s">
        <v>160</v>
      </c>
      <c r="AU1175" s="255" t="s">
        <v>82</v>
      </c>
      <c r="AY1175" s="16" t="s">
        <v>158</v>
      </c>
      <c r="BE1175" s="256">
        <f>IF(N1175="základní",J1175,0)</f>
        <v>0</v>
      </c>
      <c r="BF1175" s="256">
        <f>IF(N1175="snížená",J1175,0)</f>
        <v>0</v>
      </c>
      <c r="BG1175" s="256">
        <f>IF(N1175="zákl. přenesená",J1175,0)</f>
        <v>0</v>
      </c>
      <c r="BH1175" s="256">
        <f>IF(N1175="sníž. přenesená",J1175,0)</f>
        <v>0</v>
      </c>
      <c r="BI1175" s="256">
        <f>IF(N1175="nulová",J1175,0)</f>
        <v>0</v>
      </c>
      <c r="BJ1175" s="16" t="s">
        <v>80</v>
      </c>
      <c r="BK1175" s="256">
        <f>ROUND(I1175*H1175,2)</f>
        <v>0</v>
      </c>
      <c r="BL1175" s="16" t="s">
        <v>242</v>
      </c>
      <c r="BM1175" s="255" t="s">
        <v>1624</v>
      </c>
    </row>
    <row r="1176" spans="1:63" s="12" customFormat="1" ht="22.8" customHeight="1">
      <c r="A1176" s="12"/>
      <c r="B1176" s="227"/>
      <c r="C1176" s="228"/>
      <c r="D1176" s="229" t="s">
        <v>72</v>
      </c>
      <c r="E1176" s="241" t="s">
        <v>1625</v>
      </c>
      <c r="F1176" s="241" t="s">
        <v>1626</v>
      </c>
      <c r="G1176" s="228"/>
      <c r="H1176" s="228"/>
      <c r="I1176" s="231"/>
      <c r="J1176" s="242">
        <f>BK1176</f>
        <v>0</v>
      </c>
      <c r="K1176" s="228"/>
      <c r="L1176" s="233"/>
      <c r="M1176" s="234"/>
      <c r="N1176" s="235"/>
      <c r="O1176" s="235"/>
      <c r="P1176" s="236">
        <f>SUM(P1177:P1236)</f>
        <v>0</v>
      </c>
      <c r="Q1176" s="235"/>
      <c r="R1176" s="236">
        <f>SUM(R1177:R1236)</f>
        <v>5.0412245</v>
      </c>
      <c r="S1176" s="235"/>
      <c r="T1176" s="237">
        <f>SUM(T1177:T1236)</f>
        <v>15.442606000000001</v>
      </c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R1176" s="238" t="s">
        <v>82</v>
      </c>
      <c r="AT1176" s="239" t="s">
        <v>72</v>
      </c>
      <c r="AU1176" s="239" t="s">
        <v>80</v>
      </c>
      <c r="AY1176" s="238" t="s">
        <v>158</v>
      </c>
      <c r="BK1176" s="240">
        <f>SUM(BK1177:BK1236)</f>
        <v>0</v>
      </c>
    </row>
    <row r="1177" spans="1:65" s="2" customFormat="1" ht="16.5" customHeight="1">
      <c r="A1177" s="37"/>
      <c r="B1177" s="38"/>
      <c r="C1177" s="243" t="s">
        <v>1627</v>
      </c>
      <c r="D1177" s="243" t="s">
        <v>160</v>
      </c>
      <c r="E1177" s="244" t="s">
        <v>1628</v>
      </c>
      <c r="F1177" s="245" t="s">
        <v>1629</v>
      </c>
      <c r="G1177" s="246" t="s">
        <v>462</v>
      </c>
      <c r="H1177" s="247">
        <v>2.4</v>
      </c>
      <c r="I1177" s="248"/>
      <c r="J1177" s="249">
        <f>ROUND(I1177*H1177,2)</f>
        <v>0</v>
      </c>
      <c r="K1177" s="250"/>
      <c r="L1177" s="43"/>
      <c r="M1177" s="251" t="s">
        <v>1</v>
      </c>
      <c r="N1177" s="252" t="s">
        <v>38</v>
      </c>
      <c r="O1177" s="90"/>
      <c r="P1177" s="253">
        <f>O1177*H1177</f>
        <v>0</v>
      </c>
      <c r="Q1177" s="253">
        <v>0.008</v>
      </c>
      <c r="R1177" s="253">
        <f>Q1177*H1177</f>
        <v>0.0192</v>
      </c>
      <c r="S1177" s="253">
        <v>0</v>
      </c>
      <c r="T1177" s="254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55" t="s">
        <v>242</v>
      </c>
      <c r="AT1177" s="255" t="s">
        <v>160</v>
      </c>
      <c r="AU1177" s="255" t="s">
        <v>82</v>
      </c>
      <c r="AY1177" s="16" t="s">
        <v>158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6" t="s">
        <v>80</v>
      </c>
      <c r="BK1177" s="256">
        <f>ROUND(I1177*H1177,2)</f>
        <v>0</v>
      </c>
      <c r="BL1177" s="16" t="s">
        <v>242</v>
      </c>
      <c r="BM1177" s="255" t="s">
        <v>1630</v>
      </c>
    </row>
    <row r="1178" spans="1:51" s="14" customFormat="1" ht="12">
      <c r="A1178" s="14"/>
      <c r="B1178" s="268"/>
      <c r="C1178" s="269"/>
      <c r="D1178" s="259" t="s">
        <v>166</v>
      </c>
      <c r="E1178" s="270" t="s">
        <v>1</v>
      </c>
      <c r="F1178" s="271" t="s">
        <v>1631</v>
      </c>
      <c r="G1178" s="269"/>
      <c r="H1178" s="272">
        <v>2.4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8" t="s">
        <v>166</v>
      </c>
      <c r="AU1178" s="278" t="s">
        <v>82</v>
      </c>
      <c r="AV1178" s="14" t="s">
        <v>82</v>
      </c>
      <c r="AW1178" s="14" t="s">
        <v>30</v>
      </c>
      <c r="AX1178" s="14" t="s">
        <v>73</v>
      </c>
      <c r="AY1178" s="278" t="s">
        <v>158</v>
      </c>
    </row>
    <row r="1179" spans="1:65" s="2" customFormat="1" ht="21.75" customHeight="1">
      <c r="A1179" s="37"/>
      <c r="B1179" s="38"/>
      <c r="C1179" s="279" t="s">
        <v>1632</v>
      </c>
      <c r="D1179" s="279" t="s">
        <v>233</v>
      </c>
      <c r="E1179" s="280" t="s">
        <v>1633</v>
      </c>
      <c r="F1179" s="281" t="s">
        <v>1634</v>
      </c>
      <c r="G1179" s="282" t="s">
        <v>284</v>
      </c>
      <c r="H1179" s="283">
        <v>7.467</v>
      </c>
      <c r="I1179" s="284"/>
      <c r="J1179" s="285">
        <f>ROUND(I1179*H1179,2)</f>
        <v>0</v>
      </c>
      <c r="K1179" s="286"/>
      <c r="L1179" s="287"/>
      <c r="M1179" s="288" t="s">
        <v>1</v>
      </c>
      <c r="N1179" s="289" t="s">
        <v>38</v>
      </c>
      <c r="O1179" s="90"/>
      <c r="P1179" s="253">
        <f>O1179*H1179</f>
        <v>0</v>
      </c>
      <c r="Q1179" s="253">
        <v>0.0045</v>
      </c>
      <c r="R1179" s="253">
        <f>Q1179*H1179</f>
        <v>0.03360149999999999</v>
      </c>
      <c r="S1179" s="253">
        <v>0</v>
      </c>
      <c r="T1179" s="254">
        <f>S1179*H1179</f>
        <v>0</v>
      </c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R1179" s="255" t="s">
        <v>341</v>
      </c>
      <c r="AT1179" s="255" t="s">
        <v>233</v>
      </c>
      <c r="AU1179" s="255" t="s">
        <v>82</v>
      </c>
      <c r="AY1179" s="16" t="s">
        <v>158</v>
      </c>
      <c r="BE1179" s="256">
        <f>IF(N1179="základní",J1179,0)</f>
        <v>0</v>
      </c>
      <c r="BF1179" s="256">
        <f>IF(N1179="snížená",J1179,0)</f>
        <v>0</v>
      </c>
      <c r="BG1179" s="256">
        <f>IF(N1179="zákl. přenesená",J1179,0)</f>
        <v>0</v>
      </c>
      <c r="BH1179" s="256">
        <f>IF(N1179="sníž. přenesená",J1179,0)</f>
        <v>0</v>
      </c>
      <c r="BI1179" s="256">
        <f>IF(N1179="nulová",J1179,0)</f>
        <v>0</v>
      </c>
      <c r="BJ1179" s="16" t="s">
        <v>80</v>
      </c>
      <c r="BK1179" s="256">
        <f>ROUND(I1179*H1179,2)</f>
        <v>0</v>
      </c>
      <c r="BL1179" s="16" t="s">
        <v>242</v>
      </c>
      <c r="BM1179" s="255" t="s">
        <v>1635</v>
      </c>
    </row>
    <row r="1180" spans="1:47" s="2" customFormat="1" ht="12">
      <c r="A1180" s="37"/>
      <c r="B1180" s="38"/>
      <c r="C1180" s="39"/>
      <c r="D1180" s="259" t="s">
        <v>434</v>
      </c>
      <c r="E1180" s="39"/>
      <c r="F1180" s="290" t="s">
        <v>1636</v>
      </c>
      <c r="G1180" s="39"/>
      <c r="H1180" s="39"/>
      <c r="I1180" s="153"/>
      <c r="J1180" s="39"/>
      <c r="K1180" s="39"/>
      <c r="L1180" s="43"/>
      <c r="M1180" s="291"/>
      <c r="N1180" s="292"/>
      <c r="O1180" s="90"/>
      <c r="P1180" s="90"/>
      <c r="Q1180" s="90"/>
      <c r="R1180" s="90"/>
      <c r="S1180" s="90"/>
      <c r="T1180" s="91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T1180" s="16" t="s">
        <v>434</v>
      </c>
      <c r="AU1180" s="16" t="s">
        <v>82</v>
      </c>
    </row>
    <row r="1181" spans="1:51" s="14" customFormat="1" ht="12">
      <c r="A1181" s="14"/>
      <c r="B1181" s="268"/>
      <c r="C1181" s="269"/>
      <c r="D1181" s="259" t="s">
        <v>166</v>
      </c>
      <c r="E1181" s="269"/>
      <c r="F1181" s="271" t="s">
        <v>1637</v>
      </c>
      <c r="G1181" s="269"/>
      <c r="H1181" s="272">
        <v>7.467</v>
      </c>
      <c r="I1181" s="273"/>
      <c r="J1181" s="269"/>
      <c r="K1181" s="269"/>
      <c r="L1181" s="274"/>
      <c r="M1181" s="275"/>
      <c r="N1181" s="276"/>
      <c r="O1181" s="276"/>
      <c r="P1181" s="276"/>
      <c r="Q1181" s="276"/>
      <c r="R1181" s="276"/>
      <c r="S1181" s="276"/>
      <c r="T1181" s="277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78" t="s">
        <v>166</v>
      </c>
      <c r="AU1181" s="278" t="s">
        <v>82</v>
      </c>
      <c r="AV1181" s="14" t="s">
        <v>82</v>
      </c>
      <c r="AW1181" s="14" t="s">
        <v>4</v>
      </c>
      <c r="AX1181" s="14" t="s">
        <v>80</v>
      </c>
      <c r="AY1181" s="278" t="s">
        <v>158</v>
      </c>
    </row>
    <row r="1182" spans="1:65" s="2" customFormat="1" ht="21.75" customHeight="1">
      <c r="A1182" s="37"/>
      <c r="B1182" s="38"/>
      <c r="C1182" s="243" t="s">
        <v>1638</v>
      </c>
      <c r="D1182" s="243" t="s">
        <v>160</v>
      </c>
      <c r="E1182" s="244" t="s">
        <v>1639</v>
      </c>
      <c r="F1182" s="245" t="s">
        <v>1640</v>
      </c>
      <c r="G1182" s="246" t="s">
        <v>163</v>
      </c>
      <c r="H1182" s="247">
        <v>246.35</v>
      </c>
      <c r="I1182" s="248"/>
      <c r="J1182" s="249">
        <f>ROUND(I1182*H1182,2)</f>
        <v>0</v>
      </c>
      <c r="K1182" s="250"/>
      <c r="L1182" s="43"/>
      <c r="M1182" s="251" t="s">
        <v>1</v>
      </c>
      <c r="N1182" s="252" t="s">
        <v>38</v>
      </c>
      <c r="O1182" s="90"/>
      <c r="P1182" s="253">
        <f>O1182*H1182</f>
        <v>0</v>
      </c>
      <c r="Q1182" s="253">
        <v>0</v>
      </c>
      <c r="R1182" s="253">
        <f>Q1182*H1182</f>
        <v>0</v>
      </c>
      <c r="S1182" s="253">
        <v>0</v>
      </c>
      <c r="T1182" s="254">
        <f>S1182*H1182</f>
        <v>0</v>
      </c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R1182" s="255" t="s">
        <v>242</v>
      </c>
      <c r="AT1182" s="255" t="s">
        <v>160</v>
      </c>
      <c r="AU1182" s="255" t="s">
        <v>82</v>
      </c>
      <c r="AY1182" s="16" t="s">
        <v>158</v>
      </c>
      <c r="BE1182" s="256">
        <f>IF(N1182="základní",J1182,0)</f>
        <v>0</v>
      </c>
      <c r="BF1182" s="256">
        <f>IF(N1182="snížená",J1182,0)</f>
        <v>0</v>
      </c>
      <c r="BG1182" s="256">
        <f>IF(N1182="zákl. přenesená",J1182,0)</f>
        <v>0</v>
      </c>
      <c r="BH1182" s="256">
        <f>IF(N1182="sníž. přenesená",J1182,0)</f>
        <v>0</v>
      </c>
      <c r="BI1182" s="256">
        <f>IF(N1182="nulová",J1182,0)</f>
        <v>0</v>
      </c>
      <c r="BJ1182" s="16" t="s">
        <v>80</v>
      </c>
      <c r="BK1182" s="256">
        <f>ROUND(I1182*H1182,2)</f>
        <v>0</v>
      </c>
      <c r="BL1182" s="16" t="s">
        <v>242</v>
      </c>
      <c r="BM1182" s="255" t="s">
        <v>1641</v>
      </c>
    </row>
    <row r="1183" spans="1:51" s="13" customFormat="1" ht="12">
      <c r="A1183" s="13"/>
      <c r="B1183" s="257"/>
      <c r="C1183" s="258"/>
      <c r="D1183" s="259" t="s">
        <v>166</v>
      </c>
      <c r="E1183" s="260" t="s">
        <v>1</v>
      </c>
      <c r="F1183" s="261" t="s">
        <v>1191</v>
      </c>
      <c r="G1183" s="258"/>
      <c r="H1183" s="260" t="s">
        <v>1</v>
      </c>
      <c r="I1183" s="262"/>
      <c r="J1183" s="258"/>
      <c r="K1183" s="258"/>
      <c r="L1183" s="263"/>
      <c r="M1183" s="264"/>
      <c r="N1183" s="265"/>
      <c r="O1183" s="265"/>
      <c r="P1183" s="265"/>
      <c r="Q1183" s="265"/>
      <c r="R1183" s="265"/>
      <c r="S1183" s="265"/>
      <c r="T1183" s="266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7" t="s">
        <v>166</v>
      </c>
      <c r="AU1183" s="267" t="s">
        <v>82</v>
      </c>
      <c r="AV1183" s="13" t="s">
        <v>80</v>
      </c>
      <c r="AW1183" s="13" t="s">
        <v>30</v>
      </c>
      <c r="AX1183" s="13" t="s">
        <v>73</v>
      </c>
      <c r="AY1183" s="267" t="s">
        <v>158</v>
      </c>
    </row>
    <row r="1184" spans="1:51" s="14" customFormat="1" ht="12">
      <c r="A1184" s="14"/>
      <c r="B1184" s="268"/>
      <c r="C1184" s="269"/>
      <c r="D1184" s="259" t="s">
        <v>166</v>
      </c>
      <c r="E1184" s="270" t="s">
        <v>1</v>
      </c>
      <c r="F1184" s="271" t="s">
        <v>1216</v>
      </c>
      <c r="G1184" s="269"/>
      <c r="H1184" s="272">
        <v>15.75</v>
      </c>
      <c r="I1184" s="273"/>
      <c r="J1184" s="269"/>
      <c r="K1184" s="269"/>
      <c r="L1184" s="274"/>
      <c r="M1184" s="275"/>
      <c r="N1184" s="276"/>
      <c r="O1184" s="276"/>
      <c r="P1184" s="276"/>
      <c r="Q1184" s="276"/>
      <c r="R1184" s="276"/>
      <c r="S1184" s="276"/>
      <c r="T1184" s="27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8" t="s">
        <v>166</v>
      </c>
      <c r="AU1184" s="278" t="s">
        <v>82</v>
      </c>
      <c r="AV1184" s="14" t="s">
        <v>82</v>
      </c>
      <c r="AW1184" s="14" t="s">
        <v>30</v>
      </c>
      <c r="AX1184" s="14" t="s">
        <v>73</v>
      </c>
      <c r="AY1184" s="278" t="s">
        <v>158</v>
      </c>
    </row>
    <row r="1185" spans="1:51" s="14" customFormat="1" ht="12">
      <c r="A1185" s="14"/>
      <c r="B1185" s="268"/>
      <c r="C1185" s="269"/>
      <c r="D1185" s="259" t="s">
        <v>166</v>
      </c>
      <c r="E1185" s="270" t="s">
        <v>1</v>
      </c>
      <c r="F1185" s="271" t="s">
        <v>1642</v>
      </c>
      <c r="G1185" s="269"/>
      <c r="H1185" s="272">
        <v>230.6</v>
      </c>
      <c r="I1185" s="273"/>
      <c r="J1185" s="269"/>
      <c r="K1185" s="269"/>
      <c r="L1185" s="274"/>
      <c r="M1185" s="275"/>
      <c r="N1185" s="276"/>
      <c r="O1185" s="276"/>
      <c r="P1185" s="276"/>
      <c r="Q1185" s="276"/>
      <c r="R1185" s="276"/>
      <c r="S1185" s="276"/>
      <c r="T1185" s="27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78" t="s">
        <v>166</v>
      </c>
      <c r="AU1185" s="278" t="s">
        <v>82</v>
      </c>
      <c r="AV1185" s="14" t="s">
        <v>82</v>
      </c>
      <c r="AW1185" s="14" t="s">
        <v>30</v>
      </c>
      <c r="AX1185" s="14" t="s">
        <v>73</v>
      </c>
      <c r="AY1185" s="278" t="s">
        <v>158</v>
      </c>
    </row>
    <row r="1186" spans="1:65" s="2" customFormat="1" ht="21.75" customHeight="1">
      <c r="A1186" s="37"/>
      <c r="B1186" s="38"/>
      <c r="C1186" s="243" t="s">
        <v>1643</v>
      </c>
      <c r="D1186" s="243" t="s">
        <v>160</v>
      </c>
      <c r="E1186" s="244" t="s">
        <v>1644</v>
      </c>
      <c r="F1186" s="245" t="s">
        <v>1645</v>
      </c>
      <c r="G1186" s="246" t="s">
        <v>163</v>
      </c>
      <c r="H1186" s="247">
        <v>246.35</v>
      </c>
      <c r="I1186" s="248"/>
      <c r="J1186" s="249">
        <f>ROUND(I1186*H1186,2)</f>
        <v>0</v>
      </c>
      <c r="K1186" s="250"/>
      <c r="L1186" s="43"/>
      <c r="M1186" s="251" t="s">
        <v>1</v>
      </c>
      <c r="N1186" s="252" t="s">
        <v>38</v>
      </c>
      <c r="O1186" s="90"/>
      <c r="P1186" s="253">
        <f>O1186*H1186</f>
        <v>0</v>
      </c>
      <c r="Q1186" s="253">
        <v>3E-05</v>
      </c>
      <c r="R1186" s="253">
        <f>Q1186*H1186</f>
        <v>0.0073905</v>
      </c>
      <c r="S1186" s="253">
        <v>0</v>
      </c>
      <c r="T1186" s="254">
        <f>S1186*H1186</f>
        <v>0</v>
      </c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R1186" s="255" t="s">
        <v>242</v>
      </c>
      <c r="AT1186" s="255" t="s">
        <v>160</v>
      </c>
      <c r="AU1186" s="255" t="s">
        <v>82</v>
      </c>
      <c r="AY1186" s="16" t="s">
        <v>158</v>
      </c>
      <c r="BE1186" s="256">
        <f>IF(N1186="základní",J1186,0)</f>
        <v>0</v>
      </c>
      <c r="BF1186" s="256">
        <f>IF(N1186="snížená",J1186,0)</f>
        <v>0</v>
      </c>
      <c r="BG1186" s="256">
        <f>IF(N1186="zákl. přenesená",J1186,0)</f>
        <v>0</v>
      </c>
      <c r="BH1186" s="256">
        <f>IF(N1186="sníž. přenesená",J1186,0)</f>
        <v>0</v>
      </c>
      <c r="BI1186" s="256">
        <f>IF(N1186="nulová",J1186,0)</f>
        <v>0</v>
      </c>
      <c r="BJ1186" s="16" t="s">
        <v>80</v>
      </c>
      <c r="BK1186" s="256">
        <f>ROUND(I1186*H1186,2)</f>
        <v>0</v>
      </c>
      <c r="BL1186" s="16" t="s">
        <v>242</v>
      </c>
      <c r="BM1186" s="255" t="s">
        <v>1646</v>
      </c>
    </row>
    <row r="1187" spans="1:65" s="2" customFormat="1" ht="16.5" customHeight="1">
      <c r="A1187" s="37"/>
      <c r="B1187" s="38"/>
      <c r="C1187" s="243" t="s">
        <v>1647</v>
      </c>
      <c r="D1187" s="243" t="s">
        <v>160</v>
      </c>
      <c r="E1187" s="244" t="s">
        <v>1648</v>
      </c>
      <c r="F1187" s="245" t="s">
        <v>1649</v>
      </c>
      <c r="G1187" s="246" t="s">
        <v>462</v>
      </c>
      <c r="H1187" s="247">
        <v>93.6</v>
      </c>
      <c r="I1187" s="248"/>
      <c r="J1187" s="249">
        <f>ROUND(I1187*H1187,2)</f>
        <v>0</v>
      </c>
      <c r="K1187" s="250"/>
      <c r="L1187" s="43"/>
      <c r="M1187" s="251" t="s">
        <v>1</v>
      </c>
      <c r="N1187" s="252" t="s">
        <v>38</v>
      </c>
      <c r="O1187" s="90"/>
      <c r="P1187" s="253">
        <f>O1187*H1187</f>
        <v>0</v>
      </c>
      <c r="Q1187" s="253">
        <v>0</v>
      </c>
      <c r="R1187" s="253">
        <f>Q1187*H1187</f>
        <v>0</v>
      </c>
      <c r="S1187" s="253">
        <v>0</v>
      </c>
      <c r="T1187" s="254">
        <f>S1187*H1187</f>
        <v>0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255" t="s">
        <v>242</v>
      </c>
      <c r="AT1187" s="255" t="s">
        <v>160</v>
      </c>
      <c r="AU1187" s="255" t="s">
        <v>82</v>
      </c>
      <c r="AY1187" s="16" t="s">
        <v>158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6" t="s">
        <v>80</v>
      </c>
      <c r="BK1187" s="256">
        <f>ROUND(I1187*H1187,2)</f>
        <v>0</v>
      </c>
      <c r="BL1187" s="16" t="s">
        <v>242</v>
      </c>
      <c r="BM1187" s="255" t="s">
        <v>1650</v>
      </c>
    </row>
    <row r="1188" spans="1:51" s="13" customFormat="1" ht="12">
      <c r="A1188" s="13"/>
      <c r="B1188" s="257"/>
      <c r="C1188" s="258"/>
      <c r="D1188" s="259" t="s">
        <v>166</v>
      </c>
      <c r="E1188" s="260" t="s">
        <v>1</v>
      </c>
      <c r="F1188" s="261" t="s">
        <v>1596</v>
      </c>
      <c r="G1188" s="258"/>
      <c r="H1188" s="260" t="s">
        <v>1</v>
      </c>
      <c r="I1188" s="262"/>
      <c r="J1188" s="258"/>
      <c r="K1188" s="258"/>
      <c r="L1188" s="263"/>
      <c r="M1188" s="264"/>
      <c r="N1188" s="265"/>
      <c r="O1188" s="265"/>
      <c r="P1188" s="265"/>
      <c r="Q1188" s="265"/>
      <c r="R1188" s="265"/>
      <c r="S1188" s="265"/>
      <c r="T1188" s="266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7" t="s">
        <v>166</v>
      </c>
      <c r="AU1188" s="267" t="s">
        <v>82</v>
      </c>
      <c r="AV1188" s="13" t="s">
        <v>80</v>
      </c>
      <c r="AW1188" s="13" t="s">
        <v>30</v>
      </c>
      <c r="AX1188" s="13" t="s">
        <v>73</v>
      </c>
      <c r="AY1188" s="267" t="s">
        <v>158</v>
      </c>
    </row>
    <row r="1189" spans="1:51" s="14" customFormat="1" ht="12">
      <c r="A1189" s="14"/>
      <c r="B1189" s="268"/>
      <c r="C1189" s="269"/>
      <c r="D1189" s="259" t="s">
        <v>166</v>
      </c>
      <c r="E1189" s="270" t="s">
        <v>1</v>
      </c>
      <c r="F1189" s="271" t="s">
        <v>1651</v>
      </c>
      <c r="G1189" s="269"/>
      <c r="H1189" s="272">
        <v>88.8</v>
      </c>
      <c r="I1189" s="273"/>
      <c r="J1189" s="269"/>
      <c r="K1189" s="269"/>
      <c r="L1189" s="274"/>
      <c r="M1189" s="275"/>
      <c r="N1189" s="276"/>
      <c r="O1189" s="276"/>
      <c r="P1189" s="276"/>
      <c r="Q1189" s="276"/>
      <c r="R1189" s="276"/>
      <c r="S1189" s="276"/>
      <c r="T1189" s="277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78" t="s">
        <v>166</v>
      </c>
      <c r="AU1189" s="278" t="s">
        <v>82</v>
      </c>
      <c r="AV1189" s="14" t="s">
        <v>82</v>
      </c>
      <c r="AW1189" s="14" t="s">
        <v>30</v>
      </c>
      <c r="AX1189" s="14" t="s">
        <v>73</v>
      </c>
      <c r="AY1189" s="278" t="s">
        <v>158</v>
      </c>
    </row>
    <row r="1190" spans="1:51" s="14" customFormat="1" ht="12">
      <c r="A1190" s="14"/>
      <c r="B1190" s="268"/>
      <c r="C1190" s="269"/>
      <c r="D1190" s="259" t="s">
        <v>166</v>
      </c>
      <c r="E1190" s="270" t="s">
        <v>1</v>
      </c>
      <c r="F1190" s="271" t="s">
        <v>1652</v>
      </c>
      <c r="G1190" s="269"/>
      <c r="H1190" s="272">
        <v>4.8</v>
      </c>
      <c r="I1190" s="273"/>
      <c r="J1190" s="269"/>
      <c r="K1190" s="269"/>
      <c r="L1190" s="274"/>
      <c r="M1190" s="275"/>
      <c r="N1190" s="276"/>
      <c r="O1190" s="276"/>
      <c r="P1190" s="276"/>
      <c r="Q1190" s="276"/>
      <c r="R1190" s="276"/>
      <c r="S1190" s="276"/>
      <c r="T1190" s="277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78" t="s">
        <v>166</v>
      </c>
      <c r="AU1190" s="278" t="s">
        <v>82</v>
      </c>
      <c r="AV1190" s="14" t="s">
        <v>82</v>
      </c>
      <c r="AW1190" s="14" t="s">
        <v>30</v>
      </c>
      <c r="AX1190" s="14" t="s">
        <v>73</v>
      </c>
      <c r="AY1190" s="278" t="s">
        <v>158</v>
      </c>
    </row>
    <row r="1191" spans="1:65" s="2" customFormat="1" ht="21.75" customHeight="1">
      <c r="A1191" s="37"/>
      <c r="B1191" s="38"/>
      <c r="C1191" s="243" t="s">
        <v>1653</v>
      </c>
      <c r="D1191" s="243" t="s">
        <v>160</v>
      </c>
      <c r="E1191" s="244" t="s">
        <v>1654</v>
      </c>
      <c r="F1191" s="245" t="s">
        <v>1655</v>
      </c>
      <c r="G1191" s="246" t="s">
        <v>163</v>
      </c>
      <c r="H1191" s="247">
        <v>328.85</v>
      </c>
      <c r="I1191" s="248"/>
      <c r="J1191" s="249">
        <f>ROUND(I1191*H1191,2)</f>
        <v>0</v>
      </c>
      <c r="K1191" s="250"/>
      <c r="L1191" s="43"/>
      <c r="M1191" s="251" t="s">
        <v>1</v>
      </c>
      <c r="N1191" s="252" t="s">
        <v>38</v>
      </c>
      <c r="O1191" s="90"/>
      <c r="P1191" s="253">
        <f>O1191*H1191</f>
        <v>0</v>
      </c>
      <c r="Q1191" s="253">
        <v>0</v>
      </c>
      <c r="R1191" s="253">
        <f>Q1191*H1191</f>
        <v>0</v>
      </c>
      <c r="S1191" s="253">
        <v>0.04508</v>
      </c>
      <c r="T1191" s="254">
        <f>S1191*H1191</f>
        <v>14.824558000000001</v>
      </c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R1191" s="255" t="s">
        <v>242</v>
      </c>
      <c r="AT1191" s="255" t="s">
        <v>160</v>
      </c>
      <c r="AU1191" s="255" t="s">
        <v>82</v>
      </c>
      <c r="AY1191" s="16" t="s">
        <v>158</v>
      </c>
      <c r="BE1191" s="256">
        <f>IF(N1191="základní",J1191,0)</f>
        <v>0</v>
      </c>
      <c r="BF1191" s="256">
        <f>IF(N1191="snížená",J1191,0)</f>
        <v>0</v>
      </c>
      <c r="BG1191" s="256">
        <f>IF(N1191="zákl. přenesená",J1191,0)</f>
        <v>0</v>
      </c>
      <c r="BH1191" s="256">
        <f>IF(N1191="sníž. přenesená",J1191,0)</f>
        <v>0</v>
      </c>
      <c r="BI1191" s="256">
        <f>IF(N1191="nulová",J1191,0)</f>
        <v>0</v>
      </c>
      <c r="BJ1191" s="16" t="s">
        <v>80</v>
      </c>
      <c r="BK1191" s="256">
        <f>ROUND(I1191*H1191,2)</f>
        <v>0</v>
      </c>
      <c r="BL1191" s="16" t="s">
        <v>242</v>
      </c>
      <c r="BM1191" s="255" t="s">
        <v>1656</v>
      </c>
    </row>
    <row r="1192" spans="1:51" s="13" customFormat="1" ht="12">
      <c r="A1192" s="13"/>
      <c r="B1192" s="257"/>
      <c r="C1192" s="258"/>
      <c r="D1192" s="259" t="s">
        <v>166</v>
      </c>
      <c r="E1192" s="260" t="s">
        <v>1</v>
      </c>
      <c r="F1192" s="261" t="s">
        <v>1191</v>
      </c>
      <c r="G1192" s="258"/>
      <c r="H1192" s="260" t="s">
        <v>1</v>
      </c>
      <c r="I1192" s="262"/>
      <c r="J1192" s="258"/>
      <c r="K1192" s="258"/>
      <c r="L1192" s="263"/>
      <c r="M1192" s="264"/>
      <c r="N1192" s="265"/>
      <c r="O1192" s="265"/>
      <c r="P1192" s="265"/>
      <c r="Q1192" s="265"/>
      <c r="R1192" s="265"/>
      <c r="S1192" s="265"/>
      <c r="T1192" s="266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7" t="s">
        <v>166</v>
      </c>
      <c r="AU1192" s="267" t="s">
        <v>82</v>
      </c>
      <c r="AV1192" s="13" t="s">
        <v>80</v>
      </c>
      <c r="AW1192" s="13" t="s">
        <v>30</v>
      </c>
      <c r="AX1192" s="13" t="s">
        <v>73</v>
      </c>
      <c r="AY1192" s="267" t="s">
        <v>158</v>
      </c>
    </row>
    <row r="1193" spans="1:51" s="14" customFormat="1" ht="12">
      <c r="A1193" s="14"/>
      <c r="B1193" s="268"/>
      <c r="C1193" s="269"/>
      <c r="D1193" s="259" t="s">
        <v>166</v>
      </c>
      <c r="E1193" s="270" t="s">
        <v>1</v>
      </c>
      <c r="F1193" s="271" t="s">
        <v>1216</v>
      </c>
      <c r="G1193" s="269"/>
      <c r="H1193" s="272">
        <v>15.75</v>
      </c>
      <c r="I1193" s="273"/>
      <c r="J1193" s="269"/>
      <c r="K1193" s="269"/>
      <c r="L1193" s="274"/>
      <c r="M1193" s="275"/>
      <c r="N1193" s="276"/>
      <c r="O1193" s="276"/>
      <c r="P1193" s="276"/>
      <c r="Q1193" s="276"/>
      <c r="R1193" s="276"/>
      <c r="S1193" s="276"/>
      <c r="T1193" s="27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8" t="s">
        <v>166</v>
      </c>
      <c r="AU1193" s="278" t="s">
        <v>82</v>
      </c>
      <c r="AV1193" s="14" t="s">
        <v>82</v>
      </c>
      <c r="AW1193" s="14" t="s">
        <v>30</v>
      </c>
      <c r="AX1193" s="14" t="s">
        <v>73</v>
      </c>
      <c r="AY1193" s="278" t="s">
        <v>158</v>
      </c>
    </row>
    <row r="1194" spans="1:51" s="14" customFormat="1" ht="12">
      <c r="A1194" s="14"/>
      <c r="B1194" s="268"/>
      <c r="C1194" s="269"/>
      <c r="D1194" s="259" t="s">
        <v>166</v>
      </c>
      <c r="E1194" s="270" t="s">
        <v>1</v>
      </c>
      <c r="F1194" s="271" t="s">
        <v>1394</v>
      </c>
      <c r="G1194" s="269"/>
      <c r="H1194" s="272">
        <v>272.6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166</v>
      </c>
      <c r="AU1194" s="278" t="s">
        <v>82</v>
      </c>
      <c r="AV1194" s="14" t="s">
        <v>82</v>
      </c>
      <c r="AW1194" s="14" t="s">
        <v>30</v>
      </c>
      <c r="AX1194" s="14" t="s">
        <v>73</v>
      </c>
      <c r="AY1194" s="278" t="s">
        <v>158</v>
      </c>
    </row>
    <row r="1195" spans="1:51" s="14" customFormat="1" ht="12">
      <c r="A1195" s="14"/>
      <c r="B1195" s="268"/>
      <c r="C1195" s="269"/>
      <c r="D1195" s="259" t="s">
        <v>166</v>
      </c>
      <c r="E1195" s="270" t="s">
        <v>1</v>
      </c>
      <c r="F1195" s="271" t="s">
        <v>1395</v>
      </c>
      <c r="G1195" s="269"/>
      <c r="H1195" s="272">
        <v>40.5</v>
      </c>
      <c r="I1195" s="273"/>
      <c r="J1195" s="269"/>
      <c r="K1195" s="269"/>
      <c r="L1195" s="274"/>
      <c r="M1195" s="275"/>
      <c r="N1195" s="276"/>
      <c r="O1195" s="276"/>
      <c r="P1195" s="276"/>
      <c r="Q1195" s="276"/>
      <c r="R1195" s="276"/>
      <c r="S1195" s="276"/>
      <c r="T1195" s="27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8" t="s">
        <v>166</v>
      </c>
      <c r="AU1195" s="278" t="s">
        <v>82</v>
      </c>
      <c r="AV1195" s="14" t="s">
        <v>82</v>
      </c>
      <c r="AW1195" s="14" t="s">
        <v>30</v>
      </c>
      <c r="AX1195" s="14" t="s">
        <v>73</v>
      </c>
      <c r="AY1195" s="278" t="s">
        <v>158</v>
      </c>
    </row>
    <row r="1196" spans="1:65" s="2" customFormat="1" ht="21.75" customHeight="1">
      <c r="A1196" s="37"/>
      <c r="B1196" s="38"/>
      <c r="C1196" s="243" t="s">
        <v>1657</v>
      </c>
      <c r="D1196" s="243" t="s">
        <v>160</v>
      </c>
      <c r="E1196" s="244" t="s">
        <v>1658</v>
      </c>
      <c r="F1196" s="245" t="s">
        <v>1659</v>
      </c>
      <c r="G1196" s="246" t="s">
        <v>163</v>
      </c>
      <c r="H1196" s="247">
        <v>328.85</v>
      </c>
      <c r="I1196" s="248"/>
      <c r="J1196" s="249">
        <f>ROUND(I1196*H1196,2)</f>
        <v>0</v>
      </c>
      <c r="K1196" s="250"/>
      <c r="L1196" s="43"/>
      <c r="M1196" s="251" t="s">
        <v>1</v>
      </c>
      <c r="N1196" s="252" t="s">
        <v>38</v>
      </c>
      <c r="O1196" s="90"/>
      <c r="P1196" s="253">
        <f>O1196*H1196</f>
        <v>0</v>
      </c>
      <c r="Q1196" s="253">
        <v>0</v>
      </c>
      <c r="R1196" s="253">
        <f>Q1196*H1196</f>
        <v>0</v>
      </c>
      <c r="S1196" s="253">
        <v>0</v>
      </c>
      <c r="T1196" s="254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255" t="s">
        <v>242</v>
      </c>
      <c r="AT1196" s="255" t="s">
        <v>160</v>
      </c>
      <c r="AU1196" s="255" t="s">
        <v>82</v>
      </c>
      <c r="AY1196" s="16" t="s">
        <v>158</v>
      </c>
      <c r="BE1196" s="256">
        <f>IF(N1196="základní",J1196,0)</f>
        <v>0</v>
      </c>
      <c r="BF1196" s="256">
        <f>IF(N1196="snížená",J1196,0)</f>
        <v>0</v>
      </c>
      <c r="BG1196" s="256">
        <f>IF(N1196="zákl. přenesená",J1196,0)</f>
        <v>0</v>
      </c>
      <c r="BH1196" s="256">
        <f>IF(N1196="sníž. přenesená",J1196,0)</f>
        <v>0</v>
      </c>
      <c r="BI1196" s="256">
        <f>IF(N1196="nulová",J1196,0)</f>
        <v>0</v>
      </c>
      <c r="BJ1196" s="16" t="s">
        <v>80</v>
      </c>
      <c r="BK1196" s="256">
        <f>ROUND(I1196*H1196,2)</f>
        <v>0</v>
      </c>
      <c r="BL1196" s="16" t="s">
        <v>242</v>
      </c>
      <c r="BM1196" s="255" t="s">
        <v>1660</v>
      </c>
    </row>
    <row r="1197" spans="1:65" s="2" customFormat="1" ht="21.75" customHeight="1">
      <c r="A1197" s="37"/>
      <c r="B1197" s="38"/>
      <c r="C1197" s="243" t="s">
        <v>1661</v>
      </c>
      <c r="D1197" s="243" t="s">
        <v>160</v>
      </c>
      <c r="E1197" s="244" t="s">
        <v>1662</v>
      </c>
      <c r="F1197" s="245" t="s">
        <v>1663</v>
      </c>
      <c r="G1197" s="246" t="s">
        <v>462</v>
      </c>
      <c r="H1197" s="247">
        <v>44.4</v>
      </c>
      <c r="I1197" s="248"/>
      <c r="J1197" s="249">
        <f>ROUND(I1197*H1197,2)</f>
        <v>0</v>
      </c>
      <c r="K1197" s="250"/>
      <c r="L1197" s="43"/>
      <c r="M1197" s="251" t="s">
        <v>1</v>
      </c>
      <c r="N1197" s="252" t="s">
        <v>38</v>
      </c>
      <c r="O1197" s="90"/>
      <c r="P1197" s="253">
        <f>O1197*H1197</f>
        <v>0</v>
      </c>
      <c r="Q1197" s="253">
        <v>0</v>
      </c>
      <c r="R1197" s="253">
        <f>Q1197*H1197</f>
        <v>0</v>
      </c>
      <c r="S1197" s="253">
        <v>0.01392</v>
      </c>
      <c r="T1197" s="254">
        <f>S1197*H1197</f>
        <v>0.6180479999999999</v>
      </c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R1197" s="255" t="s">
        <v>242</v>
      </c>
      <c r="AT1197" s="255" t="s">
        <v>160</v>
      </c>
      <c r="AU1197" s="255" t="s">
        <v>82</v>
      </c>
      <c r="AY1197" s="16" t="s">
        <v>158</v>
      </c>
      <c r="BE1197" s="256">
        <f>IF(N1197="základní",J1197,0)</f>
        <v>0</v>
      </c>
      <c r="BF1197" s="256">
        <f>IF(N1197="snížená",J1197,0)</f>
        <v>0</v>
      </c>
      <c r="BG1197" s="256">
        <f>IF(N1197="zákl. přenesená",J1197,0)</f>
        <v>0</v>
      </c>
      <c r="BH1197" s="256">
        <f>IF(N1197="sníž. přenesená",J1197,0)</f>
        <v>0</v>
      </c>
      <c r="BI1197" s="256">
        <f>IF(N1197="nulová",J1197,0)</f>
        <v>0</v>
      </c>
      <c r="BJ1197" s="16" t="s">
        <v>80</v>
      </c>
      <c r="BK1197" s="256">
        <f>ROUND(I1197*H1197,2)</f>
        <v>0</v>
      </c>
      <c r="BL1197" s="16" t="s">
        <v>242</v>
      </c>
      <c r="BM1197" s="255" t="s">
        <v>1664</v>
      </c>
    </row>
    <row r="1198" spans="1:51" s="13" customFormat="1" ht="12">
      <c r="A1198" s="13"/>
      <c r="B1198" s="257"/>
      <c r="C1198" s="258"/>
      <c r="D1198" s="259" t="s">
        <v>166</v>
      </c>
      <c r="E1198" s="260" t="s">
        <v>1</v>
      </c>
      <c r="F1198" s="261" t="s">
        <v>1596</v>
      </c>
      <c r="G1198" s="258"/>
      <c r="H1198" s="260" t="s">
        <v>1</v>
      </c>
      <c r="I1198" s="262"/>
      <c r="J1198" s="258"/>
      <c r="K1198" s="258"/>
      <c r="L1198" s="263"/>
      <c r="M1198" s="264"/>
      <c r="N1198" s="265"/>
      <c r="O1198" s="265"/>
      <c r="P1198" s="265"/>
      <c r="Q1198" s="265"/>
      <c r="R1198" s="265"/>
      <c r="S1198" s="265"/>
      <c r="T1198" s="266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7" t="s">
        <v>166</v>
      </c>
      <c r="AU1198" s="267" t="s">
        <v>82</v>
      </c>
      <c r="AV1198" s="13" t="s">
        <v>80</v>
      </c>
      <c r="AW1198" s="13" t="s">
        <v>30</v>
      </c>
      <c r="AX1198" s="13" t="s">
        <v>73</v>
      </c>
      <c r="AY1198" s="267" t="s">
        <v>158</v>
      </c>
    </row>
    <row r="1199" spans="1:51" s="14" customFormat="1" ht="12">
      <c r="A1199" s="14"/>
      <c r="B1199" s="268"/>
      <c r="C1199" s="269"/>
      <c r="D1199" s="259" t="s">
        <v>166</v>
      </c>
      <c r="E1199" s="270" t="s">
        <v>1</v>
      </c>
      <c r="F1199" s="271" t="s">
        <v>1665</v>
      </c>
      <c r="G1199" s="269"/>
      <c r="H1199" s="272">
        <v>44.4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166</v>
      </c>
      <c r="AU1199" s="278" t="s">
        <v>82</v>
      </c>
      <c r="AV1199" s="14" t="s">
        <v>82</v>
      </c>
      <c r="AW1199" s="14" t="s">
        <v>30</v>
      </c>
      <c r="AX1199" s="14" t="s">
        <v>73</v>
      </c>
      <c r="AY1199" s="278" t="s">
        <v>158</v>
      </c>
    </row>
    <row r="1200" spans="1:65" s="2" customFormat="1" ht="21.75" customHeight="1">
      <c r="A1200" s="37"/>
      <c r="B1200" s="38"/>
      <c r="C1200" s="243" t="s">
        <v>1666</v>
      </c>
      <c r="D1200" s="243" t="s">
        <v>160</v>
      </c>
      <c r="E1200" s="244" t="s">
        <v>1667</v>
      </c>
      <c r="F1200" s="245" t="s">
        <v>1668</v>
      </c>
      <c r="G1200" s="246" t="s">
        <v>462</v>
      </c>
      <c r="H1200" s="247">
        <v>44.4</v>
      </c>
      <c r="I1200" s="248"/>
      <c r="J1200" s="249">
        <f>ROUND(I1200*H1200,2)</f>
        <v>0</v>
      </c>
      <c r="K1200" s="250"/>
      <c r="L1200" s="43"/>
      <c r="M1200" s="251" t="s">
        <v>1</v>
      </c>
      <c r="N1200" s="252" t="s">
        <v>38</v>
      </c>
      <c r="O1200" s="90"/>
      <c r="P1200" s="253">
        <f>O1200*H1200</f>
        <v>0</v>
      </c>
      <c r="Q1200" s="253">
        <v>0</v>
      </c>
      <c r="R1200" s="253">
        <f>Q1200*H1200</f>
        <v>0</v>
      </c>
      <c r="S1200" s="253">
        <v>0</v>
      </c>
      <c r="T1200" s="254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255" t="s">
        <v>242</v>
      </c>
      <c r="AT1200" s="255" t="s">
        <v>160</v>
      </c>
      <c r="AU1200" s="255" t="s">
        <v>82</v>
      </c>
      <c r="AY1200" s="16" t="s">
        <v>158</v>
      </c>
      <c r="BE1200" s="256">
        <f>IF(N1200="základní",J1200,0)</f>
        <v>0</v>
      </c>
      <c r="BF1200" s="256">
        <f>IF(N1200="snížená",J1200,0)</f>
        <v>0</v>
      </c>
      <c r="BG1200" s="256">
        <f>IF(N1200="zákl. přenesená",J1200,0)</f>
        <v>0</v>
      </c>
      <c r="BH1200" s="256">
        <f>IF(N1200="sníž. přenesená",J1200,0)</f>
        <v>0</v>
      </c>
      <c r="BI1200" s="256">
        <f>IF(N1200="nulová",J1200,0)</f>
        <v>0</v>
      </c>
      <c r="BJ1200" s="16" t="s">
        <v>80</v>
      </c>
      <c r="BK1200" s="256">
        <f>ROUND(I1200*H1200,2)</f>
        <v>0</v>
      </c>
      <c r="BL1200" s="16" t="s">
        <v>242</v>
      </c>
      <c r="BM1200" s="255" t="s">
        <v>1669</v>
      </c>
    </row>
    <row r="1201" spans="1:65" s="2" customFormat="1" ht="16.5" customHeight="1">
      <c r="A1201" s="37"/>
      <c r="B1201" s="38"/>
      <c r="C1201" s="243" t="s">
        <v>1670</v>
      </c>
      <c r="D1201" s="243" t="s">
        <v>160</v>
      </c>
      <c r="E1201" s="244" t="s">
        <v>1671</v>
      </c>
      <c r="F1201" s="245" t="s">
        <v>1672</v>
      </c>
      <c r="G1201" s="246" t="s">
        <v>163</v>
      </c>
      <c r="H1201" s="247">
        <v>246.35</v>
      </c>
      <c r="I1201" s="248"/>
      <c r="J1201" s="249">
        <f>ROUND(I1201*H1201,2)</f>
        <v>0</v>
      </c>
      <c r="K1201" s="250"/>
      <c r="L1201" s="43"/>
      <c r="M1201" s="251" t="s">
        <v>1</v>
      </c>
      <c r="N1201" s="252" t="s">
        <v>38</v>
      </c>
      <c r="O1201" s="90"/>
      <c r="P1201" s="253">
        <f>O1201*H1201</f>
        <v>0</v>
      </c>
      <c r="Q1201" s="253">
        <v>0</v>
      </c>
      <c r="R1201" s="253">
        <f>Q1201*H1201</f>
        <v>0</v>
      </c>
      <c r="S1201" s="253">
        <v>0</v>
      </c>
      <c r="T1201" s="254">
        <f>S1201*H1201</f>
        <v>0</v>
      </c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R1201" s="255" t="s">
        <v>242</v>
      </c>
      <c r="AT1201" s="255" t="s">
        <v>160</v>
      </c>
      <c r="AU1201" s="255" t="s">
        <v>82</v>
      </c>
      <c r="AY1201" s="16" t="s">
        <v>158</v>
      </c>
      <c r="BE1201" s="256">
        <f>IF(N1201="základní",J1201,0)</f>
        <v>0</v>
      </c>
      <c r="BF1201" s="256">
        <f>IF(N1201="snížená",J1201,0)</f>
        <v>0</v>
      </c>
      <c r="BG1201" s="256">
        <f>IF(N1201="zákl. přenesená",J1201,0)</f>
        <v>0</v>
      </c>
      <c r="BH1201" s="256">
        <f>IF(N1201="sníž. přenesená",J1201,0)</f>
        <v>0</v>
      </c>
      <c r="BI1201" s="256">
        <f>IF(N1201="nulová",J1201,0)</f>
        <v>0</v>
      </c>
      <c r="BJ1201" s="16" t="s">
        <v>80</v>
      </c>
      <c r="BK1201" s="256">
        <f>ROUND(I1201*H1201,2)</f>
        <v>0</v>
      </c>
      <c r="BL1201" s="16" t="s">
        <v>242</v>
      </c>
      <c r="BM1201" s="255" t="s">
        <v>1673</v>
      </c>
    </row>
    <row r="1202" spans="1:51" s="13" customFormat="1" ht="12">
      <c r="A1202" s="13"/>
      <c r="B1202" s="257"/>
      <c r="C1202" s="258"/>
      <c r="D1202" s="259" t="s">
        <v>166</v>
      </c>
      <c r="E1202" s="260" t="s">
        <v>1</v>
      </c>
      <c r="F1202" s="261" t="s">
        <v>1191</v>
      </c>
      <c r="G1202" s="258"/>
      <c r="H1202" s="260" t="s">
        <v>1</v>
      </c>
      <c r="I1202" s="262"/>
      <c r="J1202" s="258"/>
      <c r="K1202" s="258"/>
      <c r="L1202" s="263"/>
      <c r="M1202" s="264"/>
      <c r="N1202" s="265"/>
      <c r="O1202" s="265"/>
      <c r="P1202" s="265"/>
      <c r="Q1202" s="265"/>
      <c r="R1202" s="265"/>
      <c r="S1202" s="265"/>
      <c r="T1202" s="266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7" t="s">
        <v>166</v>
      </c>
      <c r="AU1202" s="267" t="s">
        <v>82</v>
      </c>
      <c r="AV1202" s="13" t="s">
        <v>80</v>
      </c>
      <c r="AW1202" s="13" t="s">
        <v>30</v>
      </c>
      <c r="AX1202" s="13" t="s">
        <v>73</v>
      </c>
      <c r="AY1202" s="267" t="s">
        <v>158</v>
      </c>
    </row>
    <row r="1203" spans="1:51" s="14" customFormat="1" ht="12">
      <c r="A1203" s="14"/>
      <c r="B1203" s="268"/>
      <c r="C1203" s="269"/>
      <c r="D1203" s="259" t="s">
        <v>166</v>
      </c>
      <c r="E1203" s="270" t="s">
        <v>1</v>
      </c>
      <c r="F1203" s="271" t="s">
        <v>1216</v>
      </c>
      <c r="G1203" s="269"/>
      <c r="H1203" s="272">
        <v>15.75</v>
      </c>
      <c r="I1203" s="273"/>
      <c r="J1203" s="269"/>
      <c r="K1203" s="269"/>
      <c r="L1203" s="274"/>
      <c r="M1203" s="275"/>
      <c r="N1203" s="276"/>
      <c r="O1203" s="276"/>
      <c r="P1203" s="276"/>
      <c r="Q1203" s="276"/>
      <c r="R1203" s="276"/>
      <c r="S1203" s="276"/>
      <c r="T1203" s="277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78" t="s">
        <v>166</v>
      </c>
      <c r="AU1203" s="278" t="s">
        <v>82</v>
      </c>
      <c r="AV1203" s="14" t="s">
        <v>82</v>
      </c>
      <c r="AW1203" s="14" t="s">
        <v>30</v>
      </c>
      <c r="AX1203" s="14" t="s">
        <v>73</v>
      </c>
      <c r="AY1203" s="278" t="s">
        <v>158</v>
      </c>
    </row>
    <row r="1204" spans="1:51" s="14" customFormat="1" ht="12">
      <c r="A1204" s="14"/>
      <c r="B1204" s="268"/>
      <c r="C1204" s="269"/>
      <c r="D1204" s="259" t="s">
        <v>166</v>
      </c>
      <c r="E1204" s="270" t="s">
        <v>1</v>
      </c>
      <c r="F1204" s="271" t="s">
        <v>1642</v>
      </c>
      <c r="G1204" s="269"/>
      <c r="H1204" s="272">
        <v>230.6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166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158</v>
      </c>
    </row>
    <row r="1205" spans="1:65" s="2" customFormat="1" ht="21.75" customHeight="1">
      <c r="A1205" s="37"/>
      <c r="B1205" s="38"/>
      <c r="C1205" s="243" t="s">
        <v>1674</v>
      </c>
      <c r="D1205" s="243" t="s">
        <v>160</v>
      </c>
      <c r="E1205" s="244" t="s">
        <v>1675</v>
      </c>
      <c r="F1205" s="245" t="s">
        <v>1676</v>
      </c>
      <c r="G1205" s="246" t="s">
        <v>163</v>
      </c>
      <c r="H1205" s="247">
        <v>79.2</v>
      </c>
      <c r="I1205" s="248"/>
      <c r="J1205" s="249">
        <f>ROUND(I1205*H1205,2)</f>
        <v>0</v>
      </c>
      <c r="K1205" s="250"/>
      <c r="L1205" s="43"/>
      <c r="M1205" s="251" t="s">
        <v>1</v>
      </c>
      <c r="N1205" s="252" t="s">
        <v>38</v>
      </c>
      <c r="O1205" s="90"/>
      <c r="P1205" s="253">
        <f>O1205*H1205</f>
        <v>0</v>
      </c>
      <c r="Q1205" s="253">
        <v>0.04644</v>
      </c>
      <c r="R1205" s="253">
        <f>Q1205*H1205</f>
        <v>3.6780480000000004</v>
      </c>
      <c r="S1205" s="253">
        <v>0</v>
      </c>
      <c r="T1205" s="254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55" t="s">
        <v>242</v>
      </c>
      <c r="AT1205" s="255" t="s">
        <v>160</v>
      </c>
      <c r="AU1205" s="255" t="s">
        <v>82</v>
      </c>
      <c r="AY1205" s="16" t="s">
        <v>158</v>
      </c>
      <c r="BE1205" s="256">
        <f>IF(N1205="základní",J1205,0)</f>
        <v>0</v>
      </c>
      <c r="BF1205" s="256">
        <f>IF(N1205="snížená",J1205,0)</f>
        <v>0</v>
      </c>
      <c r="BG1205" s="256">
        <f>IF(N1205="zákl. přenesená",J1205,0)</f>
        <v>0</v>
      </c>
      <c r="BH1205" s="256">
        <f>IF(N1205="sníž. přenesená",J1205,0)</f>
        <v>0</v>
      </c>
      <c r="BI1205" s="256">
        <f>IF(N1205="nulová",J1205,0)</f>
        <v>0</v>
      </c>
      <c r="BJ1205" s="16" t="s">
        <v>80</v>
      </c>
      <c r="BK1205" s="256">
        <f>ROUND(I1205*H1205,2)</f>
        <v>0</v>
      </c>
      <c r="BL1205" s="16" t="s">
        <v>242</v>
      </c>
      <c r="BM1205" s="255" t="s">
        <v>1677</v>
      </c>
    </row>
    <row r="1206" spans="1:51" s="13" customFormat="1" ht="12">
      <c r="A1206" s="13"/>
      <c r="B1206" s="257"/>
      <c r="C1206" s="258"/>
      <c r="D1206" s="259" t="s">
        <v>166</v>
      </c>
      <c r="E1206" s="260" t="s">
        <v>1</v>
      </c>
      <c r="F1206" s="261" t="s">
        <v>899</v>
      </c>
      <c r="G1206" s="258"/>
      <c r="H1206" s="260" t="s">
        <v>1</v>
      </c>
      <c r="I1206" s="262"/>
      <c r="J1206" s="258"/>
      <c r="K1206" s="258"/>
      <c r="L1206" s="263"/>
      <c r="M1206" s="264"/>
      <c r="N1206" s="265"/>
      <c r="O1206" s="265"/>
      <c r="P1206" s="265"/>
      <c r="Q1206" s="265"/>
      <c r="R1206" s="265"/>
      <c r="S1206" s="265"/>
      <c r="T1206" s="266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7" t="s">
        <v>166</v>
      </c>
      <c r="AU1206" s="267" t="s">
        <v>82</v>
      </c>
      <c r="AV1206" s="13" t="s">
        <v>80</v>
      </c>
      <c r="AW1206" s="13" t="s">
        <v>30</v>
      </c>
      <c r="AX1206" s="13" t="s">
        <v>73</v>
      </c>
      <c r="AY1206" s="267" t="s">
        <v>158</v>
      </c>
    </row>
    <row r="1207" spans="1:51" s="14" customFormat="1" ht="12">
      <c r="A1207" s="14"/>
      <c r="B1207" s="268"/>
      <c r="C1207" s="269"/>
      <c r="D1207" s="259" t="s">
        <v>166</v>
      </c>
      <c r="E1207" s="270" t="s">
        <v>1</v>
      </c>
      <c r="F1207" s="271" t="s">
        <v>1678</v>
      </c>
      <c r="G1207" s="269"/>
      <c r="H1207" s="272">
        <v>79.2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166</v>
      </c>
      <c r="AU1207" s="278" t="s">
        <v>82</v>
      </c>
      <c r="AV1207" s="14" t="s">
        <v>82</v>
      </c>
      <c r="AW1207" s="14" t="s">
        <v>30</v>
      </c>
      <c r="AX1207" s="14" t="s">
        <v>73</v>
      </c>
      <c r="AY1207" s="278" t="s">
        <v>158</v>
      </c>
    </row>
    <row r="1208" spans="1:65" s="2" customFormat="1" ht="21.75" customHeight="1">
      <c r="A1208" s="37"/>
      <c r="B1208" s="38"/>
      <c r="C1208" s="243" t="s">
        <v>1679</v>
      </c>
      <c r="D1208" s="243" t="s">
        <v>160</v>
      </c>
      <c r="E1208" s="244" t="s">
        <v>1680</v>
      </c>
      <c r="F1208" s="245" t="s">
        <v>1681</v>
      </c>
      <c r="G1208" s="246" t="s">
        <v>462</v>
      </c>
      <c r="H1208" s="247">
        <v>136.3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38</v>
      </c>
      <c r="O1208" s="90"/>
      <c r="P1208" s="253">
        <f>O1208*H1208</f>
        <v>0</v>
      </c>
      <c r="Q1208" s="253">
        <v>0.00049</v>
      </c>
      <c r="R1208" s="253">
        <f>Q1208*H1208</f>
        <v>0.066787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242</v>
      </c>
      <c r="AT1208" s="255" t="s">
        <v>160</v>
      </c>
      <c r="AU1208" s="255" t="s">
        <v>82</v>
      </c>
      <c r="AY1208" s="16" t="s">
        <v>158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242</v>
      </c>
      <c r="BM1208" s="255" t="s">
        <v>1682</v>
      </c>
    </row>
    <row r="1209" spans="1:51" s="14" customFormat="1" ht="12">
      <c r="A1209" s="14"/>
      <c r="B1209" s="268"/>
      <c r="C1209" s="269"/>
      <c r="D1209" s="259" t="s">
        <v>166</v>
      </c>
      <c r="E1209" s="270" t="s">
        <v>1</v>
      </c>
      <c r="F1209" s="271" t="s">
        <v>1683</v>
      </c>
      <c r="G1209" s="269"/>
      <c r="H1209" s="272">
        <v>136.3</v>
      </c>
      <c r="I1209" s="273"/>
      <c r="J1209" s="269"/>
      <c r="K1209" s="269"/>
      <c r="L1209" s="274"/>
      <c r="M1209" s="275"/>
      <c r="N1209" s="276"/>
      <c r="O1209" s="276"/>
      <c r="P1209" s="276"/>
      <c r="Q1209" s="276"/>
      <c r="R1209" s="276"/>
      <c r="S1209" s="276"/>
      <c r="T1209" s="27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8" t="s">
        <v>166</v>
      </c>
      <c r="AU1209" s="278" t="s">
        <v>82</v>
      </c>
      <c r="AV1209" s="14" t="s">
        <v>82</v>
      </c>
      <c r="AW1209" s="14" t="s">
        <v>30</v>
      </c>
      <c r="AX1209" s="14" t="s">
        <v>73</v>
      </c>
      <c r="AY1209" s="278" t="s">
        <v>158</v>
      </c>
    </row>
    <row r="1210" spans="1:65" s="2" customFormat="1" ht="21.75" customHeight="1">
      <c r="A1210" s="37"/>
      <c r="B1210" s="38"/>
      <c r="C1210" s="243" t="s">
        <v>1684</v>
      </c>
      <c r="D1210" s="243" t="s">
        <v>160</v>
      </c>
      <c r="E1210" s="244" t="s">
        <v>1685</v>
      </c>
      <c r="F1210" s="245" t="s">
        <v>1686</v>
      </c>
      <c r="G1210" s="246" t="s">
        <v>462</v>
      </c>
      <c r="H1210" s="247">
        <v>136.3</v>
      </c>
      <c r="I1210" s="248"/>
      <c r="J1210" s="249">
        <f>ROUND(I1210*H1210,2)</f>
        <v>0</v>
      </c>
      <c r="K1210" s="250"/>
      <c r="L1210" s="43"/>
      <c r="M1210" s="251" t="s">
        <v>1</v>
      </c>
      <c r="N1210" s="252" t="s">
        <v>38</v>
      </c>
      <c r="O1210" s="90"/>
      <c r="P1210" s="253">
        <f>O1210*H1210</f>
        <v>0</v>
      </c>
      <c r="Q1210" s="253">
        <v>0.00012</v>
      </c>
      <c r="R1210" s="253">
        <f>Q1210*H1210</f>
        <v>0.016356000000000002</v>
      </c>
      <c r="S1210" s="253">
        <v>0</v>
      </c>
      <c r="T1210" s="254">
        <f>S1210*H1210</f>
        <v>0</v>
      </c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R1210" s="255" t="s">
        <v>242</v>
      </c>
      <c r="AT1210" s="255" t="s">
        <v>160</v>
      </c>
      <c r="AU1210" s="255" t="s">
        <v>82</v>
      </c>
      <c r="AY1210" s="16" t="s">
        <v>158</v>
      </c>
      <c r="BE1210" s="256">
        <f>IF(N1210="základní",J1210,0)</f>
        <v>0</v>
      </c>
      <c r="BF1210" s="256">
        <f>IF(N1210="snížená",J1210,0)</f>
        <v>0</v>
      </c>
      <c r="BG1210" s="256">
        <f>IF(N1210="zákl. přenesená",J1210,0)</f>
        <v>0</v>
      </c>
      <c r="BH1210" s="256">
        <f>IF(N1210="sníž. přenesená",J1210,0)</f>
        <v>0</v>
      </c>
      <c r="BI1210" s="256">
        <f>IF(N1210="nulová",J1210,0)</f>
        <v>0</v>
      </c>
      <c r="BJ1210" s="16" t="s">
        <v>80</v>
      </c>
      <c r="BK1210" s="256">
        <f>ROUND(I1210*H1210,2)</f>
        <v>0</v>
      </c>
      <c r="BL1210" s="16" t="s">
        <v>242</v>
      </c>
      <c r="BM1210" s="255" t="s">
        <v>1687</v>
      </c>
    </row>
    <row r="1211" spans="1:51" s="14" customFormat="1" ht="12">
      <c r="A1211" s="14"/>
      <c r="B1211" s="268"/>
      <c r="C1211" s="269"/>
      <c r="D1211" s="259" t="s">
        <v>166</v>
      </c>
      <c r="E1211" s="270" t="s">
        <v>1</v>
      </c>
      <c r="F1211" s="271" t="s">
        <v>1683</v>
      </c>
      <c r="G1211" s="269"/>
      <c r="H1211" s="272">
        <v>136.3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166</v>
      </c>
      <c r="AU1211" s="278" t="s">
        <v>82</v>
      </c>
      <c r="AV1211" s="14" t="s">
        <v>82</v>
      </c>
      <c r="AW1211" s="14" t="s">
        <v>30</v>
      </c>
      <c r="AX1211" s="14" t="s">
        <v>73</v>
      </c>
      <c r="AY1211" s="278" t="s">
        <v>158</v>
      </c>
    </row>
    <row r="1212" spans="1:65" s="2" customFormat="1" ht="21.75" customHeight="1">
      <c r="A1212" s="37"/>
      <c r="B1212" s="38"/>
      <c r="C1212" s="243" t="s">
        <v>1688</v>
      </c>
      <c r="D1212" s="243" t="s">
        <v>160</v>
      </c>
      <c r="E1212" s="244" t="s">
        <v>1689</v>
      </c>
      <c r="F1212" s="245" t="s">
        <v>1690</v>
      </c>
      <c r="G1212" s="246" t="s">
        <v>462</v>
      </c>
      <c r="H1212" s="247">
        <v>42</v>
      </c>
      <c r="I1212" s="248"/>
      <c r="J1212" s="249">
        <f>ROUND(I1212*H1212,2)</f>
        <v>0</v>
      </c>
      <c r="K1212" s="250"/>
      <c r="L1212" s="43"/>
      <c r="M1212" s="251" t="s">
        <v>1</v>
      </c>
      <c r="N1212" s="252" t="s">
        <v>38</v>
      </c>
      <c r="O1212" s="90"/>
      <c r="P1212" s="253">
        <f>O1212*H1212</f>
        <v>0</v>
      </c>
      <c r="Q1212" s="253">
        <v>0.01418</v>
      </c>
      <c r="R1212" s="253">
        <f>Q1212*H1212</f>
        <v>0.59556</v>
      </c>
      <c r="S1212" s="253">
        <v>0</v>
      </c>
      <c r="T1212" s="254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55" t="s">
        <v>242</v>
      </c>
      <c r="AT1212" s="255" t="s">
        <v>160</v>
      </c>
      <c r="AU1212" s="255" t="s">
        <v>82</v>
      </c>
      <c r="AY1212" s="16" t="s">
        <v>158</v>
      </c>
      <c r="BE1212" s="256">
        <f>IF(N1212="základní",J1212,0)</f>
        <v>0</v>
      </c>
      <c r="BF1212" s="256">
        <f>IF(N1212="snížená",J1212,0)</f>
        <v>0</v>
      </c>
      <c r="BG1212" s="256">
        <f>IF(N1212="zákl. přenesená",J1212,0)</f>
        <v>0</v>
      </c>
      <c r="BH1212" s="256">
        <f>IF(N1212="sníž. přenesená",J1212,0)</f>
        <v>0</v>
      </c>
      <c r="BI1212" s="256">
        <f>IF(N1212="nulová",J1212,0)</f>
        <v>0</v>
      </c>
      <c r="BJ1212" s="16" t="s">
        <v>80</v>
      </c>
      <c r="BK1212" s="256">
        <f>ROUND(I1212*H1212,2)</f>
        <v>0</v>
      </c>
      <c r="BL1212" s="16" t="s">
        <v>242</v>
      </c>
      <c r="BM1212" s="255" t="s">
        <v>1691</v>
      </c>
    </row>
    <row r="1213" spans="1:51" s="13" customFormat="1" ht="12">
      <c r="A1213" s="13"/>
      <c r="B1213" s="257"/>
      <c r="C1213" s="258"/>
      <c r="D1213" s="259" t="s">
        <v>166</v>
      </c>
      <c r="E1213" s="260" t="s">
        <v>1</v>
      </c>
      <c r="F1213" s="261" t="s">
        <v>1596</v>
      </c>
      <c r="G1213" s="258"/>
      <c r="H1213" s="260" t="s">
        <v>1</v>
      </c>
      <c r="I1213" s="262"/>
      <c r="J1213" s="258"/>
      <c r="K1213" s="258"/>
      <c r="L1213" s="263"/>
      <c r="M1213" s="264"/>
      <c r="N1213" s="265"/>
      <c r="O1213" s="265"/>
      <c r="P1213" s="265"/>
      <c r="Q1213" s="265"/>
      <c r="R1213" s="265"/>
      <c r="S1213" s="265"/>
      <c r="T1213" s="26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7" t="s">
        <v>166</v>
      </c>
      <c r="AU1213" s="267" t="s">
        <v>82</v>
      </c>
      <c r="AV1213" s="13" t="s">
        <v>80</v>
      </c>
      <c r="AW1213" s="13" t="s">
        <v>30</v>
      </c>
      <c r="AX1213" s="13" t="s">
        <v>73</v>
      </c>
      <c r="AY1213" s="267" t="s">
        <v>158</v>
      </c>
    </row>
    <row r="1214" spans="1:51" s="14" customFormat="1" ht="12">
      <c r="A1214" s="14"/>
      <c r="B1214" s="268"/>
      <c r="C1214" s="269"/>
      <c r="D1214" s="259" t="s">
        <v>166</v>
      </c>
      <c r="E1214" s="270" t="s">
        <v>1</v>
      </c>
      <c r="F1214" s="271" t="s">
        <v>1692</v>
      </c>
      <c r="G1214" s="269"/>
      <c r="H1214" s="272">
        <v>42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166</v>
      </c>
      <c r="AU1214" s="278" t="s">
        <v>82</v>
      </c>
      <c r="AV1214" s="14" t="s">
        <v>82</v>
      </c>
      <c r="AW1214" s="14" t="s">
        <v>30</v>
      </c>
      <c r="AX1214" s="14" t="s">
        <v>73</v>
      </c>
      <c r="AY1214" s="278" t="s">
        <v>158</v>
      </c>
    </row>
    <row r="1215" spans="1:65" s="2" customFormat="1" ht="21.75" customHeight="1">
      <c r="A1215" s="37"/>
      <c r="B1215" s="38"/>
      <c r="C1215" s="243" t="s">
        <v>1693</v>
      </c>
      <c r="D1215" s="243" t="s">
        <v>160</v>
      </c>
      <c r="E1215" s="244" t="s">
        <v>1694</v>
      </c>
      <c r="F1215" s="245" t="s">
        <v>1695</v>
      </c>
      <c r="G1215" s="246" t="s">
        <v>462</v>
      </c>
      <c r="H1215" s="247">
        <v>2.4</v>
      </c>
      <c r="I1215" s="248"/>
      <c r="J1215" s="249">
        <f>ROUND(I1215*H1215,2)</f>
        <v>0</v>
      </c>
      <c r="K1215" s="250"/>
      <c r="L1215" s="43"/>
      <c r="M1215" s="251" t="s">
        <v>1</v>
      </c>
      <c r="N1215" s="252" t="s">
        <v>38</v>
      </c>
      <c r="O1215" s="90"/>
      <c r="P1215" s="253">
        <f>O1215*H1215</f>
        <v>0</v>
      </c>
      <c r="Q1215" s="253">
        <v>0.00162</v>
      </c>
      <c r="R1215" s="253">
        <f>Q1215*H1215</f>
        <v>0.0038879999999999995</v>
      </c>
      <c r="S1215" s="253">
        <v>0</v>
      </c>
      <c r="T1215" s="254">
        <f>S1215*H1215</f>
        <v>0</v>
      </c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R1215" s="255" t="s">
        <v>242</v>
      </c>
      <c r="AT1215" s="255" t="s">
        <v>160</v>
      </c>
      <c r="AU1215" s="255" t="s">
        <v>82</v>
      </c>
      <c r="AY1215" s="16" t="s">
        <v>158</v>
      </c>
      <c r="BE1215" s="256">
        <f>IF(N1215="základní",J1215,0)</f>
        <v>0</v>
      </c>
      <c r="BF1215" s="256">
        <f>IF(N1215="snížená",J1215,0)</f>
        <v>0</v>
      </c>
      <c r="BG1215" s="256">
        <f>IF(N1215="zákl. přenesená",J1215,0)</f>
        <v>0</v>
      </c>
      <c r="BH1215" s="256">
        <f>IF(N1215="sníž. přenesená",J1215,0)</f>
        <v>0</v>
      </c>
      <c r="BI1215" s="256">
        <f>IF(N1215="nulová",J1215,0)</f>
        <v>0</v>
      </c>
      <c r="BJ1215" s="16" t="s">
        <v>80</v>
      </c>
      <c r="BK1215" s="256">
        <f>ROUND(I1215*H1215,2)</f>
        <v>0</v>
      </c>
      <c r="BL1215" s="16" t="s">
        <v>242</v>
      </c>
      <c r="BM1215" s="255" t="s">
        <v>1696</v>
      </c>
    </row>
    <row r="1216" spans="1:51" s="13" customFormat="1" ht="12">
      <c r="A1216" s="13"/>
      <c r="B1216" s="257"/>
      <c r="C1216" s="258"/>
      <c r="D1216" s="259" t="s">
        <v>166</v>
      </c>
      <c r="E1216" s="260" t="s">
        <v>1</v>
      </c>
      <c r="F1216" s="261" t="s">
        <v>1596</v>
      </c>
      <c r="G1216" s="258"/>
      <c r="H1216" s="260" t="s">
        <v>1</v>
      </c>
      <c r="I1216" s="262"/>
      <c r="J1216" s="258"/>
      <c r="K1216" s="258"/>
      <c r="L1216" s="263"/>
      <c r="M1216" s="264"/>
      <c r="N1216" s="265"/>
      <c r="O1216" s="265"/>
      <c r="P1216" s="265"/>
      <c r="Q1216" s="265"/>
      <c r="R1216" s="265"/>
      <c r="S1216" s="265"/>
      <c r="T1216" s="266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7" t="s">
        <v>166</v>
      </c>
      <c r="AU1216" s="267" t="s">
        <v>82</v>
      </c>
      <c r="AV1216" s="13" t="s">
        <v>80</v>
      </c>
      <c r="AW1216" s="13" t="s">
        <v>30</v>
      </c>
      <c r="AX1216" s="13" t="s">
        <v>73</v>
      </c>
      <c r="AY1216" s="267" t="s">
        <v>158</v>
      </c>
    </row>
    <row r="1217" spans="1:51" s="14" customFormat="1" ht="12">
      <c r="A1217" s="14"/>
      <c r="B1217" s="268"/>
      <c r="C1217" s="269"/>
      <c r="D1217" s="259" t="s">
        <v>166</v>
      </c>
      <c r="E1217" s="270" t="s">
        <v>1</v>
      </c>
      <c r="F1217" s="271" t="s">
        <v>1697</v>
      </c>
      <c r="G1217" s="269"/>
      <c r="H1217" s="272">
        <v>2.4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166</v>
      </c>
      <c r="AU1217" s="278" t="s">
        <v>82</v>
      </c>
      <c r="AV1217" s="14" t="s">
        <v>82</v>
      </c>
      <c r="AW1217" s="14" t="s">
        <v>30</v>
      </c>
      <c r="AX1217" s="14" t="s">
        <v>73</v>
      </c>
      <c r="AY1217" s="278" t="s">
        <v>158</v>
      </c>
    </row>
    <row r="1218" spans="1:65" s="2" customFormat="1" ht="16.5" customHeight="1">
      <c r="A1218" s="37"/>
      <c r="B1218" s="38"/>
      <c r="C1218" s="243" t="s">
        <v>1698</v>
      </c>
      <c r="D1218" s="243" t="s">
        <v>160</v>
      </c>
      <c r="E1218" s="244" t="s">
        <v>1699</v>
      </c>
      <c r="F1218" s="245" t="s">
        <v>1700</v>
      </c>
      <c r="G1218" s="246" t="s">
        <v>163</v>
      </c>
      <c r="H1218" s="247">
        <v>79.2</v>
      </c>
      <c r="I1218" s="248"/>
      <c r="J1218" s="249">
        <f>ROUND(I1218*H1218,2)</f>
        <v>0</v>
      </c>
      <c r="K1218" s="250"/>
      <c r="L1218" s="43"/>
      <c r="M1218" s="251" t="s">
        <v>1</v>
      </c>
      <c r="N1218" s="252" t="s">
        <v>38</v>
      </c>
      <c r="O1218" s="90"/>
      <c r="P1218" s="253">
        <f>O1218*H1218</f>
        <v>0</v>
      </c>
      <c r="Q1218" s="253">
        <v>3E-05</v>
      </c>
      <c r="R1218" s="253">
        <f>Q1218*H1218</f>
        <v>0.002376</v>
      </c>
      <c r="S1218" s="253">
        <v>0</v>
      </c>
      <c r="T1218" s="254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55" t="s">
        <v>242</v>
      </c>
      <c r="AT1218" s="255" t="s">
        <v>160</v>
      </c>
      <c r="AU1218" s="255" t="s">
        <v>82</v>
      </c>
      <c r="AY1218" s="16" t="s">
        <v>158</v>
      </c>
      <c r="BE1218" s="256">
        <f>IF(N1218="základní",J1218,0)</f>
        <v>0</v>
      </c>
      <c r="BF1218" s="256">
        <f>IF(N1218="snížená",J1218,0)</f>
        <v>0</v>
      </c>
      <c r="BG1218" s="256">
        <f>IF(N1218="zákl. přenesená",J1218,0)</f>
        <v>0</v>
      </c>
      <c r="BH1218" s="256">
        <f>IF(N1218="sníž. přenesená",J1218,0)</f>
        <v>0</v>
      </c>
      <c r="BI1218" s="256">
        <f>IF(N1218="nulová",J1218,0)</f>
        <v>0</v>
      </c>
      <c r="BJ1218" s="16" t="s">
        <v>80</v>
      </c>
      <c r="BK1218" s="256">
        <f>ROUND(I1218*H1218,2)</f>
        <v>0</v>
      </c>
      <c r="BL1218" s="16" t="s">
        <v>242</v>
      </c>
      <c r="BM1218" s="255" t="s">
        <v>1701</v>
      </c>
    </row>
    <row r="1219" spans="1:65" s="2" customFormat="1" ht="16.5" customHeight="1">
      <c r="A1219" s="37"/>
      <c r="B1219" s="38"/>
      <c r="C1219" s="243" t="s">
        <v>1702</v>
      </c>
      <c r="D1219" s="243" t="s">
        <v>160</v>
      </c>
      <c r="E1219" s="244" t="s">
        <v>1703</v>
      </c>
      <c r="F1219" s="245" t="s">
        <v>1704</v>
      </c>
      <c r="G1219" s="246" t="s">
        <v>284</v>
      </c>
      <c r="H1219" s="247">
        <v>2</v>
      </c>
      <c r="I1219" s="248"/>
      <c r="J1219" s="249">
        <f>ROUND(I1219*H1219,2)</f>
        <v>0</v>
      </c>
      <c r="K1219" s="250"/>
      <c r="L1219" s="43"/>
      <c r="M1219" s="251" t="s">
        <v>1</v>
      </c>
      <c r="N1219" s="252" t="s">
        <v>38</v>
      </c>
      <c r="O1219" s="90"/>
      <c r="P1219" s="253">
        <f>O1219*H1219</f>
        <v>0</v>
      </c>
      <c r="Q1219" s="253">
        <v>0</v>
      </c>
      <c r="R1219" s="253">
        <f>Q1219*H1219</f>
        <v>0</v>
      </c>
      <c r="S1219" s="253">
        <v>0</v>
      </c>
      <c r="T1219" s="254">
        <f>S1219*H1219</f>
        <v>0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255" t="s">
        <v>242</v>
      </c>
      <c r="AT1219" s="255" t="s">
        <v>160</v>
      </c>
      <c r="AU1219" s="255" t="s">
        <v>82</v>
      </c>
      <c r="AY1219" s="16" t="s">
        <v>158</v>
      </c>
      <c r="BE1219" s="256">
        <f>IF(N1219="základní",J1219,0)</f>
        <v>0</v>
      </c>
      <c r="BF1219" s="256">
        <f>IF(N1219="snížená",J1219,0)</f>
        <v>0</v>
      </c>
      <c r="BG1219" s="256">
        <f>IF(N1219="zákl. přenesená",J1219,0)</f>
        <v>0</v>
      </c>
      <c r="BH1219" s="256">
        <f>IF(N1219="sníž. přenesená",J1219,0)</f>
        <v>0</v>
      </c>
      <c r="BI1219" s="256">
        <f>IF(N1219="nulová",J1219,0)</f>
        <v>0</v>
      </c>
      <c r="BJ1219" s="16" t="s">
        <v>80</v>
      </c>
      <c r="BK1219" s="256">
        <f>ROUND(I1219*H1219,2)</f>
        <v>0</v>
      </c>
      <c r="BL1219" s="16" t="s">
        <v>242</v>
      </c>
      <c r="BM1219" s="255" t="s">
        <v>1705</v>
      </c>
    </row>
    <row r="1220" spans="1:65" s="2" customFormat="1" ht="21.75" customHeight="1">
      <c r="A1220" s="37"/>
      <c r="B1220" s="38"/>
      <c r="C1220" s="279" t="s">
        <v>1706</v>
      </c>
      <c r="D1220" s="279" t="s">
        <v>233</v>
      </c>
      <c r="E1220" s="280" t="s">
        <v>1707</v>
      </c>
      <c r="F1220" s="281" t="s">
        <v>1708</v>
      </c>
      <c r="G1220" s="282" t="s">
        <v>284</v>
      </c>
      <c r="H1220" s="283">
        <v>2</v>
      </c>
      <c r="I1220" s="284"/>
      <c r="J1220" s="285">
        <f>ROUND(I1220*H1220,2)</f>
        <v>0</v>
      </c>
      <c r="K1220" s="286"/>
      <c r="L1220" s="287"/>
      <c r="M1220" s="288" t="s">
        <v>1</v>
      </c>
      <c r="N1220" s="289" t="s">
        <v>38</v>
      </c>
      <c r="O1220" s="90"/>
      <c r="P1220" s="253">
        <f>O1220*H1220</f>
        <v>0</v>
      </c>
      <c r="Q1220" s="253">
        <v>0.0012</v>
      </c>
      <c r="R1220" s="253">
        <f>Q1220*H1220</f>
        <v>0.0024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341</v>
      </c>
      <c r="AT1220" s="255" t="s">
        <v>233</v>
      </c>
      <c r="AU1220" s="255" t="s">
        <v>82</v>
      </c>
      <c r="AY1220" s="16" t="s">
        <v>158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80</v>
      </c>
      <c r="BK1220" s="256">
        <f>ROUND(I1220*H1220,2)</f>
        <v>0</v>
      </c>
      <c r="BL1220" s="16" t="s">
        <v>242</v>
      </c>
      <c r="BM1220" s="255" t="s">
        <v>1709</v>
      </c>
    </row>
    <row r="1221" spans="1:65" s="2" customFormat="1" ht="21.75" customHeight="1">
      <c r="A1221" s="37"/>
      <c r="B1221" s="38"/>
      <c r="C1221" s="243" t="s">
        <v>1710</v>
      </c>
      <c r="D1221" s="243" t="s">
        <v>160</v>
      </c>
      <c r="E1221" s="244" t="s">
        <v>1711</v>
      </c>
      <c r="F1221" s="245" t="s">
        <v>1712</v>
      </c>
      <c r="G1221" s="246" t="s">
        <v>284</v>
      </c>
      <c r="H1221" s="247">
        <v>6</v>
      </c>
      <c r="I1221" s="248"/>
      <c r="J1221" s="249">
        <f>ROUND(I1221*H1221,2)</f>
        <v>0</v>
      </c>
      <c r="K1221" s="250"/>
      <c r="L1221" s="43"/>
      <c r="M1221" s="251" t="s">
        <v>1</v>
      </c>
      <c r="N1221" s="252" t="s">
        <v>38</v>
      </c>
      <c r="O1221" s="90"/>
      <c r="P1221" s="253">
        <f>O1221*H1221</f>
        <v>0</v>
      </c>
      <c r="Q1221" s="253">
        <v>0</v>
      </c>
      <c r="R1221" s="253">
        <f>Q1221*H1221</f>
        <v>0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242</v>
      </c>
      <c r="AT1221" s="255" t="s">
        <v>160</v>
      </c>
      <c r="AU1221" s="255" t="s">
        <v>82</v>
      </c>
      <c r="AY1221" s="16" t="s">
        <v>158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80</v>
      </c>
      <c r="BK1221" s="256">
        <f>ROUND(I1221*H1221,2)</f>
        <v>0</v>
      </c>
      <c r="BL1221" s="16" t="s">
        <v>242</v>
      </c>
      <c r="BM1221" s="255" t="s">
        <v>1713</v>
      </c>
    </row>
    <row r="1222" spans="1:51" s="13" customFormat="1" ht="12">
      <c r="A1222" s="13"/>
      <c r="B1222" s="257"/>
      <c r="C1222" s="258"/>
      <c r="D1222" s="259" t="s">
        <v>166</v>
      </c>
      <c r="E1222" s="260" t="s">
        <v>1</v>
      </c>
      <c r="F1222" s="261" t="s">
        <v>1596</v>
      </c>
      <c r="G1222" s="258"/>
      <c r="H1222" s="260" t="s">
        <v>1</v>
      </c>
      <c r="I1222" s="262"/>
      <c r="J1222" s="258"/>
      <c r="K1222" s="258"/>
      <c r="L1222" s="263"/>
      <c r="M1222" s="264"/>
      <c r="N1222" s="265"/>
      <c r="O1222" s="265"/>
      <c r="P1222" s="265"/>
      <c r="Q1222" s="265"/>
      <c r="R1222" s="265"/>
      <c r="S1222" s="265"/>
      <c r="T1222" s="26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7" t="s">
        <v>166</v>
      </c>
      <c r="AU1222" s="267" t="s">
        <v>82</v>
      </c>
      <c r="AV1222" s="13" t="s">
        <v>80</v>
      </c>
      <c r="AW1222" s="13" t="s">
        <v>30</v>
      </c>
      <c r="AX1222" s="13" t="s">
        <v>73</v>
      </c>
      <c r="AY1222" s="267" t="s">
        <v>158</v>
      </c>
    </row>
    <row r="1223" spans="1:51" s="14" customFormat="1" ht="12">
      <c r="A1223" s="14"/>
      <c r="B1223" s="268"/>
      <c r="C1223" s="269"/>
      <c r="D1223" s="259" t="s">
        <v>166</v>
      </c>
      <c r="E1223" s="270" t="s">
        <v>1</v>
      </c>
      <c r="F1223" s="271" t="s">
        <v>1714</v>
      </c>
      <c r="G1223" s="269"/>
      <c r="H1223" s="272">
        <v>6</v>
      </c>
      <c r="I1223" s="273"/>
      <c r="J1223" s="269"/>
      <c r="K1223" s="269"/>
      <c r="L1223" s="274"/>
      <c r="M1223" s="275"/>
      <c r="N1223" s="276"/>
      <c r="O1223" s="276"/>
      <c r="P1223" s="276"/>
      <c r="Q1223" s="276"/>
      <c r="R1223" s="276"/>
      <c r="S1223" s="276"/>
      <c r="T1223" s="27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78" t="s">
        <v>166</v>
      </c>
      <c r="AU1223" s="278" t="s">
        <v>82</v>
      </c>
      <c r="AV1223" s="14" t="s">
        <v>82</v>
      </c>
      <c r="AW1223" s="14" t="s">
        <v>30</v>
      </c>
      <c r="AX1223" s="14" t="s">
        <v>80</v>
      </c>
      <c r="AY1223" s="278" t="s">
        <v>158</v>
      </c>
    </row>
    <row r="1224" spans="1:65" s="2" customFormat="1" ht="21.75" customHeight="1">
      <c r="A1224" s="37"/>
      <c r="B1224" s="38"/>
      <c r="C1224" s="279" t="s">
        <v>1715</v>
      </c>
      <c r="D1224" s="279" t="s">
        <v>233</v>
      </c>
      <c r="E1224" s="280" t="s">
        <v>1716</v>
      </c>
      <c r="F1224" s="281" t="s">
        <v>1717</v>
      </c>
      <c r="G1224" s="282" t="s">
        <v>284</v>
      </c>
      <c r="H1224" s="283">
        <v>6</v>
      </c>
      <c r="I1224" s="284"/>
      <c r="J1224" s="285">
        <f>ROUND(I1224*H1224,2)</f>
        <v>0</v>
      </c>
      <c r="K1224" s="286"/>
      <c r="L1224" s="287"/>
      <c r="M1224" s="288" t="s">
        <v>1</v>
      </c>
      <c r="N1224" s="289" t="s">
        <v>38</v>
      </c>
      <c r="O1224" s="90"/>
      <c r="P1224" s="253">
        <f>O1224*H1224</f>
        <v>0</v>
      </c>
      <c r="Q1224" s="253">
        <v>0.0082</v>
      </c>
      <c r="R1224" s="253">
        <f>Q1224*H1224</f>
        <v>0.04920000000000001</v>
      </c>
      <c r="S1224" s="253">
        <v>0</v>
      </c>
      <c r="T1224" s="254">
        <f>S1224*H1224</f>
        <v>0</v>
      </c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R1224" s="255" t="s">
        <v>341</v>
      </c>
      <c r="AT1224" s="255" t="s">
        <v>233</v>
      </c>
      <c r="AU1224" s="255" t="s">
        <v>82</v>
      </c>
      <c r="AY1224" s="16" t="s">
        <v>158</v>
      </c>
      <c r="BE1224" s="256">
        <f>IF(N1224="základní",J1224,0)</f>
        <v>0</v>
      </c>
      <c r="BF1224" s="256">
        <f>IF(N1224="snížená",J1224,0)</f>
        <v>0</v>
      </c>
      <c r="BG1224" s="256">
        <f>IF(N1224="zákl. přenesená",J1224,0)</f>
        <v>0</v>
      </c>
      <c r="BH1224" s="256">
        <f>IF(N1224="sníž. přenesená",J1224,0)</f>
        <v>0</v>
      </c>
      <c r="BI1224" s="256">
        <f>IF(N1224="nulová",J1224,0)</f>
        <v>0</v>
      </c>
      <c r="BJ1224" s="16" t="s">
        <v>80</v>
      </c>
      <c r="BK1224" s="256">
        <f>ROUND(I1224*H1224,2)</f>
        <v>0</v>
      </c>
      <c r="BL1224" s="16" t="s">
        <v>242</v>
      </c>
      <c r="BM1224" s="255" t="s">
        <v>1718</v>
      </c>
    </row>
    <row r="1225" spans="1:65" s="2" customFormat="1" ht="16.5" customHeight="1">
      <c r="A1225" s="37"/>
      <c r="B1225" s="38"/>
      <c r="C1225" s="243" t="s">
        <v>1719</v>
      </c>
      <c r="D1225" s="243" t="s">
        <v>160</v>
      </c>
      <c r="E1225" s="244" t="s">
        <v>1720</v>
      </c>
      <c r="F1225" s="245" t="s">
        <v>1721</v>
      </c>
      <c r="G1225" s="246" t="s">
        <v>284</v>
      </c>
      <c r="H1225" s="247">
        <v>1550</v>
      </c>
      <c r="I1225" s="248"/>
      <c r="J1225" s="249">
        <f>ROUND(I1225*H1225,2)</f>
        <v>0</v>
      </c>
      <c r="K1225" s="250"/>
      <c r="L1225" s="43"/>
      <c r="M1225" s="251" t="s">
        <v>1</v>
      </c>
      <c r="N1225" s="252" t="s">
        <v>38</v>
      </c>
      <c r="O1225" s="90"/>
      <c r="P1225" s="253">
        <f>O1225*H1225</f>
        <v>0</v>
      </c>
      <c r="Q1225" s="253">
        <v>0</v>
      </c>
      <c r="R1225" s="253">
        <f>Q1225*H1225</f>
        <v>0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164</v>
      </c>
      <c r="AT1225" s="255" t="s">
        <v>160</v>
      </c>
      <c r="AU1225" s="255" t="s">
        <v>82</v>
      </c>
      <c r="AY1225" s="16" t="s">
        <v>158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80</v>
      </c>
      <c r="BK1225" s="256">
        <f>ROUND(I1225*H1225,2)</f>
        <v>0</v>
      </c>
      <c r="BL1225" s="16" t="s">
        <v>164</v>
      </c>
      <c r="BM1225" s="255" t="s">
        <v>1722</v>
      </c>
    </row>
    <row r="1226" spans="1:65" s="2" customFormat="1" ht="21.75" customHeight="1">
      <c r="A1226" s="37"/>
      <c r="B1226" s="38"/>
      <c r="C1226" s="279" t="s">
        <v>1723</v>
      </c>
      <c r="D1226" s="279" t="s">
        <v>233</v>
      </c>
      <c r="E1226" s="280" t="s">
        <v>1724</v>
      </c>
      <c r="F1226" s="281" t="s">
        <v>1725</v>
      </c>
      <c r="G1226" s="282" t="s">
        <v>284</v>
      </c>
      <c r="H1226" s="283">
        <v>1550</v>
      </c>
      <c r="I1226" s="284"/>
      <c r="J1226" s="285">
        <f>ROUND(I1226*H1226,2)</f>
        <v>0</v>
      </c>
      <c r="K1226" s="286"/>
      <c r="L1226" s="287"/>
      <c r="M1226" s="288" t="s">
        <v>1</v>
      </c>
      <c r="N1226" s="289" t="s">
        <v>38</v>
      </c>
      <c r="O1226" s="90"/>
      <c r="P1226" s="253">
        <f>O1226*H1226</f>
        <v>0</v>
      </c>
      <c r="Q1226" s="253">
        <v>7E-05</v>
      </c>
      <c r="R1226" s="253">
        <f>Q1226*H1226</f>
        <v>0.10849999999999999</v>
      </c>
      <c r="S1226" s="253">
        <v>0</v>
      </c>
      <c r="T1226" s="254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55" t="s">
        <v>203</v>
      </c>
      <c r="AT1226" s="255" t="s">
        <v>233</v>
      </c>
      <c r="AU1226" s="255" t="s">
        <v>82</v>
      </c>
      <c r="AY1226" s="16" t="s">
        <v>158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6" t="s">
        <v>80</v>
      </c>
      <c r="BK1226" s="256">
        <f>ROUND(I1226*H1226,2)</f>
        <v>0</v>
      </c>
      <c r="BL1226" s="16" t="s">
        <v>164</v>
      </c>
      <c r="BM1226" s="255" t="s">
        <v>1726</v>
      </c>
    </row>
    <row r="1227" spans="1:65" s="2" customFormat="1" ht="21.75" customHeight="1">
      <c r="A1227" s="37"/>
      <c r="B1227" s="38"/>
      <c r="C1227" s="243" t="s">
        <v>1727</v>
      </c>
      <c r="D1227" s="243" t="s">
        <v>160</v>
      </c>
      <c r="E1227" s="244" t="s">
        <v>1728</v>
      </c>
      <c r="F1227" s="245" t="s">
        <v>1729</v>
      </c>
      <c r="G1227" s="246" t="s">
        <v>163</v>
      </c>
      <c r="H1227" s="247">
        <v>288.35</v>
      </c>
      <c r="I1227" s="248"/>
      <c r="J1227" s="249">
        <f>ROUND(I1227*H1227,2)</f>
        <v>0</v>
      </c>
      <c r="K1227" s="250"/>
      <c r="L1227" s="43"/>
      <c r="M1227" s="251" t="s">
        <v>1</v>
      </c>
      <c r="N1227" s="252" t="s">
        <v>38</v>
      </c>
      <c r="O1227" s="90"/>
      <c r="P1227" s="253">
        <f>O1227*H1227</f>
        <v>0</v>
      </c>
      <c r="Q1227" s="253">
        <v>0</v>
      </c>
      <c r="R1227" s="253">
        <f>Q1227*H1227</f>
        <v>0</v>
      </c>
      <c r="S1227" s="253">
        <v>0</v>
      </c>
      <c r="T1227" s="254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255" t="s">
        <v>242</v>
      </c>
      <c r="AT1227" s="255" t="s">
        <v>160</v>
      </c>
      <c r="AU1227" s="255" t="s">
        <v>82</v>
      </c>
      <c r="AY1227" s="16" t="s">
        <v>158</v>
      </c>
      <c r="BE1227" s="256">
        <f>IF(N1227="základní",J1227,0)</f>
        <v>0</v>
      </c>
      <c r="BF1227" s="256">
        <f>IF(N1227="snížená",J1227,0)</f>
        <v>0</v>
      </c>
      <c r="BG1227" s="256">
        <f>IF(N1227="zákl. přenesená",J1227,0)</f>
        <v>0</v>
      </c>
      <c r="BH1227" s="256">
        <f>IF(N1227="sníž. přenesená",J1227,0)</f>
        <v>0</v>
      </c>
      <c r="BI1227" s="256">
        <f>IF(N1227="nulová",J1227,0)</f>
        <v>0</v>
      </c>
      <c r="BJ1227" s="16" t="s">
        <v>80</v>
      </c>
      <c r="BK1227" s="256">
        <f>ROUND(I1227*H1227,2)</f>
        <v>0</v>
      </c>
      <c r="BL1227" s="16" t="s">
        <v>242</v>
      </c>
      <c r="BM1227" s="255" t="s">
        <v>1730</v>
      </c>
    </row>
    <row r="1228" spans="1:51" s="13" customFormat="1" ht="12">
      <c r="A1228" s="13"/>
      <c r="B1228" s="257"/>
      <c r="C1228" s="258"/>
      <c r="D1228" s="259" t="s">
        <v>166</v>
      </c>
      <c r="E1228" s="260" t="s">
        <v>1</v>
      </c>
      <c r="F1228" s="261" t="s">
        <v>1191</v>
      </c>
      <c r="G1228" s="258"/>
      <c r="H1228" s="260" t="s">
        <v>1</v>
      </c>
      <c r="I1228" s="262"/>
      <c r="J1228" s="258"/>
      <c r="K1228" s="258"/>
      <c r="L1228" s="263"/>
      <c r="M1228" s="264"/>
      <c r="N1228" s="265"/>
      <c r="O1228" s="265"/>
      <c r="P1228" s="265"/>
      <c r="Q1228" s="265"/>
      <c r="R1228" s="265"/>
      <c r="S1228" s="265"/>
      <c r="T1228" s="266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7" t="s">
        <v>166</v>
      </c>
      <c r="AU1228" s="267" t="s">
        <v>82</v>
      </c>
      <c r="AV1228" s="13" t="s">
        <v>80</v>
      </c>
      <c r="AW1228" s="13" t="s">
        <v>30</v>
      </c>
      <c r="AX1228" s="13" t="s">
        <v>73</v>
      </c>
      <c r="AY1228" s="267" t="s">
        <v>158</v>
      </c>
    </row>
    <row r="1229" spans="1:51" s="14" customFormat="1" ht="12">
      <c r="A1229" s="14"/>
      <c r="B1229" s="268"/>
      <c r="C1229" s="269"/>
      <c r="D1229" s="259" t="s">
        <v>166</v>
      </c>
      <c r="E1229" s="270" t="s">
        <v>1</v>
      </c>
      <c r="F1229" s="271" t="s">
        <v>1216</v>
      </c>
      <c r="G1229" s="269"/>
      <c r="H1229" s="272">
        <v>15.75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166</v>
      </c>
      <c r="AU1229" s="278" t="s">
        <v>82</v>
      </c>
      <c r="AV1229" s="14" t="s">
        <v>82</v>
      </c>
      <c r="AW1229" s="14" t="s">
        <v>30</v>
      </c>
      <c r="AX1229" s="14" t="s">
        <v>73</v>
      </c>
      <c r="AY1229" s="278" t="s">
        <v>158</v>
      </c>
    </row>
    <row r="1230" spans="1:51" s="14" customFormat="1" ht="12">
      <c r="A1230" s="14"/>
      <c r="B1230" s="268"/>
      <c r="C1230" s="269"/>
      <c r="D1230" s="259" t="s">
        <v>166</v>
      </c>
      <c r="E1230" s="270" t="s">
        <v>1</v>
      </c>
      <c r="F1230" s="271" t="s">
        <v>1394</v>
      </c>
      <c r="G1230" s="269"/>
      <c r="H1230" s="272">
        <v>272.6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166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158</v>
      </c>
    </row>
    <row r="1231" spans="1:65" s="2" customFormat="1" ht="21.75" customHeight="1">
      <c r="A1231" s="37"/>
      <c r="B1231" s="38"/>
      <c r="C1231" s="279" t="s">
        <v>1731</v>
      </c>
      <c r="D1231" s="279" t="s">
        <v>233</v>
      </c>
      <c r="E1231" s="280" t="s">
        <v>1732</v>
      </c>
      <c r="F1231" s="281" t="s">
        <v>1733</v>
      </c>
      <c r="G1231" s="282" t="s">
        <v>163</v>
      </c>
      <c r="H1231" s="283">
        <v>317.185</v>
      </c>
      <c r="I1231" s="284"/>
      <c r="J1231" s="285">
        <f>ROUND(I1231*H1231,2)</f>
        <v>0</v>
      </c>
      <c r="K1231" s="286"/>
      <c r="L1231" s="287"/>
      <c r="M1231" s="288" t="s">
        <v>1</v>
      </c>
      <c r="N1231" s="289" t="s">
        <v>38</v>
      </c>
      <c r="O1231" s="90"/>
      <c r="P1231" s="253">
        <f>O1231*H1231</f>
        <v>0</v>
      </c>
      <c r="Q1231" s="253">
        <v>0.0013</v>
      </c>
      <c r="R1231" s="253">
        <f>Q1231*H1231</f>
        <v>0.4123405</v>
      </c>
      <c r="S1231" s="253">
        <v>0</v>
      </c>
      <c r="T1231" s="254">
        <f>S1231*H1231</f>
        <v>0</v>
      </c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R1231" s="255" t="s">
        <v>341</v>
      </c>
      <c r="AT1231" s="255" t="s">
        <v>233</v>
      </c>
      <c r="AU1231" s="255" t="s">
        <v>82</v>
      </c>
      <c r="AY1231" s="16" t="s">
        <v>158</v>
      </c>
      <c r="BE1231" s="256">
        <f>IF(N1231="základní",J1231,0)</f>
        <v>0</v>
      </c>
      <c r="BF1231" s="256">
        <f>IF(N1231="snížená",J1231,0)</f>
        <v>0</v>
      </c>
      <c r="BG1231" s="256">
        <f>IF(N1231="zákl. přenesená",J1231,0)</f>
        <v>0</v>
      </c>
      <c r="BH1231" s="256">
        <f>IF(N1231="sníž. přenesená",J1231,0)</f>
        <v>0</v>
      </c>
      <c r="BI1231" s="256">
        <f>IF(N1231="nulová",J1231,0)</f>
        <v>0</v>
      </c>
      <c r="BJ1231" s="16" t="s">
        <v>80</v>
      </c>
      <c r="BK1231" s="256">
        <f>ROUND(I1231*H1231,2)</f>
        <v>0</v>
      </c>
      <c r="BL1231" s="16" t="s">
        <v>242</v>
      </c>
      <c r="BM1231" s="255" t="s">
        <v>1734</v>
      </c>
    </row>
    <row r="1232" spans="1:51" s="14" customFormat="1" ht="12">
      <c r="A1232" s="14"/>
      <c r="B1232" s="268"/>
      <c r="C1232" s="269"/>
      <c r="D1232" s="259" t="s">
        <v>166</v>
      </c>
      <c r="E1232" s="269"/>
      <c r="F1232" s="271" t="s">
        <v>1735</v>
      </c>
      <c r="G1232" s="269"/>
      <c r="H1232" s="272">
        <v>317.185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166</v>
      </c>
      <c r="AU1232" s="278" t="s">
        <v>82</v>
      </c>
      <c r="AV1232" s="14" t="s">
        <v>82</v>
      </c>
      <c r="AW1232" s="14" t="s">
        <v>4</v>
      </c>
      <c r="AX1232" s="14" t="s">
        <v>80</v>
      </c>
      <c r="AY1232" s="278" t="s">
        <v>158</v>
      </c>
    </row>
    <row r="1233" spans="1:65" s="2" customFormat="1" ht="21.75" customHeight="1">
      <c r="A1233" s="37"/>
      <c r="B1233" s="38"/>
      <c r="C1233" s="243" t="s">
        <v>1736</v>
      </c>
      <c r="D1233" s="243" t="s">
        <v>160</v>
      </c>
      <c r="E1233" s="244" t="s">
        <v>1737</v>
      </c>
      <c r="F1233" s="245" t="s">
        <v>1738</v>
      </c>
      <c r="G1233" s="246" t="s">
        <v>163</v>
      </c>
      <c r="H1233" s="247">
        <v>288.35</v>
      </c>
      <c r="I1233" s="248"/>
      <c r="J1233" s="249">
        <f>ROUND(I1233*H1233,2)</f>
        <v>0</v>
      </c>
      <c r="K1233" s="250"/>
      <c r="L1233" s="43"/>
      <c r="M1233" s="251" t="s">
        <v>1</v>
      </c>
      <c r="N1233" s="252" t="s">
        <v>38</v>
      </c>
      <c r="O1233" s="90"/>
      <c r="P1233" s="253">
        <f>O1233*H1233</f>
        <v>0</v>
      </c>
      <c r="Q1233" s="253">
        <v>0</v>
      </c>
      <c r="R1233" s="253">
        <f>Q1233*H1233</f>
        <v>0</v>
      </c>
      <c r="S1233" s="253">
        <v>0</v>
      </c>
      <c r="T1233" s="254">
        <f>S1233*H1233</f>
        <v>0</v>
      </c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R1233" s="255" t="s">
        <v>242</v>
      </c>
      <c r="AT1233" s="255" t="s">
        <v>160</v>
      </c>
      <c r="AU1233" s="255" t="s">
        <v>82</v>
      </c>
      <c r="AY1233" s="16" t="s">
        <v>158</v>
      </c>
      <c r="BE1233" s="256">
        <f>IF(N1233="základní",J1233,0)</f>
        <v>0</v>
      </c>
      <c r="BF1233" s="256">
        <f>IF(N1233="snížená",J1233,0)</f>
        <v>0</v>
      </c>
      <c r="BG1233" s="256">
        <f>IF(N1233="zákl. přenesená",J1233,0)</f>
        <v>0</v>
      </c>
      <c r="BH1233" s="256">
        <f>IF(N1233="sníž. přenesená",J1233,0)</f>
        <v>0</v>
      </c>
      <c r="BI1233" s="256">
        <f>IF(N1233="nulová",J1233,0)</f>
        <v>0</v>
      </c>
      <c r="BJ1233" s="16" t="s">
        <v>80</v>
      </c>
      <c r="BK1233" s="256">
        <f>ROUND(I1233*H1233,2)</f>
        <v>0</v>
      </c>
      <c r="BL1233" s="16" t="s">
        <v>242</v>
      </c>
      <c r="BM1233" s="255" t="s">
        <v>1739</v>
      </c>
    </row>
    <row r="1234" spans="1:65" s="2" customFormat="1" ht="16.5" customHeight="1">
      <c r="A1234" s="37"/>
      <c r="B1234" s="38"/>
      <c r="C1234" s="243" t="s">
        <v>1740</v>
      </c>
      <c r="D1234" s="243" t="s">
        <v>160</v>
      </c>
      <c r="E1234" s="244" t="s">
        <v>1741</v>
      </c>
      <c r="F1234" s="245" t="s">
        <v>1742</v>
      </c>
      <c r="G1234" s="246" t="s">
        <v>163</v>
      </c>
      <c r="H1234" s="247">
        <v>325.55</v>
      </c>
      <c r="I1234" s="248"/>
      <c r="J1234" s="249">
        <f>ROUND(I1234*H1234,2)</f>
        <v>0</v>
      </c>
      <c r="K1234" s="250"/>
      <c r="L1234" s="43"/>
      <c r="M1234" s="251" t="s">
        <v>1</v>
      </c>
      <c r="N1234" s="252" t="s">
        <v>38</v>
      </c>
      <c r="O1234" s="90"/>
      <c r="P1234" s="253">
        <f>O1234*H1234</f>
        <v>0</v>
      </c>
      <c r="Q1234" s="253">
        <v>0.00014</v>
      </c>
      <c r="R1234" s="253">
        <f>Q1234*H1234</f>
        <v>0.045577</v>
      </c>
      <c r="S1234" s="253">
        <v>0</v>
      </c>
      <c r="T1234" s="254">
        <f>S1234*H1234</f>
        <v>0</v>
      </c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R1234" s="255" t="s">
        <v>242</v>
      </c>
      <c r="AT1234" s="255" t="s">
        <v>160</v>
      </c>
      <c r="AU1234" s="255" t="s">
        <v>82</v>
      </c>
      <c r="AY1234" s="16" t="s">
        <v>158</v>
      </c>
      <c r="BE1234" s="256">
        <f>IF(N1234="základní",J1234,0)</f>
        <v>0</v>
      </c>
      <c r="BF1234" s="256">
        <f>IF(N1234="snížená",J1234,0)</f>
        <v>0</v>
      </c>
      <c r="BG1234" s="256">
        <f>IF(N1234="zákl. přenesená",J1234,0)</f>
        <v>0</v>
      </c>
      <c r="BH1234" s="256">
        <f>IF(N1234="sníž. přenesená",J1234,0)</f>
        <v>0</v>
      </c>
      <c r="BI1234" s="256">
        <f>IF(N1234="nulová",J1234,0)</f>
        <v>0</v>
      </c>
      <c r="BJ1234" s="16" t="s">
        <v>80</v>
      </c>
      <c r="BK1234" s="256">
        <f>ROUND(I1234*H1234,2)</f>
        <v>0</v>
      </c>
      <c r="BL1234" s="16" t="s">
        <v>242</v>
      </c>
      <c r="BM1234" s="255" t="s">
        <v>1743</v>
      </c>
    </row>
    <row r="1235" spans="1:51" s="14" customFormat="1" ht="12">
      <c r="A1235" s="14"/>
      <c r="B1235" s="268"/>
      <c r="C1235" s="269"/>
      <c r="D1235" s="259" t="s">
        <v>166</v>
      </c>
      <c r="E1235" s="270" t="s">
        <v>1</v>
      </c>
      <c r="F1235" s="271" t="s">
        <v>1744</v>
      </c>
      <c r="G1235" s="269"/>
      <c r="H1235" s="272">
        <v>325.55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166</v>
      </c>
      <c r="AU1235" s="278" t="s">
        <v>82</v>
      </c>
      <c r="AV1235" s="14" t="s">
        <v>82</v>
      </c>
      <c r="AW1235" s="14" t="s">
        <v>30</v>
      </c>
      <c r="AX1235" s="14" t="s">
        <v>73</v>
      </c>
      <c r="AY1235" s="278" t="s">
        <v>158</v>
      </c>
    </row>
    <row r="1236" spans="1:65" s="2" customFormat="1" ht="21.75" customHeight="1">
      <c r="A1236" s="37"/>
      <c r="B1236" s="38"/>
      <c r="C1236" s="243" t="s">
        <v>1745</v>
      </c>
      <c r="D1236" s="243" t="s">
        <v>160</v>
      </c>
      <c r="E1236" s="244" t="s">
        <v>1746</v>
      </c>
      <c r="F1236" s="245" t="s">
        <v>1747</v>
      </c>
      <c r="G1236" s="246" t="s">
        <v>214</v>
      </c>
      <c r="H1236" s="247">
        <v>4.933</v>
      </c>
      <c r="I1236" s="248"/>
      <c r="J1236" s="249">
        <f>ROUND(I1236*H1236,2)</f>
        <v>0</v>
      </c>
      <c r="K1236" s="250"/>
      <c r="L1236" s="43"/>
      <c r="M1236" s="251" t="s">
        <v>1</v>
      </c>
      <c r="N1236" s="252" t="s">
        <v>38</v>
      </c>
      <c r="O1236" s="90"/>
      <c r="P1236" s="253">
        <f>O1236*H1236</f>
        <v>0</v>
      </c>
      <c r="Q1236" s="253">
        <v>0</v>
      </c>
      <c r="R1236" s="253">
        <f>Q1236*H1236</f>
        <v>0</v>
      </c>
      <c r="S1236" s="253">
        <v>0</v>
      </c>
      <c r="T1236" s="254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255" t="s">
        <v>242</v>
      </c>
      <c r="AT1236" s="255" t="s">
        <v>160</v>
      </c>
      <c r="AU1236" s="255" t="s">
        <v>82</v>
      </c>
      <c r="AY1236" s="16" t="s">
        <v>158</v>
      </c>
      <c r="BE1236" s="256">
        <f>IF(N1236="základní",J1236,0)</f>
        <v>0</v>
      </c>
      <c r="BF1236" s="256">
        <f>IF(N1236="snížená",J1236,0)</f>
        <v>0</v>
      </c>
      <c r="BG1236" s="256">
        <f>IF(N1236="zákl. přenesená",J1236,0)</f>
        <v>0</v>
      </c>
      <c r="BH1236" s="256">
        <f>IF(N1236="sníž. přenesená",J1236,0)</f>
        <v>0</v>
      </c>
      <c r="BI1236" s="256">
        <f>IF(N1236="nulová",J1236,0)</f>
        <v>0</v>
      </c>
      <c r="BJ1236" s="16" t="s">
        <v>80</v>
      </c>
      <c r="BK1236" s="256">
        <f>ROUND(I1236*H1236,2)</f>
        <v>0</v>
      </c>
      <c r="BL1236" s="16" t="s">
        <v>242</v>
      </c>
      <c r="BM1236" s="255" t="s">
        <v>1748</v>
      </c>
    </row>
    <row r="1237" spans="1:63" s="12" customFormat="1" ht="22.8" customHeight="1">
      <c r="A1237" s="12"/>
      <c r="B1237" s="227"/>
      <c r="C1237" s="228"/>
      <c r="D1237" s="229" t="s">
        <v>72</v>
      </c>
      <c r="E1237" s="241" t="s">
        <v>1749</v>
      </c>
      <c r="F1237" s="241" t="s">
        <v>1750</v>
      </c>
      <c r="G1237" s="228"/>
      <c r="H1237" s="228"/>
      <c r="I1237" s="231"/>
      <c r="J1237" s="242">
        <f>BK1237</f>
        <v>0</v>
      </c>
      <c r="K1237" s="228"/>
      <c r="L1237" s="233"/>
      <c r="M1237" s="234"/>
      <c r="N1237" s="235"/>
      <c r="O1237" s="235"/>
      <c r="P1237" s="236">
        <f>SUM(P1238:P1368)</f>
        <v>0</v>
      </c>
      <c r="Q1237" s="235"/>
      <c r="R1237" s="236">
        <f>SUM(R1238:R1368)</f>
        <v>0.6191414999999999</v>
      </c>
      <c r="S1237" s="235"/>
      <c r="T1237" s="237">
        <f>SUM(T1238:T1368)</f>
        <v>0.179952</v>
      </c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R1237" s="238" t="s">
        <v>82</v>
      </c>
      <c r="AT1237" s="239" t="s">
        <v>72</v>
      </c>
      <c r="AU1237" s="239" t="s">
        <v>80</v>
      </c>
      <c r="AY1237" s="238" t="s">
        <v>158</v>
      </c>
      <c r="BK1237" s="240">
        <f>SUM(BK1238:BK1368)</f>
        <v>0</v>
      </c>
    </row>
    <row r="1238" spans="1:65" s="2" customFormat="1" ht="21.75" customHeight="1">
      <c r="A1238" s="37"/>
      <c r="B1238" s="38"/>
      <c r="C1238" s="243" t="s">
        <v>1751</v>
      </c>
      <c r="D1238" s="243" t="s">
        <v>160</v>
      </c>
      <c r="E1238" s="244" t="s">
        <v>1752</v>
      </c>
      <c r="F1238" s="245" t="s">
        <v>1753</v>
      </c>
      <c r="G1238" s="246" t="s">
        <v>163</v>
      </c>
      <c r="H1238" s="247">
        <v>102.116</v>
      </c>
      <c r="I1238" s="248"/>
      <c r="J1238" s="249">
        <f>ROUND(I1238*H1238,2)</f>
        <v>0</v>
      </c>
      <c r="K1238" s="250"/>
      <c r="L1238" s="43"/>
      <c r="M1238" s="251" t="s">
        <v>1</v>
      </c>
      <c r="N1238" s="252" t="s">
        <v>38</v>
      </c>
      <c r="O1238" s="90"/>
      <c r="P1238" s="253">
        <f>O1238*H1238</f>
        <v>0</v>
      </c>
      <c r="Q1238" s="253">
        <v>0.00025</v>
      </c>
      <c r="R1238" s="253">
        <f>Q1238*H1238</f>
        <v>0.025529</v>
      </c>
      <c r="S1238" s="253">
        <v>0</v>
      </c>
      <c r="T1238" s="254">
        <f>S1238*H1238</f>
        <v>0</v>
      </c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R1238" s="255" t="s">
        <v>242</v>
      </c>
      <c r="AT1238" s="255" t="s">
        <v>160</v>
      </c>
      <c r="AU1238" s="255" t="s">
        <v>82</v>
      </c>
      <c r="AY1238" s="16" t="s">
        <v>158</v>
      </c>
      <c r="BE1238" s="256">
        <f>IF(N1238="základní",J1238,0)</f>
        <v>0</v>
      </c>
      <c r="BF1238" s="256">
        <f>IF(N1238="snížená",J1238,0)</f>
        <v>0</v>
      </c>
      <c r="BG1238" s="256">
        <f>IF(N1238="zákl. přenesená",J1238,0)</f>
        <v>0</v>
      </c>
      <c r="BH1238" s="256">
        <f>IF(N1238="sníž. přenesená",J1238,0)</f>
        <v>0</v>
      </c>
      <c r="BI1238" s="256">
        <f>IF(N1238="nulová",J1238,0)</f>
        <v>0</v>
      </c>
      <c r="BJ1238" s="16" t="s">
        <v>80</v>
      </c>
      <c r="BK1238" s="256">
        <f>ROUND(I1238*H1238,2)</f>
        <v>0</v>
      </c>
      <c r="BL1238" s="16" t="s">
        <v>242</v>
      </c>
      <c r="BM1238" s="255" t="s">
        <v>1754</v>
      </c>
    </row>
    <row r="1239" spans="1:51" s="13" customFormat="1" ht="12">
      <c r="A1239" s="13"/>
      <c r="B1239" s="257"/>
      <c r="C1239" s="258"/>
      <c r="D1239" s="259" t="s">
        <v>166</v>
      </c>
      <c r="E1239" s="260" t="s">
        <v>1</v>
      </c>
      <c r="F1239" s="261" t="s">
        <v>386</v>
      </c>
      <c r="G1239" s="258"/>
      <c r="H1239" s="260" t="s">
        <v>1</v>
      </c>
      <c r="I1239" s="262"/>
      <c r="J1239" s="258"/>
      <c r="K1239" s="258"/>
      <c r="L1239" s="263"/>
      <c r="M1239" s="264"/>
      <c r="N1239" s="265"/>
      <c r="O1239" s="265"/>
      <c r="P1239" s="265"/>
      <c r="Q1239" s="265"/>
      <c r="R1239" s="265"/>
      <c r="S1239" s="265"/>
      <c r="T1239" s="266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67" t="s">
        <v>166</v>
      </c>
      <c r="AU1239" s="267" t="s">
        <v>82</v>
      </c>
      <c r="AV1239" s="13" t="s">
        <v>80</v>
      </c>
      <c r="AW1239" s="13" t="s">
        <v>30</v>
      </c>
      <c r="AX1239" s="13" t="s">
        <v>73</v>
      </c>
      <c r="AY1239" s="267" t="s">
        <v>158</v>
      </c>
    </row>
    <row r="1240" spans="1:51" s="14" customFormat="1" ht="12">
      <c r="A1240" s="14"/>
      <c r="B1240" s="268"/>
      <c r="C1240" s="269"/>
      <c r="D1240" s="259" t="s">
        <v>166</v>
      </c>
      <c r="E1240" s="270" t="s">
        <v>1</v>
      </c>
      <c r="F1240" s="271" t="s">
        <v>715</v>
      </c>
      <c r="G1240" s="269"/>
      <c r="H1240" s="272">
        <v>21.84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166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158</v>
      </c>
    </row>
    <row r="1241" spans="1:51" s="14" customFormat="1" ht="12">
      <c r="A1241" s="14"/>
      <c r="B1241" s="268"/>
      <c r="C1241" s="269"/>
      <c r="D1241" s="259" t="s">
        <v>166</v>
      </c>
      <c r="E1241" s="270" t="s">
        <v>1</v>
      </c>
      <c r="F1241" s="271" t="s">
        <v>716</v>
      </c>
      <c r="G1241" s="269"/>
      <c r="H1241" s="272">
        <v>11.34</v>
      </c>
      <c r="I1241" s="273"/>
      <c r="J1241" s="269"/>
      <c r="K1241" s="269"/>
      <c r="L1241" s="274"/>
      <c r="M1241" s="275"/>
      <c r="N1241" s="276"/>
      <c r="O1241" s="276"/>
      <c r="P1241" s="276"/>
      <c r="Q1241" s="276"/>
      <c r="R1241" s="276"/>
      <c r="S1241" s="276"/>
      <c r="T1241" s="27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8" t="s">
        <v>166</v>
      </c>
      <c r="AU1241" s="278" t="s">
        <v>82</v>
      </c>
      <c r="AV1241" s="14" t="s">
        <v>82</v>
      </c>
      <c r="AW1241" s="14" t="s">
        <v>30</v>
      </c>
      <c r="AX1241" s="14" t="s">
        <v>73</v>
      </c>
      <c r="AY1241" s="278" t="s">
        <v>158</v>
      </c>
    </row>
    <row r="1242" spans="1:51" s="14" customFormat="1" ht="12">
      <c r="A1242" s="14"/>
      <c r="B1242" s="268"/>
      <c r="C1242" s="269"/>
      <c r="D1242" s="259" t="s">
        <v>166</v>
      </c>
      <c r="E1242" s="270" t="s">
        <v>1</v>
      </c>
      <c r="F1242" s="271" t="s">
        <v>717</v>
      </c>
      <c r="G1242" s="269"/>
      <c r="H1242" s="272">
        <v>11.907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166</v>
      </c>
      <c r="AU1242" s="278" t="s">
        <v>82</v>
      </c>
      <c r="AV1242" s="14" t="s">
        <v>82</v>
      </c>
      <c r="AW1242" s="14" t="s">
        <v>30</v>
      </c>
      <c r="AX1242" s="14" t="s">
        <v>73</v>
      </c>
      <c r="AY1242" s="278" t="s">
        <v>158</v>
      </c>
    </row>
    <row r="1243" spans="1:51" s="14" customFormat="1" ht="12">
      <c r="A1243" s="14"/>
      <c r="B1243" s="268"/>
      <c r="C1243" s="269"/>
      <c r="D1243" s="259" t="s">
        <v>166</v>
      </c>
      <c r="E1243" s="270" t="s">
        <v>1</v>
      </c>
      <c r="F1243" s="271" t="s">
        <v>718</v>
      </c>
      <c r="G1243" s="269"/>
      <c r="H1243" s="272">
        <v>11.057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166</v>
      </c>
      <c r="AU1243" s="278" t="s">
        <v>82</v>
      </c>
      <c r="AV1243" s="14" t="s">
        <v>82</v>
      </c>
      <c r="AW1243" s="14" t="s">
        <v>30</v>
      </c>
      <c r="AX1243" s="14" t="s">
        <v>73</v>
      </c>
      <c r="AY1243" s="278" t="s">
        <v>158</v>
      </c>
    </row>
    <row r="1244" spans="1:51" s="13" customFormat="1" ht="12">
      <c r="A1244" s="13"/>
      <c r="B1244" s="257"/>
      <c r="C1244" s="258"/>
      <c r="D1244" s="259" t="s">
        <v>166</v>
      </c>
      <c r="E1244" s="260" t="s">
        <v>1</v>
      </c>
      <c r="F1244" s="261" t="s">
        <v>392</v>
      </c>
      <c r="G1244" s="258"/>
      <c r="H1244" s="260" t="s">
        <v>1</v>
      </c>
      <c r="I1244" s="262"/>
      <c r="J1244" s="258"/>
      <c r="K1244" s="258"/>
      <c r="L1244" s="263"/>
      <c r="M1244" s="264"/>
      <c r="N1244" s="265"/>
      <c r="O1244" s="265"/>
      <c r="P1244" s="265"/>
      <c r="Q1244" s="265"/>
      <c r="R1244" s="265"/>
      <c r="S1244" s="265"/>
      <c r="T1244" s="266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7" t="s">
        <v>166</v>
      </c>
      <c r="AU1244" s="267" t="s">
        <v>82</v>
      </c>
      <c r="AV1244" s="13" t="s">
        <v>80</v>
      </c>
      <c r="AW1244" s="13" t="s">
        <v>30</v>
      </c>
      <c r="AX1244" s="13" t="s">
        <v>73</v>
      </c>
      <c r="AY1244" s="267" t="s">
        <v>158</v>
      </c>
    </row>
    <row r="1245" spans="1:51" s="14" customFormat="1" ht="12">
      <c r="A1245" s="14"/>
      <c r="B1245" s="268"/>
      <c r="C1245" s="269"/>
      <c r="D1245" s="259" t="s">
        <v>166</v>
      </c>
      <c r="E1245" s="270" t="s">
        <v>1</v>
      </c>
      <c r="F1245" s="271" t="s">
        <v>715</v>
      </c>
      <c r="G1245" s="269"/>
      <c r="H1245" s="272">
        <v>21.84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166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158</v>
      </c>
    </row>
    <row r="1246" spans="1:51" s="14" customFormat="1" ht="12">
      <c r="A1246" s="14"/>
      <c r="B1246" s="268"/>
      <c r="C1246" s="269"/>
      <c r="D1246" s="259" t="s">
        <v>166</v>
      </c>
      <c r="E1246" s="270" t="s">
        <v>1</v>
      </c>
      <c r="F1246" s="271" t="s">
        <v>720</v>
      </c>
      <c r="G1246" s="269"/>
      <c r="H1246" s="272">
        <v>12.96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166</v>
      </c>
      <c r="AU1246" s="278" t="s">
        <v>82</v>
      </c>
      <c r="AV1246" s="14" t="s">
        <v>82</v>
      </c>
      <c r="AW1246" s="14" t="s">
        <v>30</v>
      </c>
      <c r="AX1246" s="14" t="s">
        <v>73</v>
      </c>
      <c r="AY1246" s="278" t="s">
        <v>158</v>
      </c>
    </row>
    <row r="1247" spans="1:51" s="14" customFormat="1" ht="12">
      <c r="A1247" s="14"/>
      <c r="B1247" s="268"/>
      <c r="C1247" s="269"/>
      <c r="D1247" s="259" t="s">
        <v>166</v>
      </c>
      <c r="E1247" s="270" t="s">
        <v>1</v>
      </c>
      <c r="F1247" s="271" t="s">
        <v>721</v>
      </c>
      <c r="G1247" s="269"/>
      <c r="H1247" s="272">
        <v>11.172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166</v>
      </c>
      <c r="AU1247" s="278" t="s">
        <v>82</v>
      </c>
      <c r="AV1247" s="14" t="s">
        <v>82</v>
      </c>
      <c r="AW1247" s="14" t="s">
        <v>30</v>
      </c>
      <c r="AX1247" s="14" t="s">
        <v>73</v>
      </c>
      <c r="AY1247" s="278" t="s">
        <v>158</v>
      </c>
    </row>
    <row r="1248" spans="1:65" s="2" customFormat="1" ht="21.75" customHeight="1">
      <c r="A1248" s="37"/>
      <c r="B1248" s="38"/>
      <c r="C1248" s="243" t="s">
        <v>1755</v>
      </c>
      <c r="D1248" s="243" t="s">
        <v>160</v>
      </c>
      <c r="E1248" s="244" t="s">
        <v>1756</v>
      </c>
      <c r="F1248" s="245" t="s">
        <v>1757</v>
      </c>
      <c r="G1248" s="246" t="s">
        <v>163</v>
      </c>
      <c r="H1248" s="247">
        <v>29.154</v>
      </c>
      <c r="I1248" s="248"/>
      <c r="J1248" s="249">
        <f>ROUND(I1248*H1248,2)</f>
        <v>0</v>
      </c>
      <c r="K1248" s="250"/>
      <c r="L1248" s="43"/>
      <c r="M1248" s="251" t="s">
        <v>1</v>
      </c>
      <c r="N1248" s="252" t="s">
        <v>38</v>
      </c>
      <c r="O1248" s="90"/>
      <c r="P1248" s="253">
        <f>O1248*H1248</f>
        <v>0</v>
      </c>
      <c r="Q1248" s="253">
        <v>0.00025</v>
      </c>
      <c r="R1248" s="253">
        <f>Q1248*H1248</f>
        <v>0.0072885</v>
      </c>
      <c r="S1248" s="253">
        <v>0</v>
      </c>
      <c r="T1248" s="254">
        <f>S1248*H1248</f>
        <v>0</v>
      </c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R1248" s="255" t="s">
        <v>242</v>
      </c>
      <c r="AT1248" s="255" t="s">
        <v>160</v>
      </c>
      <c r="AU1248" s="255" t="s">
        <v>82</v>
      </c>
      <c r="AY1248" s="16" t="s">
        <v>158</v>
      </c>
      <c r="BE1248" s="256">
        <f>IF(N1248="základní",J1248,0)</f>
        <v>0</v>
      </c>
      <c r="BF1248" s="256">
        <f>IF(N1248="snížená",J1248,0)</f>
        <v>0</v>
      </c>
      <c r="BG1248" s="256">
        <f>IF(N1248="zákl. přenesená",J1248,0)</f>
        <v>0</v>
      </c>
      <c r="BH1248" s="256">
        <f>IF(N1248="sníž. přenesená",J1248,0)</f>
        <v>0</v>
      </c>
      <c r="BI1248" s="256">
        <f>IF(N1248="nulová",J1248,0)</f>
        <v>0</v>
      </c>
      <c r="BJ1248" s="16" t="s">
        <v>80</v>
      </c>
      <c r="BK1248" s="256">
        <f>ROUND(I1248*H1248,2)</f>
        <v>0</v>
      </c>
      <c r="BL1248" s="16" t="s">
        <v>242</v>
      </c>
      <c r="BM1248" s="255" t="s">
        <v>1758</v>
      </c>
    </row>
    <row r="1249" spans="1:51" s="13" customFormat="1" ht="12">
      <c r="A1249" s="13"/>
      <c r="B1249" s="257"/>
      <c r="C1249" s="258"/>
      <c r="D1249" s="259" t="s">
        <v>166</v>
      </c>
      <c r="E1249" s="260" t="s">
        <v>1</v>
      </c>
      <c r="F1249" s="261" t="s">
        <v>386</v>
      </c>
      <c r="G1249" s="258"/>
      <c r="H1249" s="260" t="s">
        <v>1</v>
      </c>
      <c r="I1249" s="262"/>
      <c r="J1249" s="258"/>
      <c r="K1249" s="258"/>
      <c r="L1249" s="263"/>
      <c r="M1249" s="264"/>
      <c r="N1249" s="265"/>
      <c r="O1249" s="265"/>
      <c r="P1249" s="265"/>
      <c r="Q1249" s="265"/>
      <c r="R1249" s="265"/>
      <c r="S1249" s="265"/>
      <c r="T1249" s="266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67" t="s">
        <v>166</v>
      </c>
      <c r="AU1249" s="267" t="s">
        <v>82</v>
      </c>
      <c r="AV1249" s="13" t="s">
        <v>80</v>
      </c>
      <c r="AW1249" s="13" t="s">
        <v>30</v>
      </c>
      <c r="AX1249" s="13" t="s">
        <v>73</v>
      </c>
      <c r="AY1249" s="267" t="s">
        <v>158</v>
      </c>
    </row>
    <row r="1250" spans="1:51" s="14" customFormat="1" ht="12">
      <c r="A1250" s="14"/>
      <c r="B1250" s="268"/>
      <c r="C1250" s="269"/>
      <c r="D1250" s="259" t="s">
        <v>166</v>
      </c>
      <c r="E1250" s="270" t="s">
        <v>1</v>
      </c>
      <c r="F1250" s="271" t="s">
        <v>719</v>
      </c>
      <c r="G1250" s="269"/>
      <c r="H1250" s="272">
        <v>3.099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166</v>
      </c>
      <c r="AU1250" s="278" t="s">
        <v>82</v>
      </c>
      <c r="AV1250" s="14" t="s">
        <v>82</v>
      </c>
      <c r="AW1250" s="14" t="s">
        <v>30</v>
      </c>
      <c r="AX1250" s="14" t="s">
        <v>73</v>
      </c>
      <c r="AY1250" s="278" t="s">
        <v>158</v>
      </c>
    </row>
    <row r="1251" spans="1:51" s="13" customFormat="1" ht="12">
      <c r="A1251" s="13"/>
      <c r="B1251" s="257"/>
      <c r="C1251" s="258"/>
      <c r="D1251" s="259" t="s">
        <v>166</v>
      </c>
      <c r="E1251" s="260" t="s">
        <v>1</v>
      </c>
      <c r="F1251" s="261" t="s">
        <v>392</v>
      </c>
      <c r="G1251" s="258"/>
      <c r="H1251" s="260" t="s">
        <v>1</v>
      </c>
      <c r="I1251" s="262"/>
      <c r="J1251" s="258"/>
      <c r="K1251" s="258"/>
      <c r="L1251" s="263"/>
      <c r="M1251" s="264"/>
      <c r="N1251" s="265"/>
      <c r="O1251" s="265"/>
      <c r="P1251" s="265"/>
      <c r="Q1251" s="265"/>
      <c r="R1251" s="265"/>
      <c r="S1251" s="265"/>
      <c r="T1251" s="266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7" t="s">
        <v>166</v>
      </c>
      <c r="AU1251" s="267" t="s">
        <v>82</v>
      </c>
      <c r="AV1251" s="13" t="s">
        <v>80</v>
      </c>
      <c r="AW1251" s="13" t="s">
        <v>30</v>
      </c>
      <c r="AX1251" s="13" t="s">
        <v>73</v>
      </c>
      <c r="AY1251" s="267" t="s">
        <v>158</v>
      </c>
    </row>
    <row r="1252" spans="1:51" s="14" customFormat="1" ht="12">
      <c r="A1252" s="14"/>
      <c r="B1252" s="268"/>
      <c r="C1252" s="269"/>
      <c r="D1252" s="259" t="s">
        <v>166</v>
      </c>
      <c r="E1252" s="270" t="s">
        <v>1</v>
      </c>
      <c r="F1252" s="271" t="s">
        <v>722</v>
      </c>
      <c r="G1252" s="269"/>
      <c r="H1252" s="272">
        <v>4.725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166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158</v>
      </c>
    </row>
    <row r="1253" spans="1:51" s="14" customFormat="1" ht="12">
      <c r="A1253" s="14"/>
      <c r="B1253" s="268"/>
      <c r="C1253" s="269"/>
      <c r="D1253" s="259" t="s">
        <v>166</v>
      </c>
      <c r="E1253" s="270" t="s">
        <v>1</v>
      </c>
      <c r="F1253" s="271" t="s">
        <v>723</v>
      </c>
      <c r="G1253" s="269"/>
      <c r="H1253" s="272">
        <v>3.105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166</v>
      </c>
      <c r="AU1253" s="278" t="s">
        <v>82</v>
      </c>
      <c r="AV1253" s="14" t="s">
        <v>82</v>
      </c>
      <c r="AW1253" s="14" t="s">
        <v>30</v>
      </c>
      <c r="AX1253" s="14" t="s">
        <v>73</v>
      </c>
      <c r="AY1253" s="278" t="s">
        <v>158</v>
      </c>
    </row>
    <row r="1254" spans="1:51" s="14" customFormat="1" ht="12">
      <c r="A1254" s="14"/>
      <c r="B1254" s="268"/>
      <c r="C1254" s="269"/>
      <c r="D1254" s="259" t="s">
        <v>166</v>
      </c>
      <c r="E1254" s="270" t="s">
        <v>1</v>
      </c>
      <c r="F1254" s="271" t="s">
        <v>724</v>
      </c>
      <c r="G1254" s="269"/>
      <c r="H1254" s="272">
        <v>18.225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166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158</v>
      </c>
    </row>
    <row r="1255" spans="1:65" s="2" customFormat="1" ht="21.75" customHeight="1">
      <c r="A1255" s="37"/>
      <c r="B1255" s="38"/>
      <c r="C1255" s="243" t="s">
        <v>1759</v>
      </c>
      <c r="D1255" s="243" t="s">
        <v>160</v>
      </c>
      <c r="E1255" s="244" t="s">
        <v>1760</v>
      </c>
      <c r="F1255" s="245" t="s">
        <v>1761</v>
      </c>
      <c r="G1255" s="246" t="s">
        <v>284</v>
      </c>
      <c r="H1255" s="247">
        <v>17</v>
      </c>
      <c r="I1255" s="248"/>
      <c r="J1255" s="249">
        <f>ROUND(I1255*H1255,2)</f>
        <v>0</v>
      </c>
      <c r="K1255" s="250"/>
      <c r="L1255" s="43"/>
      <c r="M1255" s="251" t="s">
        <v>1</v>
      </c>
      <c r="N1255" s="252" t="s">
        <v>38</v>
      </c>
      <c r="O1255" s="90"/>
      <c r="P1255" s="253">
        <f>O1255*H1255</f>
        <v>0</v>
      </c>
      <c r="Q1255" s="253">
        <v>0.00025</v>
      </c>
      <c r="R1255" s="253">
        <f>Q1255*H1255</f>
        <v>0.00425</v>
      </c>
      <c r="S1255" s="253">
        <v>0</v>
      </c>
      <c r="T1255" s="254">
        <f>S1255*H1255</f>
        <v>0</v>
      </c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R1255" s="255" t="s">
        <v>242</v>
      </c>
      <c r="AT1255" s="255" t="s">
        <v>160</v>
      </c>
      <c r="AU1255" s="255" t="s">
        <v>82</v>
      </c>
      <c r="AY1255" s="16" t="s">
        <v>158</v>
      </c>
      <c r="BE1255" s="256">
        <f>IF(N1255="základní",J1255,0)</f>
        <v>0</v>
      </c>
      <c r="BF1255" s="256">
        <f>IF(N1255="snížená",J1255,0)</f>
        <v>0</v>
      </c>
      <c r="BG1255" s="256">
        <f>IF(N1255="zákl. přenesená",J1255,0)</f>
        <v>0</v>
      </c>
      <c r="BH1255" s="256">
        <f>IF(N1255="sníž. přenesená",J1255,0)</f>
        <v>0</v>
      </c>
      <c r="BI1255" s="256">
        <f>IF(N1255="nulová",J1255,0)</f>
        <v>0</v>
      </c>
      <c r="BJ1255" s="16" t="s">
        <v>80</v>
      </c>
      <c r="BK1255" s="256">
        <f>ROUND(I1255*H1255,2)</f>
        <v>0</v>
      </c>
      <c r="BL1255" s="16" t="s">
        <v>242</v>
      </c>
      <c r="BM1255" s="255" t="s">
        <v>1762</v>
      </c>
    </row>
    <row r="1256" spans="1:51" s="14" customFormat="1" ht="12">
      <c r="A1256" s="14"/>
      <c r="B1256" s="268"/>
      <c r="C1256" s="269"/>
      <c r="D1256" s="259" t="s">
        <v>166</v>
      </c>
      <c r="E1256" s="270" t="s">
        <v>1</v>
      </c>
      <c r="F1256" s="271" t="s">
        <v>1763</v>
      </c>
      <c r="G1256" s="269"/>
      <c r="H1256" s="272">
        <v>17</v>
      </c>
      <c r="I1256" s="273"/>
      <c r="J1256" s="269"/>
      <c r="K1256" s="269"/>
      <c r="L1256" s="274"/>
      <c r="M1256" s="275"/>
      <c r="N1256" s="276"/>
      <c r="O1256" s="276"/>
      <c r="P1256" s="276"/>
      <c r="Q1256" s="276"/>
      <c r="R1256" s="276"/>
      <c r="S1256" s="276"/>
      <c r="T1256" s="27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8" t="s">
        <v>166</v>
      </c>
      <c r="AU1256" s="278" t="s">
        <v>82</v>
      </c>
      <c r="AV1256" s="14" t="s">
        <v>82</v>
      </c>
      <c r="AW1256" s="14" t="s">
        <v>30</v>
      </c>
      <c r="AX1256" s="14" t="s">
        <v>73</v>
      </c>
      <c r="AY1256" s="278" t="s">
        <v>158</v>
      </c>
    </row>
    <row r="1257" spans="1:65" s="2" customFormat="1" ht="33" customHeight="1">
      <c r="A1257" s="37"/>
      <c r="B1257" s="38"/>
      <c r="C1257" s="279" t="s">
        <v>1764</v>
      </c>
      <c r="D1257" s="279" t="s">
        <v>233</v>
      </c>
      <c r="E1257" s="280" t="s">
        <v>1765</v>
      </c>
      <c r="F1257" s="281" t="s">
        <v>1766</v>
      </c>
      <c r="G1257" s="282" t="s">
        <v>284</v>
      </c>
      <c r="H1257" s="283">
        <v>12</v>
      </c>
      <c r="I1257" s="284"/>
      <c r="J1257" s="285">
        <f>ROUND(I1257*H1257,2)</f>
        <v>0</v>
      </c>
      <c r="K1257" s="286"/>
      <c r="L1257" s="287"/>
      <c r="M1257" s="288" t="s">
        <v>1</v>
      </c>
      <c r="N1257" s="289" t="s">
        <v>38</v>
      </c>
      <c r="O1257" s="90"/>
      <c r="P1257" s="253">
        <f>O1257*H1257</f>
        <v>0</v>
      </c>
      <c r="Q1257" s="253">
        <v>0.01</v>
      </c>
      <c r="R1257" s="253">
        <f>Q1257*H1257</f>
        <v>0.12</v>
      </c>
      <c r="S1257" s="253">
        <v>0</v>
      </c>
      <c r="T1257" s="254">
        <f>S1257*H1257</f>
        <v>0</v>
      </c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R1257" s="255" t="s">
        <v>341</v>
      </c>
      <c r="AT1257" s="255" t="s">
        <v>233</v>
      </c>
      <c r="AU1257" s="255" t="s">
        <v>82</v>
      </c>
      <c r="AY1257" s="16" t="s">
        <v>158</v>
      </c>
      <c r="BE1257" s="256">
        <f>IF(N1257="základní",J1257,0)</f>
        <v>0</v>
      </c>
      <c r="BF1257" s="256">
        <f>IF(N1257="snížená",J1257,0)</f>
        <v>0</v>
      </c>
      <c r="BG1257" s="256">
        <f>IF(N1257="zákl. přenesená",J1257,0)</f>
        <v>0</v>
      </c>
      <c r="BH1257" s="256">
        <f>IF(N1257="sníž. přenesená",J1257,0)</f>
        <v>0</v>
      </c>
      <c r="BI1257" s="256">
        <f>IF(N1257="nulová",J1257,0)</f>
        <v>0</v>
      </c>
      <c r="BJ1257" s="16" t="s">
        <v>80</v>
      </c>
      <c r="BK1257" s="256">
        <f>ROUND(I1257*H1257,2)</f>
        <v>0</v>
      </c>
      <c r="BL1257" s="16" t="s">
        <v>242</v>
      </c>
      <c r="BM1257" s="255" t="s">
        <v>1767</v>
      </c>
    </row>
    <row r="1258" spans="1:51" s="14" customFormat="1" ht="12">
      <c r="A1258" s="14"/>
      <c r="B1258" s="268"/>
      <c r="C1258" s="269"/>
      <c r="D1258" s="259" t="s">
        <v>166</v>
      </c>
      <c r="E1258" s="270" t="s">
        <v>1</v>
      </c>
      <c r="F1258" s="271" t="s">
        <v>1768</v>
      </c>
      <c r="G1258" s="269"/>
      <c r="H1258" s="272">
        <v>12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166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158</v>
      </c>
    </row>
    <row r="1259" spans="1:65" s="2" customFormat="1" ht="33" customHeight="1">
      <c r="A1259" s="37"/>
      <c r="B1259" s="38"/>
      <c r="C1259" s="279" t="s">
        <v>1769</v>
      </c>
      <c r="D1259" s="279" t="s">
        <v>233</v>
      </c>
      <c r="E1259" s="280" t="s">
        <v>1770</v>
      </c>
      <c r="F1259" s="281" t="s">
        <v>1771</v>
      </c>
      <c r="G1259" s="282" t="s">
        <v>284</v>
      </c>
      <c r="H1259" s="283">
        <v>2</v>
      </c>
      <c r="I1259" s="284"/>
      <c r="J1259" s="285">
        <f>ROUND(I1259*H1259,2)</f>
        <v>0</v>
      </c>
      <c r="K1259" s="286"/>
      <c r="L1259" s="287"/>
      <c r="M1259" s="288" t="s">
        <v>1</v>
      </c>
      <c r="N1259" s="289" t="s">
        <v>38</v>
      </c>
      <c r="O1259" s="90"/>
      <c r="P1259" s="253">
        <f>O1259*H1259</f>
        <v>0</v>
      </c>
      <c r="Q1259" s="253">
        <v>0.01</v>
      </c>
      <c r="R1259" s="253">
        <f>Q1259*H1259</f>
        <v>0.02</v>
      </c>
      <c r="S1259" s="253">
        <v>0</v>
      </c>
      <c r="T1259" s="254">
        <f>S1259*H1259</f>
        <v>0</v>
      </c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R1259" s="255" t="s">
        <v>341</v>
      </c>
      <c r="AT1259" s="255" t="s">
        <v>233</v>
      </c>
      <c r="AU1259" s="255" t="s">
        <v>82</v>
      </c>
      <c r="AY1259" s="16" t="s">
        <v>158</v>
      </c>
      <c r="BE1259" s="256">
        <f>IF(N1259="základní",J1259,0)</f>
        <v>0</v>
      </c>
      <c r="BF1259" s="256">
        <f>IF(N1259="snížená",J1259,0)</f>
        <v>0</v>
      </c>
      <c r="BG1259" s="256">
        <f>IF(N1259="zákl. přenesená",J1259,0)</f>
        <v>0</v>
      </c>
      <c r="BH1259" s="256">
        <f>IF(N1259="sníž. přenesená",J1259,0)</f>
        <v>0</v>
      </c>
      <c r="BI1259" s="256">
        <f>IF(N1259="nulová",J1259,0)</f>
        <v>0</v>
      </c>
      <c r="BJ1259" s="16" t="s">
        <v>80</v>
      </c>
      <c r="BK1259" s="256">
        <f>ROUND(I1259*H1259,2)</f>
        <v>0</v>
      </c>
      <c r="BL1259" s="16" t="s">
        <v>242</v>
      </c>
      <c r="BM1259" s="255" t="s">
        <v>1772</v>
      </c>
    </row>
    <row r="1260" spans="1:51" s="14" customFormat="1" ht="12">
      <c r="A1260" s="14"/>
      <c r="B1260" s="268"/>
      <c r="C1260" s="269"/>
      <c r="D1260" s="259" t="s">
        <v>166</v>
      </c>
      <c r="E1260" s="270" t="s">
        <v>1</v>
      </c>
      <c r="F1260" s="271" t="s">
        <v>1773</v>
      </c>
      <c r="G1260" s="269"/>
      <c r="H1260" s="272">
        <v>2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166</v>
      </c>
      <c r="AU1260" s="278" t="s">
        <v>82</v>
      </c>
      <c r="AV1260" s="14" t="s">
        <v>82</v>
      </c>
      <c r="AW1260" s="14" t="s">
        <v>30</v>
      </c>
      <c r="AX1260" s="14" t="s">
        <v>73</v>
      </c>
      <c r="AY1260" s="278" t="s">
        <v>158</v>
      </c>
    </row>
    <row r="1261" spans="1:65" s="2" customFormat="1" ht="33" customHeight="1">
      <c r="A1261" s="37"/>
      <c r="B1261" s="38"/>
      <c r="C1261" s="279" t="s">
        <v>1774</v>
      </c>
      <c r="D1261" s="279" t="s">
        <v>233</v>
      </c>
      <c r="E1261" s="280" t="s">
        <v>1775</v>
      </c>
      <c r="F1261" s="281" t="s">
        <v>1776</v>
      </c>
      <c r="G1261" s="282" t="s">
        <v>284</v>
      </c>
      <c r="H1261" s="283">
        <v>3</v>
      </c>
      <c r="I1261" s="284"/>
      <c r="J1261" s="285">
        <f>ROUND(I1261*H1261,2)</f>
        <v>0</v>
      </c>
      <c r="K1261" s="286"/>
      <c r="L1261" s="287"/>
      <c r="M1261" s="288" t="s">
        <v>1</v>
      </c>
      <c r="N1261" s="289" t="s">
        <v>38</v>
      </c>
      <c r="O1261" s="90"/>
      <c r="P1261" s="253">
        <f>O1261*H1261</f>
        <v>0</v>
      </c>
      <c r="Q1261" s="253">
        <v>0.01</v>
      </c>
      <c r="R1261" s="253">
        <f>Q1261*H1261</f>
        <v>0.03</v>
      </c>
      <c r="S1261" s="253">
        <v>0</v>
      </c>
      <c r="T1261" s="254">
        <f>S1261*H1261</f>
        <v>0</v>
      </c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R1261" s="255" t="s">
        <v>341</v>
      </c>
      <c r="AT1261" s="255" t="s">
        <v>233</v>
      </c>
      <c r="AU1261" s="255" t="s">
        <v>82</v>
      </c>
      <c r="AY1261" s="16" t="s">
        <v>158</v>
      </c>
      <c r="BE1261" s="256">
        <f>IF(N1261="základní",J1261,0)</f>
        <v>0</v>
      </c>
      <c r="BF1261" s="256">
        <f>IF(N1261="snížená",J1261,0)</f>
        <v>0</v>
      </c>
      <c r="BG1261" s="256">
        <f>IF(N1261="zákl. přenesená",J1261,0)</f>
        <v>0</v>
      </c>
      <c r="BH1261" s="256">
        <f>IF(N1261="sníž. přenesená",J1261,0)</f>
        <v>0</v>
      </c>
      <c r="BI1261" s="256">
        <f>IF(N1261="nulová",J1261,0)</f>
        <v>0</v>
      </c>
      <c r="BJ1261" s="16" t="s">
        <v>80</v>
      </c>
      <c r="BK1261" s="256">
        <f>ROUND(I1261*H1261,2)</f>
        <v>0</v>
      </c>
      <c r="BL1261" s="16" t="s">
        <v>242</v>
      </c>
      <c r="BM1261" s="255" t="s">
        <v>1777</v>
      </c>
    </row>
    <row r="1262" spans="1:51" s="14" customFormat="1" ht="12">
      <c r="A1262" s="14"/>
      <c r="B1262" s="268"/>
      <c r="C1262" s="269"/>
      <c r="D1262" s="259" t="s">
        <v>166</v>
      </c>
      <c r="E1262" s="270" t="s">
        <v>1</v>
      </c>
      <c r="F1262" s="271" t="s">
        <v>292</v>
      </c>
      <c r="G1262" s="269"/>
      <c r="H1262" s="272">
        <v>3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166</v>
      </c>
      <c r="AU1262" s="278" t="s">
        <v>82</v>
      </c>
      <c r="AV1262" s="14" t="s">
        <v>82</v>
      </c>
      <c r="AW1262" s="14" t="s">
        <v>30</v>
      </c>
      <c r="AX1262" s="14" t="s">
        <v>73</v>
      </c>
      <c r="AY1262" s="278" t="s">
        <v>158</v>
      </c>
    </row>
    <row r="1263" spans="1:65" s="2" customFormat="1" ht="33" customHeight="1">
      <c r="A1263" s="37"/>
      <c r="B1263" s="38"/>
      <c r="C1263" s="279" t="s">
        <v>1778</v>
      </c>
      <c r="D1263" s="279" t="s">
        <v>233</v>
      </c>
      <c r="E1263" s="280" t="s">
        <v>1779</v>
      </c>
      <c r="F1263" s="281" t="s">
        <v>1780</v>
      </c>
      <c r="G1263" s="282" t="s">
        <v>284</v>
      </c>
      <c r="H1263" s="283">
        <v>1</v>
      </c>
      <c r="I1263" s="284"/>
      <c r="J1263" s="285">
        <f>ROUND(I1263*H1263,2)</f>
        <v>0</v>
      </c>
      <c r="K1263" s="286"/>
      <c r="L1263" s="287"/>
      <c r="M1263" s="288" t="s">
        <v>1</v>
      </c>
      <c r="N1263" s="289" t="s">
        <v>38</v>
      </c>
      <c r="O1263" s="90"/>
      <c r="P1263" s="253">
        <f>O1263*H1263</f>
        <v>0</v>
      </c>
      <c r="Q1263" s="253">
        <v>0.0073</v>
      </c>
      <c r="R1263" s="253">
        <f>Q1263*H1263</f>
        <v>0.0073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341</v>
      </c>
      <c r="AT1263" s="255" t="s">
        <v>233</v>
      </c>
      <c r="AU1263" s="255" t="s">
        <v>82</v>
      </c>
      <c r="AY1263" s="16" t="s">
        <v>158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242</v>
      </c>
      <c r="BM1263" s="255" t="s">
        <v>1781</v>
      </c>
    </row>
    <row r="1264" spans="1:51" s="13" customFormat="1" ht="12">
      <c r="A1264" s="13"/>
      <c r="B1264" s="257"/>
      <c r="C1264" s="258"/>
      <c r="D1264" s="259" t="s">
        <v>166</v>
      </c>
      <c r="E1264" s="260" t="s">
        <v>1</v>
      </c>
      <c r="F1264" s="261" t="s">
        <v>1782</v>
      </c>
      <c r="G1264" s="258"/>
      <c r="H1264" s="260" t="s">
        <v>1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7" t="s">
        <v>166</v>
      </c>
      <c r="AU1264" s="267" t="s">
        <v>82</v>
      </c>
      <c r="AV1264" s="13" t="s">
        <v>80</v>
      </c>
      <c r="AW1264" s="13" t="s">
        <v>30</v>
      </c>
      <c r="AX1264" s="13" t="s">
        <v>73</v>
      </c>
      <c r="AY1264" s="267" t="s">
        <v>158</v>
      </c>
    </row>
    <row r="1265" spans="1:51" s="14" customFormat="1" ht="12">
      <c r="A1265" s="14"/>
      <c r="B1265" s="268"/>
      <c r="C1265" s="269"/>
      <c r="D1265" s="259" t="s">
        <v>166</v>
      </c>
      <c r="E1265" s="270" t="s">
        <v>1</v>
      </c>
      <c r="F1265" s="271" t="s">
        <v>1783</v>
      </c>
      <c r="G1265" s="269"/>
      <c r="H1265" s="272">
        <v>1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166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158</v>
      </c>
    </row>
    <row r="1266" spans="1:65" s="2" customFormat="1" ht="33" customHeight="1">
      <c r="A1266" s="37"/>
      <c r="B1266" s="38"/>
      <c r="C1266" s="279" t="s">
        <v>1784</v>
      </c>
      <c r="D1266" s="279" t="s">
        <v>233</v>
      </c>
      <c r="E1266" s="280" t="s">
        <v>1785</v>
      </c>
      <c r="F1266" s="281" t="s">
        <v>1786</v>
      </c>
      <c r="G1266" s="282" t="s">
        <v>284</v>
      </c>
      <c r="H1266" s="283">
        <v>1</v>
      </c>
      <c r="I1266" s="284"/>
      <c r="J1266" s="285">
        <f>ROUND(I1266*H1266,2)</f>
        <v>0</v>
      </c>
      <c r="K1266" s="286"/>
      <c r="L1266" s="287"/>
      <c r="M1266" s="288" t="s">
        <v>1</v>
      </c>
      <c r="N1266" s="289" t="s">
        <v>38</v>
      </c>
      <c r="O1266" s="90"/>
      <c r="P1266" s="253">
        <f>O1266*H1266</f>
        <v>0</v>
      </c>
      <c r="Q1266" s="253">
        <v>0.0073</v>
      </c>
      <c r="R1266" s="253">
        <f>Q1266*H1266</f>
        <v>0.0073</v>
      </c>
      <c r="S1266" s="253">
        <v>0</v>
      </c>
      <c r="T1266" s="254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55" t="s">
        <v>341</v>
      </c>
      <c r="AT1266" s="255" t="s">
        <v>233</v>
      </c>
      <c r="AU1266" s="255" t="s">
        <v>82</v>
      </c>
      <c r="AY1266" s="16" t="s">
        <v>158</v>
      </c>
      <c r="BE1266" s="256">
        <f>IF(N1266="základní",J1266,0)</f>
        <v>0</v>
      </c>
      <c r="BF1266" s="256">
        <f>IF(N1266="snížená",J1266,0)</f>
        <v>0</v>
      </c>
      <c r="BG1266" s="256">
        <f>IF(N1266="zákl. přenesená",J1266,0)</f>
        <v>0</v>
      </c>
      <c r="BH1266" s="256">
        <f>IF(N1266="sníž. přenesená",J1266,0)</f>
        <v>0</v>
      </c>
      <c r="BI1266" s="256">
        <f>IF(N1266="nulová",J1266,0)</f>
        <v>0</v>
      </c>
      <c r="BJ1266" s="16" t="s">
        <v>80</v>
      </c>
      <c r="BK1266" s="256">
        <f>ROUND(I1266*H1266,2)</f>
        <v>0</v>
      </c>
      <c r="BL1266" s="16" t="s">
        <v>242</v>
      </c>
      <c r="BM1266" s="255" t="s">
        <v>1787</v>
      </c>
    </row>
    <row r="1267" spans="1:51" s="13" customFormat="1" ht="12">
      <c r="A1267" s="13"/>
      <c r="B1267" s="257"/>
      <c r="C1267" s="258"/>
      <c r="D1267" s="259" t="s">
        <v>166</v>
      </c>
      <c r="E1267" s="260" t="s">
        <v>1</v>
      </c>
      <c r="F1267" s="261" t="s">
        <v>1782</v>
      </c>
      <c r="G1267" s="258"/>
      <c r="H1267" s="260" t="s">
        <v>1</v>
      </c>
      <c r="I1267" s="262"/>
      <c r="J1267" s="258"/>
      <c r="K1267" s="258"/>
      <c r="L1267" s="263"/>
      <c r="M1267" s="264"/>
      <c r="N1267" s="265"/>
      <c r="O1267" s="265"/>
      <c r="P1267" s="265"/>
      <c r="Q1267" s="265"/>
      <c r="R1267" s="265"/>
      <c r="S1267" s="265"/>
      <c r="T1267" s="26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7" t="s">
        <v>166</v>
      </c>
      <c r="AU1267" s="267" t="s">
        <v>82</v>
      </c>
      <c r="AV1267" s="13" t="s">
        <v>80</v>
      </c>
      <c r="AW1267" s="13" t="s">
        <v>30</v>
      </c>
      <c r="AX1267" s="13" t="s">
        <v>73</v>
      </c>
      <c r="AY1267" s="267" t="s">
        <v>158</v>
      </c>
    </row>
    <row r="1268" spans="1:51" s="14" customFormat="1" ht="12">
      <c r="A1268" s="14"/>
      <c r="B1268" s="268"/>
      <c r="C1268" s="269"/>
      <c r="D1268" s="259" t="s">
        <v>166</v>
      </c>
      <c r="E1268" s="270" t="s">
        <v>1</v>
      </c>
      <c r="F1268" s="271" t="s">
        <v>1783</v>
      </c>
      <c r="G1268" s="269"/>
      <c r="H1268" s="272">
        <v>1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166</v>
      </c>
      <c r="AU1268" s="278" t="s">
        <v>82</v>
      </c>
      <c r="AV1268" s="14" t="s">
        <v>82</v>
      </c>
      <c r="AW1268" s="14" t="s">
        <v>30</v>
      </c>
      <c r="AX1268" s="14" t="s">
        <v>73</v>
      </c>
      <c r="AY1268" s="278" t="s">
        <v>158</v>
      </c>
    </row>
    <row r="1269" spans="1:65" s="2" customFormat="1" ht="44.25" customHeight="1">
      <c r="A1269" s="37"/>
      <c r="B1269" s="38"/>
      <c r="C1269" s="279" t="s">
        <v>1788</v>
      </c>
      <c r="D1269" s="279" t="s">
        <v>233</v>
      </c>
      <c r="E1269" s="280" t="s">
        <v>1789</v>
      </c>
      <c r="F1269" s="281" t="s">
        <v>1790</v>
      </c>
      <c r="G1269" s="282" t="s">
        <v>284</v>
      </c>
      <c r="H1269" s="283">
        <v>1</v>
      </c>
      <c r="I1269" s="284"/>
      <c r="J1269" s="285">
        <f>ROUND(I1269*H1269,2)</f>
        <v>0</v>
      </c>
      <c r="K1269" s="286"/>
      <c r="L1269" s="287"/>
      <c r="M1269" s="288" t="s">
        <v>1</v>
      </c>
      <c r="N1269" s="289" t="s">
        <v>38</v>
      </c>
      <c r="O1269" s="90"/>
      <c r="P1269" s="253">
        <f>O1269*H1269</f>
        <v>0</v>
      </c>
      <c r="Q1269" s="253">
        <v>0.0073</v>
      </c>
      <c r="R1269" s="253">
        <f>Q1269*H1269</f>
        <v>0.0073</v>
      </c>
      <c r="S1269" s="253">
        <v>0</v>
      </c>
      <c r="T1269" s="254">
        <f>S1269*H1269</f>
        <v>0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255" t="s">
        <v>341</v>
      </c>
      <c r="AT1269" s="255" t="s">
        <v>233</v>
      </c>
      <c r="AU1269" s="255" t="s">
        <v>82</v>
      </c>
      <c r="AY1269" s="16" t="s">
        <v>158</v>
      </c>
      <c r="BE1269" s="256">
        <f>IF(N1269="základní",J1269,0)</f>
        <v>0</v>
      </c>
      <c r="BF1269" s="256">
        <f>IF(N1269="snížená",J1269,0)</f>
        <v>0</v>
      </c>
      <c r="BG1269" s="256">
        <f>IF(N1269="zákl. přenesená",J1269,0)</f>
        <v>0</v>
      </c>
      <c r="BH1269" s="256">
        <f>IF(N1269="sníž. přenesená",J1269,0)</f>
        <v>0</v>
      </c>
      <c r="BI1269" s="256">
        <f>IF(N1269="nulová",J1269,0)</f>
        <v>0</v>
      </c>
      <c r="BJ1269" s="16" t="s">
        <v>80</v>
      </c>
      <c r="BK1269" s="256">
        <f>ROUND(I1269*H1269,2)</f>
        <v>0</v>
      </c>
      <c r="BL1269" s="16" t="s">
        <v>242</v>
      </c>
      <c r="BM1269" s="255" t="s">
        <v>1791</v>
      </c>
    </row>
    <row r="1270" spans="1:51" s="13" customFormat="1" ht="12">
      <c r="A1270" s="13"/>
      <c r="B1270" s="257"/>
      <c r="C1270" s="258"/>
      <c r="D1270" s="259" t="s">
        <v>166</v>
      </c>
      <c r="E1270" s="260" t="s">
        <v>1</v>
      </c>
      <c r="F1270" s="261" t="s">
        <v>1782</v>
      </c>
      <c r="G1270" s="258"/>
      <c r="H1270" s="260" t="s">
        <v>1</v>
      </c>
      <c r="I1270" s="262"/>
      <c r="J1270" s="258"/>
      <c r="K1270" s="258"/>
      <c r="L1270" s="263"/>
      <c r="M1270" s="264"/>
      <c r="N1270" s="265"/>
      <c r="O1270" s="265"/>
      <c r="P1270" s="265"/>
      <c r="Q1270" s="265"/>
      <c r="R1270" s="265"/>
      <c r="S1270" s="265"/>
      <c r="T1270" s="266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67" t="s">
        <v>166</v>
      </c>
      <c r="AU1270" s="267" t="s">
        <v>82</v>
      </c>
      <c r="AV1270" s="13" t="s">
        <v>80</v>
      </c>
      <c r="AW1270" s="13" t="s">
        <v>30</v>
      </c>
      <c r="AX1270" s="13" t="s">
        <v>73</v>
      </c>
      <c r="AY1270" s="267" t="s">
        <v>158</v>
      </c>
    </row>
    <row r="1271" spans="1:51" s="14" customFormat="1" ht="12">
      <c r="A1271" s="14"/>
      <c r="B1271" s="268"/>
      <c r="C1271" s="269"/>
      <c r="D1271" s="259" t="s">
        <v>166</v>
      </c>
      <c r="E1271" s="270" t="s">
        <v>1</v>
      </c>
      <c r="F1271" s="271" t="s">
        <v>1783</v>
      </c>
      <c r="G1271" s="269"/>
      <c r="H1271" s="272">
        <v>1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166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158</v>
      </c>
    </row>
    <row r="1272" spans="1:65" s="2" customFormat="1" ht="33" customHeight="1">
      <c r="A1272" s="37"/>
      <c r="B1272" s="38"/>
      <c r="C1272" s="279" t="s">
        <v>1792</v>
      </c>
      <c r="D1272" s="279" t="s">
        <v>233</v>
      </c>
      <c r="E1272" s="280" t="s">
        <v>1793</v>
      </c>
      <c r="F1272" s="281" t="s">
        <v>1794</v>
      </c>
      <c r="G1272" s="282" t="s">
        <v>284</v>
      </c>
      <c r="H1272" s="283">
        <v>1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38</v>
      </c>
      <c r="O1272" s="90"/>
      <c r="P1272" s="253">
        <f>O1272*H1272</f>
        <v>0</v>
      </c>
      <c r="Q1272" s="253">
        <v>0.0073</v>
      </c>
      <c r="R1272" s="253">
        <f>Q1272*H1272</f>
        <v>0.0073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341</v>
      </c>
      <c r="AT1272" s="255" t="s">
        <v>233</v>
      </c>
      <c r="AU1272" s="255" t="s">
        <v>82</v>
      </c>
      <c r="AY1272" s="16" t="s">
        <v>158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242</v>
      </c>
      <c r="BM1272" s="255" t="s">
        <v>1795</v>
      </c>
    </row>
    <row r="1273" spans="1:51" s="13" customFormat="1" ht="12">
      <c r="A1273" s="13"/>
      <c r="B1273" s="257"/>
      <c r="C1273" s="258"/>
      <c r="D1273" s="259" t="s">
        <v>166</v>
      </c>
      <c r="E1273" s="260" t="s">
        <v>1</v>
      </c>
      <c r="F1273" s="261" t="s">
        <v>1782</v>
      </c>
      <c r="G1273" s="258"/>
      <c r="H1273" s="260" t="s">
        <v>1</v>
      </c>
      <c r="I1273" s="262"/>
      <c r="J1273" s="258"/>
      <c r="K1273" s="258"/>
      <c r="L1273" s="263"/>
      <c r="M1273" s="264"/>
      <c r="N1273" s="265"/>
      <c r="O1273" s="265"/>
      <c r="P1273" s="265"/>
      <c r="Q1273" s="265"/>
      <c r="R1273" s="265"/>
      <c r="S1273" s="265"/>
      <c r="T1273" s="266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7" t="s">
        <v>166</v>
      </c>
      <c r="AU1273" s="267" t="s">
        <v>82</v>
      </c>
      <c r="AV1273" s="13" t="s">
        <v>80</v>
      </c>
      <c r="AW1273" s="13" t="s">
        <v>30</v>
      </c>
      <c r="AX1273" s="13" t="s">
        <v>73</v>
      </c>
      <c r="AY1273" s="267" t="s">
        <v>158</v>
      </c>
    </row>
    <row r="1274" spans="1:51" s="14" customFormat="1" ht="12">
      <c r="A1274" s="14"/>
      <c r="B1274" s="268"/>
      <c r="C1274" s="269"/>
      <c r="D1274" s="259" t="s">
        <v>166</v>
      </c>
      <c r="E1274" s="270" t="s">
        <v>1</v>
      </c>
      <c r="F1274" s="271" t="s">
        <v>1783</v>
      </c>
      <c r="G1274" s="269"/>
      <c r="H1274" s="272">
        <v>1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166</v>
      </c>
      <c r="AU1274" s="278" t="s">
        <v>82</v>
      </c>
      <c r="AV1274" s="14" t="s">
        <v>82</v>
      </c>
      <c r="AW1274" s="14" t="s">
        <v>30</v>
      </c>
      <c r="AX1274" s="14" t="s">
        <v>73</v>
      </c>
      <c r="AY1274" s="278" t="s">
        <v>158</v>
      </c>
    </row>
    <row r="1275" spans="1:65" s="2" customFormat="1" ht="21.75" customHeight="1">
      <c r="A1275" s="37"/>
      <c r="B1275" s="38"/>
      <c r="C1275" s="243" t="s">
        <v>1796</v>
      </c>
      <c r="D1275" s="243" t="s">
        <v>160</v>
      </c>
      <c r="E1275" s="244" t="s">
        <v>1797</v>
      </c>
      <c r="F1275" s="245" t="s">
        <v>1798</v>
      </c>
      <c r="G1275" s="246" t="s">
        <v>163</v>
      </c>
      <c r="H1275" s="247">
        <v>58.436</v>
      </c>
      <c r="I1275" s="248"/>
      <c r="J1275" s="249">
        <f>ROUND(I1275*H1275,2)</f>
        <v>0</v>
      </c>
      <c r="K1275" s="250"/>
      <c r="L1275" s="43"/>
      <c r="M1275" s="251" t="s">
        <v>1</v>
      </c>
      <c r="N1275" s="252" t="s">
        <v>38</v>
      </c>
      <c r="O1275" s="90"/>
      <c r="P1275" s="253">
        <f>O1275*H1275</f>
        <v>0</v>
      </c>
      <c r="Q1275" s="253">
        <v>0</v>
      </c>
      <c r="R1275" s="253">
        <f>Q1275*H1275</f>
        <v>0</v>
      </c>
      <c r="S1275" s="253">
        <v>0</v>
      </c>
      <c r="T1275" s="254">
        <f>S1275*H1275</f>
        <v>0</v>
      </c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R1275" s="255" t="s">
        <v>242</v>
      </c>
      <c r="AT1275" s="255" t="s">
        <v>160</v>
      </c>
      <c r="AU1275" s="255" t="s">
        <v>82</v>
      </c>
      <c r="AY1275" s="16" t="s">
        <v>158</v>
      </c>
      <c r="BE1275" s="256">
        <f>IF(N1275="základní",J1275,0)</f>
        <v>0</v>
      </c>
      <c r="BF1275" s="256">
        <f>IF(N1275="snížená",J1275,0)</f>
        <v>0</v>
      </c>
      <c r="BG1275" s="256">
        <f>IF(N1275="zákl. přenesená",J1275,0)</f>
        <v>0</v>
      </c>
      <c r="BH1275" s="256">
        <f>IF(N1275="sníž. přenesená",J1275,0)</f>
        <v>0</v>
      </c>
      <c r="BI1275" s="256">
        <f>IF(N1275="nulová",J1275,0)</f>
        <v>0</v>
      </c>
      <c r="BJ1275" s="16" t="s">
        <v>80</v>
      </c>
      <c r="BK1275" s="256">
        <f>ROUND(I1275*H1275,2)</f>
        <v>0</v>
      </c>
      <c r="BL1275" s="16" t="s">
        <v>242</v>
      </c>
      <c r="BM1275" s="255" t="s">
        <v>1799</v>
      </c>
    </row>
    <row r="1276" spans="1:51" s="13" customFormat="1" ht="12">
      <c r="A1276" s="13"/>
      <c r="B1276" s="257"/>
      <c r="C1276" s="258"/>
      <c r="D1276" s="259" t="s">
        <v>166</v>
      </c>
      <c r="E1276" s="260" t="s">
        <v>1</v>
      </c>
      <c r="F1276" s="261" t="s">
        <v>386</v>
      </c>
      <c r="G1276" s="258"/>
      <c r="H1276" s="260" t="s">
        <v>1</v>
      </c>
      <c r="I1276" s="262"/>
      <c r="J1276" s="258"/>
      <c r="K1276" s="258"/>
      <c r="L1276" s="263"/>
      <c r="M1276" s="264"/>
      <c r="N1276" s="265"/>
      <c r="O1276" s="265"/>
      <c r="P1276" s="265"/>
      <c r="Q1276" s="265"/>
      <c r="R1276" s="265"/>
      <c r="S1276" s="265"/>
      <c r="T1276" s="26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7" t="s">
        <v>166</v>
      </c>
      <c r="AU1276" s="267" t="s">
        <v>82</v>
      </c>
      <c r="AV1276" s="13" t="s">
        <v>80</v>
      </c>
      <c r="AW1276" s="13" t="s">
        <v>30</v>
      </c>
      <c r="AX1276" s="13" t="s">
        <v>73</v>
      </c>
      <c r="AY1276" s="267" t="s">
        <v>158</v>
      </c>
    </row>
    <row r="1277" spans="1:51" s="14" customFormat="1" ht="12">
      <c r="A1277" s="14"/>
      <c r="B1277" s="268"/>
      <c r="C1277" s="269"/>
      <c r="D1277" s="259" t="s">
        <v>166</v>
      </c>
      <c r="E1277" s="270" t="s">
        <v>1</v>
      </c>
      <c r="F1277" s="271" t="s">
        <v>716</v>
      </c>
      <c r="G1277" s="269"/>
      <c r="H1277" s="272">
        <v>11.34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166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158</v>
      </c>
    </row>
    <row r="1278" spans="1:51" s="14" customFormat="1" ht="12">
      <c r="A1278" s="14"/>
      <c r="B1278" s="268"/>
      <c r="C1278" s="269"/>
      <c r="D1278" s="259" t="s">
        <v>166</v>
      </c>
      <c r="E1278" s="270" t="s">
        <v>1</v>
      </c>
      <c r="F1278" s="271" t="s">
        <v>717</v>
      </c>
      <c r="G1278" s="269"/>
      <c r="H1278" s="272">
        <v>11.907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166</v>
      </c>
      <c r="AU1278" s="278" t="s">
        <v>82</v>
      </c>
      <c r="AV1278" s="14" t="s">
        <v>82</v>
      </c>
      <c r="AW1278" s="14" t="s">
        <v>30</v>
      </c>
      <c r="AX1278" s="14" t="s">
        <v>73</v>
      </c>
      <c r="AY1278" s="278" t="s">
        <v>158</v>
      </c>
    </row>
    <row r="1279" spans="1:51" s="14" customFormat="1" ht="12">
      <c r="A1279" s="14"/>
      <c r="B1279" s="268"/>
      <c r="C1279" s="269"/>
      <c r="D1279" s="259" t="s">
        <v>166</v>
      </c>
      <c r="E1279" s="270" t="s">
        <v>1</v>
      </c>
      <c r="F1279" s="271" t="s">
        <v>718</v>
      </c>
      <c r="G1279" s="269"/>
      <c r="H1279" s="272">
        <v>11.057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166</v>
      </c>
      <c r="AU1279" s="278" t="s">
        <v>82</v>
      </c>
      <c r="AV1279" s="14" t="s">
        <v>82</v>
      </c>
      <c r="AW1279" s="14" t="s">
        <v>30</v>
      </c>
      <c r="AX1279" s="14" t="s">
        <v>73</v>
      </c>
      <c r="AY1279" s="278" t="s">
        <v>158</v>
      </c>
    </row>
    <row r="1280" spans="1:51" s="13" customFormat="1" ht="12">
      <c r="A1280" s="13"/>
      <c r="B1280" s="257"/>
      <c r="C1280" s="258"/>
      <c r="D1280" s="259" t="s">
        <v>166</v>
      </c>
      <c r="E1280" s="260" t="s">
        <v>1</v>
      </c>
      <c r="F1280" s="261" t="s">
        <v>392</v>
      </c>
      <c r="G1280" s="258"/>
      <c r="H1280" s="260" t="s">
        <v>1</v>
      </c>
      <c r="I1280" s="262"/>
      <c r="J1280" s="258"/>
      <c r="K1280" s="258"/>
      <c r="L1280" s="263"/>
      <c r="M1280" s="264"/>
      <c r="N1280" s="265"/>
      <c r="O1280" s="265"/>
      <c r="P1280" s="265"/>
      <c r="Q1280" s="265"/>
      <c r="R1280" s="265"/>
      <c r="S1280" s="265"/>
      <c r="T1280" s="266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67" t="s">
        <v>166</v>
      </c>
      <c r="AU1280" s="267" t="s">
        <v>82</v>
      </c>
      <c r="AV1280" s="13" t="s">
        <v>80</v>
      </c>
      <c r="AW1280" s="13" t="s">
        <v>30</v>
      </c>
      <c r="AX1280" s="13" t="s">
        <v>73</v>
      </c>
      <c r="AY1280" s="267" t="s">
        <v>158</v>
      </c>
    </row>
    <row r="1281" spans="1:51" s="14" customFormat="1" ht="12">
      <c r="A1281" s="14"/>
      <c r="B1281" s="268"/>
      <c r="C1281" s="269"/>
      <c r="D1281" s="259" t="s">
        <v>166</v>
      </c>
      <c r="E1281" s="270" t="s">
        <v>1</v>
      </c>
      <c r="F1281" s="271" t="s">
        <v>720</v>
      </c>
      <c r="G1281" s="269"/>
      <c r="H1281" s="272">
        <v>12.96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166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158</v>
      </c>
    </row>
    <row r="1282" spans="1:51" s="14" customFormat="1" ht="12">
      <c r="A1282" s="14"/>
      <c r="B1282" s="268"/>
      <c r="C1282" s="269"/>
      <c r="D1282" s="259" t="s">
        <v>166</v>
      </c>
      <c r="E1282" s="270" t="s">
        <v>1</v>
      </c>
      <c r="F1282" s="271" t="s">
        <v>721</v>
      </c>
      <c r="G1282" s="269"/>
      <c r="H1282" s="272">
        <v>11.172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166</v>
      </c>
      <c r="AU1282" s="278" t="s">
        <v>82</v>
      </c>
      <c r="AV1282" s="14" t="s">
        <v>82</v>
      </c>
      <c r="AW1282" s="14" t="s">
        <v>30</v>
      </c>
      <c r="AX1282" s="14" t="s">
        <v>73</v>
      </c>
      <c r="AY1282" s="278" t="s">
        <v>158</v>
      </c>
    </row>
    <row r="1283" spans="1:65" s="2" customFormat="1" ht="21.75" customHeight="1">
      <c r="A1283" s="37"/>
      <c r="B1283" s="38"/>
      <c r="C1283" s="243" t="s">
        <v>1800</v>
      </c>
      <c r="D1283" s="243" t="s">
        <v>160</v>
      </c>
      <c r="E1283" s="244" t="s">
        <v>1801</v>
      </c>
      <c r="F1283" s="245" t="s">
        <v>1802</v>
      </c>
      <c r="G1283" s="246" t="s">
        <v>163</v>
      </c>
      <c r="H1283" s="247">
        <v>72.834</v>
      </c>
      <c r="I1283" s="248"/>
      <c r="J1283" s="249">
        <f>ROUND(I1283*H1283,2)</f>
        <v>0</v>
      </c>
      <c r="K1283" s="250"/>
      <c r="L1283" s="43"/>
      <c r="M1283" s="251" t="s">
        <v>1</v>
      </c>
      <c r="N1283" s="252" t="s">
        <v>38</v>
      </c>
      <c r="O1283" s="90"/>
      <c r="P1283" s="253">
        <f>O1283*H1283</f>
        <v>0</v>
      </c>
      <c r="Q1283" s="253">
        <v>0</v>
      </c>
      <c r="R1283" s="253">
        <f>Q1283*H1283</f>
        <v>0</v>
      </c>
      <c r="S1283" s="253">
        <v>0</v>
      </c>
      <c r="T1283" s="254">
        <f>S1283*H1283</f>
        <v>0</v>
      </c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R1283" s="255" t="s">
        <v>242</v>
      </c>
      <c r="AT1283" s="255" t="s">
        <v>160</v>
      </c>
      <c r="AU1283" s="255" t="s">
        <v>82</v>
      </c>
      <c r="AY1283" s="16" t="s">
        <v>158</v>
      </c>
      <c r="BE1283" s="256">
        <f>IF(N1283="základní",J1283,0)</f>
        <v>0</v>
      </c>
      <c r="BF1283" s="256">
        <f>IF(N1283="snížená",J1283,0)</f>
        <v>0</v>
      </c>
      <c r="BG1283" s="256">
        <f>IF(N1283="zákl. přenesená",J1283,0)</f>
        <v>0</v>
      </c>
      <c r="BH1283" s="256">
        <f>IF(N1283="sníž. přenesená",J1283,0)</f>
        <v>0</v>
      </c>
      <c r="BI1283" s="256">
        <f>IF(N1283="nulová",J1283,0)</f>
        <v>0</v>
      </c>
      <c r="BJ1283" s="16" t="s">
        <v>80</v>
      </c>
      <c r="BK1283" s="256">
        <f>ROUND(I1283*H1283,2)</f>
        <v>0</v>
      </c>
      <c r="BL1283" s="16" t="s">
        <v>242</v>
      </c>
      <c r="BM1283" s="255" t="s">
        <v>1803</v>
      </c>
    </row>
    <row r="1284" spans="1:51" s="13" customFormat="1" ht="12">
      <c r="A1284" s="13"/>
      <c r="B1284" s="257"/>
      <c r="C1284" s="258"/>
      <c r="D1284" s="259" t="s">
        <v>166</v>
      </c>
      <c r="E1284" s="260" t="s">
        <v>1</v>
      </c>
      <c r="F1284" s="261" t="s">
        <v>386</v>
      </c>
      <c r="G1284" s="258"/>
      <c r="H1284" s="260" t="s">
        <v>1</v>
      </c>
      <c r="I1284" s="262"/>
      <c r="J1284" s="258"/>
      <c r="K1284" s="258"/>
      <c r="L1284" s="263"/>
      <c r="M1284" s="264"/>
      <c r="N1284" s="265"/>
      <c r="O1284" s="265"/>
      <c r="P1284" s="265"/>
      <c r="Q1284" s="265"/>
      <c r="R1284" s="265"/>
      <c r="S1284" s="265"/>
      <c r="T1284" s="266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67" t="s">
        <v>166</v>
      </c>
      <c r="AU1284" s="267" t="s">
        <v>82</v>
      </c>
      <c r="AV1284" s="13" t="s">
        <v>80</v>
      </c>
      <c r="AW1284" s="13" t="s">
        <v>30</v>
      </c>
      <c r="AX1284" s="13" t="s">
        <v>73</v>
      </c>
      <c r="AY1284" s="267" t="s">
        <v>158</v>
      </c>
    </row>
    <row r="1285" spans="1:51" s="14" customFormat="1" ht="12">
      <c r="A1285" s="14"/>
      <c r="B1285" s="268"/>
      <c r="C1285" s="269"/>
      <c r="D1285" s="259" t="s">
        <v>166</v>
      </c>
      <c r="E1285" s="270" t="s">
        <v>1</v>
      </c>
      <c r="F1285" s="271" t="s">
        <v>715</v>
      </c>
      <c r="G1285" s="269"/>
      <c r="H1285" s="272">
        <v>21.84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166</v>
      </c>
      <c r="AU1285" s="278" t="s">
        <v>82</v>
      </c>
      <c r="AV1285" s="14" t="s">
        <v>82</v>
      </c>
      <c r="AW1285" s="14" t="s">
        <v>30</v>
      </c>
      <c r="AX1285" s="14" t="s">
        <v>73</v>
      </c>
      <c r="AY1285" s="278" t="s">
        <v>158</v>
      </c>
    </row>
    <row r="1286" spans="1:51" s="14" customFormat="1" ht="12">
      <c r="A1286" s="14"/>
      <c r="B1286" s="268"/>
      <c r="C1286" s="269"/>
      <c r="D1286" s="259" t="s">
        <v>166</v>
      </c>
      <c r="E1286" s="270" t="s">
        <v>1</v>
      </c>
      <c r="F1286" s="271" t="s">
        <v>719</v>
      </c>
      <c r="G1286" s="269"/>
      <c r="H1286" s="272">
        <v>3.099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166</v>
      </c>
      <c r="AU1286" s="278" t="s">
        <v>82</v>
      </c>
      <c r="AV1286" s="14" t="s">
        <v>82</v>
      </c>
      <c r="AW1286" s="14" t="s">
        <v>30</v>
      </c>
      <c r="AX1286" s="14" t="s">
        <v>73</v>
      </c>
      <c r="AY1286" s="278" t="s">
        <v>158</v>
      </c>
    </row>
    <row r="1287" spans="1:51" s="13" customFormat="1" ht="12">
      <c r="A1287" s="13"/>
      <c r="B1287" s="257"/>
      <c r="C1287" s="258"/>
      <c r="D1287" s="259" t="s">
        <v>166</v>
      </c>
      <c r="E1287" s="260" t="s">
        <v>1</v>
      </c>
      <c r="F1287" s="261" t="s">
        <v>392</v>
      </c>
      <c r="G1287" s="258"/>
      <c r="H1287" s="260" t="s">
        <v>1</v>
      </c>
      <c r="I1287" s="262"/>
      <c r="J1287" s="258"/>
      <c r="K1287" s="258"/>
      <c r="L1287" s="263"/>
      <c r="M1287" s="264"/>
      <c r="N1287" s="265"/>
      <c r="O1287" s="265"/>
      <c r="P1287" s="265"/>
      <c r="Q1287" s="265"/>
      <c r="R1287" s="265"/>
      <c r="S1287" s="265"/>
      <c r="T1287" s="26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7" t="s">
        <v>166</v>
      </c>
      <c r="AU1287" s="267" t="s">
        <v>82</v>
      </c>
      <c r="AV1287" s="13" t="s">
        <v>80</v>
      </c>
      <c r="AW1287" s="13" t="s">
        <v>30</v>
      </c>
      <c r="AX1287" s="13" t="s">
        <v>73</v>
      </c>
      <c r="AY1287" s="267" t="s">
        <v>158</v>
      </c>
    </row>
    <row r="1288" spans="1:51" s="14" customFormat="1" ht="12">
      <c r="A1288" s="14"/>
      <c r="B1288" s="268"/>
      <c r="C1288" s="269"/>
      <c r="D1288" s="259" t="s">
        <v>166</v>
      </c>
      <c r="E1288" s="270" t="s">
        <v>1</v>
      </c>
      <c r="F1288" s="271" t="s">
        <v>715</v>
      </c>
      <c r="G1288" s="269"/>
      <c r="H1288" s="272">
        <v>21.84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166</v>
      </c>
      <c r="AU1288" s="278" t="s">
        <v>82</v>
      </c>
      <c r="AV1288" s="14" t="s">
        <v>82</v>
      </c>
      <c r="AW1288" s="14" t="s">
        <v>30</v>
      </c>
      <c r="AX1288" s="14" t="s">
        <v>73</v>
      </c>
      <c r="AY1288" s="278" t="s">
        <v>158</v>
      </c>
    </row>
    <row r="1289" spans="1:51" s="14" customFormat="1" ht="12">
      <c r="A1289" s="14"/>
      <c r="B1289" s="268"/>
      <c r="C1289" s="269"/>
      <c r="D1289" s="259" t="s">
        <v>166</v>
      </c>
      <c r="E1289" s="270" t="s">
        <v>1</v>
      </c>
      <c r="F1289" s="271" t="s">
        <v>722</v>
      </c>
      <c r="G1289" s="269"/>
      <c r="H1289" s="272">
        <v>4.725</v>
      </c>
      <c r="I1289" s="273"/>
      <c r="J1289" s="269"/>
      <c r="K1289" s="269"/>
      <c r="L1289" s="274"/>
      <c r="M1289" s="275"/>
      <c r="N1289" s="276"/>
      <c r="O1289" s="276"/>
      <c r="P1289" s="276"/>
      <c r="Q1289" s="276"/>
      <c r="R1289" s="276"/>
      <c r="S1289" s="276"/>
      <c r="T1289" s="27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8" t="s">
        <v>166</v>
      </c>
      <c r="AU1289" s="278" t="s">
        <v>82</v>
      </c>
      <c r="AV1289" s="14" t="s">
        <v>82</v>
      </c>
      <c r="AW1289" s="14" t="s">
        <v>30</v>
      </c>
      <c r="AX1289" s="14" t="s">
        <v>73</v>
      </c>
      <c r="AY1289" s="278" t="s">
        <v>158</v>
      </c>
    </row>
    <row r="1290" spans="1:51" s="14" customFormat="1" ht="12">
      <c r="A1290" s="14"/>
      <c r="B1290" s="268"/>
      <c r="C1290" s="269"/>
      <c r="D1290" s="259" t="s">
        <v>166</v>
      </c>
      <c r="E1290" s="270" t="s">
        <v>1</v>
      </c>
      <c r="F1290" s="271" t="s">
        <v>723</v>
      </c>
      <c r="G1290" s="269"/>
      <c r="H1290" s="272">
        <v>3.105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166</v>
      </c>
      <c r="AU1290" s="278" t="s">
        <v>82</v>
      </c>
      <c r="AV1290" s="14" t="s">
        <v>82</v>
      </c>
      <c r="AW1290" s="14" t="s">
        <v>30</v>
      </c>
      <c r="AX1290" s="14" t="s">
        <v>73</v>
      </c>
      <c r="AY1290" s="278" t="s">
        <v>158</v>
      </c>
    </row>
    <row r="1291" spans="1:51" s="14" customFormat="1" ht="12">
      <c r="A1291" s="14"/>
      <c r="B1291" s="268"/>
      <c r="C1291" s="269"/>
      <c r="D1291" s="259" t="s">
        <v>166</v>
      </c>
      <c r="E1291" s="270" t="s">
        <v>1</v>
      </c>
      <c r="F1291" s="271" t="s">
        <v>724</v>
      </c>
      <c r="G1291" s="269"/>
      <c r="H1291" s="272">
        <v>18.225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166</v>
      </c>
      <c r="AU1291" s="278" t="s">
        <v>82</v>
      </c>
      <c r="AV1291" s="14" t="s">
        <v>82</v>
      </c>
      <c r="AW1291" s="14" t="s">
        <v>30</v>
      </c>
      <c r="AX1291" s="14" t="s">
        <v>73</v>
      </c>
      <c r="AY1291" s="278" t="s">
        <v>158</v>
      </c>
    </row>
    <row r="1292" spans="1:65" s="2" customFormat="1" ht="21.75" customHeight="1">
      <c r="A1292" s="37"/>
      <c r="B1292" s="38"/>
      <c r="C1292" s="243" t="s">
        <v>1804</v>
      </c>
      <c r="D1292" s="243" t="s">
        <v>160</v>
      </c>
      <c r="E1292" s="244" t="s">
        <v>1805</v>
      </c>
      <c r="F1292" s="245" t="s">
        <v>1806</v>
      </c>
      <c r="G1292" s="246" t="s">
        <v>284</v>
      </c>
      <c r="H1292" s="247">
        <v>126</v>
      </c>
      <c r="I1292" s="248"/>
      <c r="J1292" s="249">
        <f>ROUND(I1292*H1292,2)</f>
        <v>0</v>
      </c>
      <c r="K1292" s="250"/>
      <c r="L1292" s="43"/>
      <c r="M1292" s="251" t="s">
        <v>1</v>
      </c>
      <c r="N1292" s="252" t="s">
        <v>38</v>
      </c>
      <c r="O1292" s="90"/>
      <c r="P1292" s="253">
        <f>O1292*H1292</f>
        <v>0</v>
      </c>
      <c r="Q1292" s="253">
        <v>0</v>
      </c>
      <c r="R1292" s="253">
        <f>Q1292*H1292</f>
        <v>0</v>
      </c>
      <c r="S1292" s="253">
        <v>0</v>
      </c>
      <c r="T1292" s="254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242</v>
      </c>
      <c r="AT1292" s="255" t="s">
        <v>160</v>
      </c>
      <c r="AU1292" s="255" t="s">
        <v>82</v>
      </c>
      <c r="AY1292" s="16" t="s">
        <v>158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242</v>
      </c>
      <c r="BM1292" s="255" t="s">
        <v>1807</v>
      </c>
    </row>
    <row r="1293" spans="1:51" s="14" customFormat="1" ht="12">
      <c r="A1293" s="14"/>
      <c r="B1293" s="268"/>
      <c r="C1293" s="269"/>
      <c r="D1293" s="259" t="s">
        <v>166</v>
      </c>
      <c r="E1293" s="270" t="s">
        <v>1</v>
      </c>
      <c r="F1293" s="271" t="s">
        <v>1808</v>
      </c>
      <c r="G1293" s="269"/>
      <c r="H1293" s="272">
        <v>50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166</v>
      </c>
      <c r="AU1293" s="278" t="s">
        <v>82</v>
      </c>
      <c r="AV1293" s="14" t="s">
        <v>82</v>
      </c>
      <c r="AW1293" s="14" t="s">
        <v>30</v>
      </c>
      <c r="AX1293" s="14" t="s">
        <v>73</v>
      </c>
      <c r="AY1293" s="278" t="s">
        <v>158</v>
      </c>
    </row>
    <row r="1294" spans="1:51" s="14" customFormat="1" ht="12">
      <c r="A1294" s="14"/>
      <c r="B1294" s="268"/>
      <c r="C1294" s="269"/>
      <c r="D1294" s="259" t="s">
        <v>166</v>
      </c>
      <c r="E1294" s="270" t="s">
        <v>1</v>
      </c>
      <c r="F1294" s="271" t="s">
        <v>1809</v>
      </c>
      <c r="G1294" s="269"/>
      <c r="H1294" s="272">
        <v>20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166</v>
      </c>
      <c r="AU1294" s="278" t="s">
        <v>82</v>
      </c>
      <c r="AV1294" s="14" t="s">
        <v>82</v>
      </c>
      <c r="AW1294" s="14" t="s">
        <v>30</v>
      </c>
      <c r="AX1294" s="14" t="s">
        <v>73</v>
      </c>
      <c r="AY1294" s="278" t="s">
        <v>158</v>
      </c>
    </row>
    <row r="1295" spans="1:51" s="14" customFormat="1" ht="12">
      <c r="A1295" s="14"/>
      <c r="B1295" s="268"/>
      <c r="C1295" s="269"/>
      <c r="D1295" s="259" t="s">
        <v>166</v>
      </c>
      <c r="E1295" s="270" t="s">
        <v>1</v>
      </c>
      <c r="F1295" s="271" t="s">
        <v>1810</v>
      </c>
      <c r="G1295" s="269"/>
      <c r="H1295" s="272">
        <v>44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166</v>
      </c>
      <c r="AU1295" s="278" t="s">
        <v>82</v>
      </c>
      <c r="AV1295" s="14" t="s">
        <v>82</v>
      </c>
      <c r="AW1295" s="14" t="s">
        <v>30</v>
      </c>
      <c r="AX1295" s="14" t="s">
        <v>73</v>
      </c>
      <c r="AY1295" s="278" t="s">
        <v>158</v>
      </c>
    </row>
    <row r="1296" spans="1:51" s="14" customFormat="1" ht="12">
      <c r="A1296" s="14"/>
      <c r="B1296" s="268"/>
      <c r="C1296" s="269"/>
      <c r="D1296" s="259" t="s">
        <v>166</v>
      </c>
      <c r="E1296" s="270" t="s">
        <v>1</v>
      </c>
      <c r="F1296" s="271" t="s">
        <v>1811</v>
      </c>
      <c r="G1296" s="269"/>
      <c r="H1296" s="272">
        <v>12</v>
      </c>
      <c r="I1296" s="273"/>
      <c r="J1296" s="269"/>
      <c r="K1296" s="269"/>
      <c r="L1296" s="274"/>
      <c r="M1296" s="275"/>
      <c r="N1296" s="276"/>
      <c r="O1296" s="276"/>
      <c r="P1296" s="276"/>
      <c r="Q1296" s="276"/>
      <c r="R1296" s="276"/>
      <c r="S1296" s="276"/>
      <c r="T1296" s="27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8" t="s">
        <v>166</v>
      </c>
      <c r="AU1296" s="278" t="s">
        <v>82</v>
      </c>
      <c r="AV1296" s="14" t="s">
        <v>82</v>
      </c>
      <c r="AW1296" s="14" t="s">
        <v>30</v>
      </c>
      <c r="AX1296" s="14" t="s">
        <v>73</v>
      </c>
      <c r="AY1296" s="278" t="s">
        <v>158</v>
      </c>
    </row>
    <row r="1297" spans="1:65" s="2" customFormat="1" ht="21.75" customHeight="1">
      <c r="A1297" s="37"/>
      <c r="B1297" s="38"/>
      <c r="C1297" s="243" t="s">
        <v>1812</v>
      </c>
      <c r="D1297" s="243" t="s">
        <v>160</v>
      </c>
      <c r="E1297" s="244" t="s">
        <v>1813</v>
      </c>
      <c r="F1297" s="245" t="s">
        <v>1814</v>
      </c>
      <c r="G1297" s="246" t="s">
        <v>462</v>
      </c>
      <c r="H1297" s="247">
        <v>391.76</v>
      </c>
      <c r="I1297" s="248"/>
      <c r="J1297" s="249">
        <f>ROUND(I1297*H1297,2)</f>
        <v>0</v>
      </c>
      <c r="K1297" s="250"/>
      <c r="L1297" s="43"/>
      <c r="M1297" s="251" t="s">
        <v>1</v>
      </c>
      <c r="N1297" s="252" t="s">
        <v>38</v>
      </c>
      <c r="O1297" s="90"/>
      <c r="P1297" s="253">
        <f>O1297*H1297</f>
        <v>0</v>
      </c>
      <c r="Q1297" s="253">
        <v>0.00015</v>
      </c>
      <c r="R1297" s="253">
        <f>Q1297*H1297</f>
        <v>0.058764</v>
      </c>
      <c r="S1297" s="253">
        <v>0</v>
      </c>
      <c r="T1297" s="254">
        <f>S1297*H1297</f>
        <v>0</v>
      </c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R1297" s="255" t="s">
        <v>164</v>
      </c>
      <c r="AT1297" s="255" t="s">
        <v>160</v>
      </c>
      <c r="AU1297" s="255" t="s">
        <v>82</v>
      </c>
      <c r="AY1297" s="16" t="s">
        <v>158</v>
      </c>
      <c r="BE1297" s="256">
        <f>IF(N1297="základní",J1297,0)</f>
        <v>0</v>
      </c>
      <c r="BF1297" s="256">
        <f>IF(N1297="snížená",J1297,0)</f>
        <v>0</v>
      </c>
      <c r="BG1297" s="256">
        <f>IF(N1297="zákl. přenesená",J1297,0)</f>
        <v>0</v>
      </c>
      <c r="BH1297" s="256">
        <f>IF(N1297="sníž. přenesená",J1297,0)</f>
        <v>0</v>
      </c>
      <c r="BI1297" s="256">
        <f>IF(N1297="nulová",J1297,0)</f>
        <v>0</v>
      </c>
      <c r="BJ1297" s="16" t="s">
        <v>80</v>
      </c>
      <c r="BK1297" s="256">
        <f>ROUND(I1297*H1297,2)</f>
        <v>0</v>
      </c>
      <c r="BL1297" s="16" t="s">
        <v>164</v>
      </c>
      <c r="BM1297" s="255" t="s">
        <v>1815</v>
      </c>
    </row>
    <row r="1298" spans="1:51" s="13" customFormat="1" ht="12">
      <c r="A1298" s="13"/>
      <c r="B1298" s="257"/>
      <c r="C1298" s="258"/>
      <c r="D1298" s="259" t="s">
        <v>166</v>
      </c>
      <c r="E1298" s="260" t="s">
        <v>1</v>
      </c>
      <c r="F1298" s="261" t="s">
        <v>386</v>
      </c>
      <c r="G1298" s="258"/>
      <c r="H1298" s="260" t="s">
        <v>1</v>
      </c>
      <c r="I1298" s="262"/>
      <c r="J1298" s="258"/>
      <c r="K1298" s="258"/>
      <c r="L1298" s="263"/>
      <c r="M1298" s="264"/>
      <c r="N1298" s="265"/>
      <c r="O1298" s="265"/>
      <c r="P1298" s="265"/>
      <c r="Q1298" s="265"/>
      <c r="R1298" s="265"/>
      <c r="S1298" s="265"/>
      <c r="T1298" s="266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67" t="s">
        <v>166</v>
      </c>
      <c r="AU1298" s="267" t="s">
        <v>82</v>
      </c>
      <c r="AV1298" s="13" t="s">
        <v>80</v>
      </c>
      <c r="AW1298" s="13" t="s">
        <v>30</v>
      </c>
      <c r="AX1298" s="13" t="s">
        <v>73</v>
      </c>
      <c r="AY1298" s="267" t="s">
        <v>158</v>
      </c>
    </row>
    <row r="1299" spans="1:51" s="14" customFormat="1" ht="12">
      <c r="A1299" s="14"/>
      <c r="B1299" s="268"/>
      <c r="C1299" s="269"/>
      <c r="D1299" s="259" t="s">
        <v>166</v>
      </c>
      <c r="E1299" s="270" t="s">
        <v>1</v>
      </c>
      <c r="F1299" s="271" t="s">
        <v>1816</v>
      </c>
      <c r="G1299" s="269"/>
      <c r="H1299" s="272">
        <v>51.52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166</v>
      </c>
      <c r="AU1299" s="278" t="s">
        <v>82</v>
      </c>
      <c r="AV1299" s="14" t="s">
        <v>82</v>
      </c>
      <c r="AW1299" s="14" t="s">
        <v>30</v>
      </c>
      <c r="AX1299" s="14" t="s">
        <v>73</v>
      </c>
      <c r="AY1299" s="278" t="s">
        <v>158</v>
      </c>
    </row>
    <row r="1300" spans="1:51" s="14" customFormat="1" ht="12">
      <c r="A1300" s="14"/>
      <c r="B1300" s="268"/>
      <c r="C1300" s="269"/>
      <c r="D1300" s="259" t="s">
        <v>166</v>
      </c>
      <c r="E1300" s="270" t="s">
        <v>1</v>
      </c>
      <c r="F1300" s="271" t="s">
        <v>1817</v>
      </c>
      <c r="G1300" s="269"/>
      <c r="H1300" s="272">
        <v>51.6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166</v>
      </c>
      <c r="AU1300" s="278" t="s">
        <v>82</v>
      </c>
      <c r="AV1300" s="14" t="s">
        <v>82</v>
      </c>
      <c r="AW1300" s="14" t="s">
        <v>30</v>
      </c>
      <c r="AX1300" s="14" t="s">
        <v>73</v>
      </c>
      <c r="AY1300" s="278" t="s">
        <v>158</v>
      </c>
    </row>
    <row r="1301" spans="1:51" s="14" customFormat="1" ht="12">
      <c r="A1301" s="14"/>
      <c r="B1301" s="268"/>
      <c r="C1301" s="269"/>
      <c r="D1301" s="259" t="s">
        <v>166</v>
      </c>
      <c r="E1301" s="270" t="s">
        <v>1</v>
      </c>
      <c r="F1301" s="271" t="s">
        <v>1818</v>
      </c>
      <c r="G1301" s="269"/>
      <c r="H1301" s="272">
        <v>35.04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166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158</v>
      </c>
    </row>
    <row r="1302" spans="1:51" s="14" customFormat="1" ht="12">
      <c r="A1302" s="14"/>
      <c r="B1302" s="268"/>
      <c r="C1302" s="269"/>
      <c r="D1302" s="259" t="s">
        <v>166</v>
      </c>
      <c r="E1302" s="270" t="s">
        <v>1</v>
      </c>
      <c r="F1302" s="271" t="s">
        <v>1819</v>
      </c>
      <c r="G1302" s="269"/>
      <c r="H1302" s="272">
        <v>36.68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166</v>
      </c>
      <c r="AU1302" s="278" t="s">
        <v>82</v>
      </c>
      <c r="AV1302" s="14" t="s">
        <v>82</v>
      </c>
      <c r="AW1302" s="14" t="s">
        <v>30</v>
      </c>
      <c r="AX1302" s="14" t="s">
        <v>73</v>
      </c>
      <c r="AY1302" s="278" t="s">
        <v>158</v>
      </c>
    </row>
    <row r="1303" spans="1:51" s="14" customFormat="1" ht="12">
      <c r="A1303" s="14"/>
      <c r="B1303" s="268"/>
      <c r="C1303" s="269"/>
      <c r="D1303" s="259" t="s">
        <v>166</v>
      </c>
      <c r="E1303" s="270" t="s">
        <v>1</v>
      </c>
      <c r="F1303" s="271" t="s">
        <v>1820</v>
      </c>
      <c r="G1303" s="269"/>
      <c r="H1303" s="272">
        <v>7.34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166</v>
      </c>
      <c r="AU1303" s="278" t="s">
        <v>82</v>
      </c>
      <c r="AV1303" s="14" t="s">
        <v>82</v>
      </c>
      <c r="AW1303" s="14" t="s">
        <v>30</v>
      </c>
      <c r="AX1303" s="14" t="s">
        <v>73</v>
      </c>
      <c r="AY1303" s="278" t="s">
        <v>158</v>
      </c>
    </row>
    <row r="1304" spans="1:51" s="13" customFormat="1" ht="12">
      <c r="A1304" s="13"/>
      <c r="B1304" s="257"/>
      <c r="C1304" s="258"/>
      <c r="D1304" s="259" t="s">
        <v>166</v>
      </c>
      <c r="E1304" s="260" t="s">
        <v>1</v>
      </c>
      <c r="F1304" s="261" t="s">
        <v>392</v>
      </c>
      <c r="G1304" s="258"/>
      <c r="H1304" s="260" t="s">
        <v>1</v>
      </c>
      <c r="I1304" s="262"/>
      <c r="J1304" s="258"/>
      <c r="K1304" s="258"/>
      <c r="L1304" s="263"/>
      <c r="M1304" s="264"/>
      <c r="N1304" s="265"/>
      <c r="O1304" s="265"/>
      <c r="P1304" s="265"/>
      <c r="Q1304" s="265"/>
      <c r="R1304" s="265"/>
      <c r="S1304" s="265"/>
      <c r="T1304" s="266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67" t="s">
        <v>166</v>
      </c>
      <c r="AU1304" s="267" t="s">
        <v>82</v>
      </c>
      <c r="AV1304" s="13" t="s">
        <v>80</v>
      </c>
      <c r="AW1304" s="13" t="s">
        <v>30</v>
      </c>
      <c r="AX1304" s="13" t="s">
        <v>73</v>
      </c>
      <c r="AY1304" s="267" t="s">
        <v>158</v>
      </c>
    </row>
    <row r="1305" spans="1:51" s="14" customFormat="1" ht="12">
      <c r="A1305" s="14"/>
      <c r="B1305" s="268"/>
      <c r="C1305" s="269"/>
      <c r="D1305" s="259" t="s">
        <v>166</v>
      </c>
      <c r="E1305" s="270" t="s">
        <v>1</v>
      </c>
      <c r="F1305" s="271" t="s">
        <v>1816</v>
      </c>
      <c r="G1305" s="269"/>
      <c r="H1305" s="272">
        <v>51.52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166</v>
      </c>
      <c r="AU1305" s="278" t="s">
        <v>82</v>
      </c>
      <c r="AV1305" s="14" t="s">
        <v>82</v>
      </c>
      <c r="AW1305" s="14" t="s">
        <v>30</v>
      </c>
      <c r="AX1305" s="14" t="s">
        <v>73</v>
      </c>
      <c r="AY1305" s="278" t="s">
        <v>158</v>
      </c>
    </row>
    <row r="1306" spans="1:51" s="14" customFormat="1" ht="12">
      <c r="A1306" s="14"/>
      <c r="B1306" s="268"/>
      <c r="C1306" s="269"/>
      <c r="D1306" s="259" t="s">
        <v>166</v>
      </c>
      <c r="E1306" s="270" t="s">
        <v>1</v>
      </c>
      <c r="F1306" s="271" t="s">
        <v>1821</v>
      </c>
      <c r="G1306" s="269"/>
      <c r="H1306" s="272">
        <v>42.4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166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158</v>
      </c>
    </row>
    <row r="1307" spans="1:51" s="14" customFormat="1" ht="12">
      <c r="A1307" s="14"/>
      <c r="B1307" s="268"/>
      <c r="C1307" s="269"/>
      <c r="D1307" s="259" t="s">
        <v>166</v>
      </c>
      <c r="E1307" s="270" t="s">
        <v>1</v>
      </c>
      <c r="F1307" s="271" t="s">
        <v>1822</v>
      </c>
      <c r="G1307" s="269"/>
      <c r="H1307" s="272">
        <v>51.12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166</v>
      </c>
      <c r="AU1307" s="278" t="s">
        <v>82</v>
      </c>
      <c r="AV1307" s="14" t="s">
        <v>82</v>
      </c>
      <c r="AW1307" s="14" t="s">
        <v>30</v>
      </c>
      <c r="AX1307" s="14" t="s">
        <v>73</v>
      </c>
      <c r="AY1307" s="278" t="s">
        <v>158</v>
      </c>
    </row>
    <row r="1308" spans="1:51" s="14" customFormat="1" ht="12">
      <c r="A1308" s="14"/>
      <c r="B1308" s="268"/>
      <c r="C1308" s="269"/>
      <c r="D1308" s="259" t="s">
        <v>166</v>
      </c>
      <c r="E1308" s="270" t="s">
        <v>1</v>
      </c>
      <c r="F1308" s="271" t="s">
        <v>1823</v>
      </c>
      <c r="G1308" s="269"/>
      <c r="H1308" s="272">
        <v>12.8</v>
      </c>
      <c r="I1308" s="273"/>
      <c r="J1308" s="269"/>
      <c r="K1308" s="269"/>
      <c r="L1308" s="274"/>
      <c r="M1308" s="275"/>
      <c r="N1308" s="276"/>
      <c r="O1308" s="276"/>
      <c r="P1308" s="276"/>
      <c r="Q1308" s="276"/>
      <c r="R1308" s="276"/>
      <c r="S1308" s="276"/>
      <c r="T1308" s="27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8" t="s">
        <v>166</v>
      </c>
      <c r="AU1308" s="278" t="s">
        <v>82</v>
      </c>
      <c r="AV1308" s="14" t="s">
        <v>82</v>
      </c>
      <c r="AW1308" s="14" t="s">
        <v>30</v>
      </c>
      <c r="AX1308" s="14" t="s">
        <v>73</v>
      </c>
      <c r="AY1308" s="278" t="s">
        <v>158</v>
      </c>
    </row>
    <row r="1309" spans="1:51" s="14" customFormat="1" ht="12">
      <c r="A1309" s="14"/>
      <c r="B1309" s="268"/>
      <c r="C1309" s="269"/>
      <c r="D1309" s="259" t="s">
        <v>166</v>
      </c>
      <c r="E1309" s="270" t="s">
        <v>1</v>
      </c>
      <c r="F1309" s="271" t="s">
        <v>1824</v>
      </c>
      <c r="G1309" s="269"/>
      <c r="H1309" s="272">
        <v>7.34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166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158</v>
      </c>
    </row>
    <row r="1310" spans="1:51" s="14" customFormat="1" ht="12">
      <c r="A1310" s="14"/>
      <c r="B1310" s="268"/>
      <c r="C1310" s="269"/>
      <c r="D1310" s="259" t="s">
        <v>166</v>
      </c>
      <c r="E1310" s="270" t="s">
        <v>1</v>
      </c>
      <c r="F1310" s="271" t="s">
        <v>1825</v>
      </c>
      <c r="G1310" s="269"/>
      <c r="H1310" s="272">
        <v>44.4</v>
      </c>
      <c r="I1310" s="273"/>
      <c r="J1310" s="269"/>
      <c r="K1310" s="269"/>
      <c r="L1310" s="274"/>
      <c r="M1310" s="275"/>
      <c r="N1310" s="276"/>
      <c r="O1310" s="276"/>
      <c r="P1310" s="276"/>
      <c r="Q1310" s="276"/>
      <c r="R1310" s="276"/>
      <c r="S1310" s="276"/>
      <c r="T1310" s="277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78" t="s">
        <v>166</v>
      </c>
      <c r="AU1310" s="278" t="s">
        <v>82</v>
      </c>
      <c r="AV1310" s="14" t="s">
        <v>82</v>
      </c>
      <c r="AW1310" s="14" t="s">
        <v>30</v>
      </c>
      <c r="AX1310" s="14" t="s">
        <v>73</v>
      </c>
      <c r="AY1310" s="278" t="s">
        <v>158</v>
      </c>
    </row>
    <row r="1311" spans="1:65" s="2" customFormat="1" ht="21.75" customHeight="1">
      <c r="A1311" s="37"/>
      <c r="B1311" s="38"/>
      <c r="C1311" s="243" t="s">
        <v>1826</v>
      </c>
      <c r="D1311" s="243" t="s">
        <v>160</v>
      </c>
      <c r="E1311" s="244" t="s">
        <v>1827</v>
      </c>
      <c r="F1311" s="245" t="s">
        <v>1828</v>
      </c>
      <c r="G1311" s="246" t="s">
        <v>462</v>
      </c>
      <c r="H1311" s="247">
        <v>454.04</v>
      </c>
      <c r="I1311" s="248"/>
      <c r="J1311" s="249">
        <f>ROUND(I1311*H1311,2)</f>
        <v>0</v>
      </c>
      <c r="K1311" s="250"/>
      <c r="L1311" s="43"/>
      <c r="M1311" s="251" t="s">
        <v>1</v>
      </c>
      <c r="N1311" s="252" t="s">
        <v>38</v>
      </c>
      <c r="O1311" s="90"/>
      <c r="P1311" s="253">
        <f>O1311*H1311</f>
        <v>0</v>
      </c>
      <c r="Q1311" s="253">
        <v>0.00015</v>
      </c>
      <c r="R1311" s="253">
        <f>Q1311*H1311</f>
        <v>0.068106</v>
      </c>
      <c r="S1311" s="253">
        <v>0</v>
      </c>
      <c r="T1311" s="254">
        <f>S1311*H1311</f>
        <v>0</v>
      </c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R1311" s="255" t="s">
        <v>164</v>
      </c>
      <c r="AT1311" s="255" t="s">
        <v>160</v>
      </c>
      <c r="AU1311" s="255" t="s">
        <v>82</v>
      </c>
      <c r="AY1311" s="16" t="s">
        <v>158</v>
      </c>
      <c r="BE1311" s="256">
        <f>IF(N1311="základní",J1311,0)</f>
        <v>0</v>
      </c>
      <c r="BF1311" s="256">
        <f>IF(N1311="snížená",J1311,0)</f>
        <v>0</v>
      </c>
      <c r="BG1311" s="256">
        <f>IF(N1311="zákl. přenesená",J1311,0)</f>
        <v>0</v>
      </c>
      <c r="BH1311" s="256">
        <f>IF(N1311="sníž. přenesená",J1311,0)</f>
        <v>0</v>
      </c>
      <c r="BI1311" s="256">
        <f>IF(N1311="nulová",J1311,0)</f>
        <v>0</v>
      </c>
      <c r="BJ1311" s="16" t="s">
        <v>80</v>
      </c>
      <c r="BK1311" s="256">
        <f>ROUND(I1311*H1311,2)</f>
        <v>0</v>
      </c>
      <c r="BL1311" s="16" t="s">
        <v>164</v>
      </c>
      <c r="BM1311" s="255" t="s">
        <v>1829</v>
      </c>
    </row>
    <row r="1312" spans="1:51" s="13" customFormat="1" ht="12">
      <c r="A1312" s="13"/>
      <c r="B1312" s="257"/>
      <c r="C1312" s="258"/>
      <c r="D1312" s="259" t="s">
        <v>166</v>
      </c>
      <c r="E1312" s="260" t="s">
        <v>1</v>
      </c>
      <c r="F1312" s="261" t="s">
        <v>167</v>
      </c>
      <c r="G1312" s="258"/>
      <c r="H1312" s="260" t="s">
        <v>1</v>
      </c>
      <c r="I1312" s="262"/>
      <c r="J1312" s="258"/>
      <c r="K1312" s="258"/>
      <c r="L1312" s="263"/>
      <c r="M1312" s="264"/>
      <c r="N1312" s="265"/>
      <c r="O1312" s="265"/>
      <c r="P1312" s="265"/>
      <c r="Q1312" s="265"/>
      <c r="R1312" s="265"/>
      <c r="S1312" s="265"/>
      <c r="T1312" s="266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67" t="s">
        <v>166</v>
      </c>
      <c r="AU1312" s="267" t="s">
        <v>82</v>
      </c>
      <c r="AV1312" s="13" t="s">
        <v>80</v>
      </c>
      <c r="AW1312" s="13" t="s">
        <v>30</v>
      </c>
      <c r="AX1312" s="13" t="s">
        <v>73</v>
      </c>
      <c r="AY1312" s="267" t="s">
        <v>158</v>
      </c>
    </row>
    <row r="1313" spans="1:51" s="14" customFormat="1" ht="12">
      <c r="A1313" s="14"/>
      <c r="B1313" s="268"/>
      <c r="C1313" s="269"/>
      <c r="D1313" s="259" t="s">
        <v>166</v>
      </c>
      <c r="E1313" s="270" t="s">
        <v>1</v>
      </c>
      <c r="F1313" s="271" t="s">
        <v>486</v>
      </c>
      <c r="G1313" s="269"/>
      <c r="H1313" s="272">
        <v>41.28</v>
      </c>
      <c r="I1313" s="273"/>
      <c r="J1313" s="269"/>
      <c r="K1313" s="269"/>
      <c r="L1313" s="274"/>
      <c r="M1313" s="275"/>
      <c r="N1313" s="276"/>
      <c r="O1313" s="276"/>
      <c r="P1313" s="276"/>
      <c r="Q1313" s="276"/>
      <c r="R1313" s="276"/>
      <c r="S1313" s="276"/>
      <c r="T1313" s="27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78" t="s">
        <v>166</v>
      </c>
      <c r="AU1313" s="278" t="s">
        <v>82</v>
      </c>
      <c r="AV1313" s="14" t="s">
        <v>82</v>
      </c>
      <c r="AW1313" s="14" t="s">
        <v>30</v>
      </c>
      <c r="AX1313" s="14" t="s">
        <v>73</v>
      </c>
      <c r="AY1313" s="278" t="s">
        <v>158</v>
      </c>
    </row>
    <row r="1314" spans="1:51" s="14" customFormat="1" ht="12">
      <c r="A1314" s="14"/>
      <c r="B1314" s="268"/>
      <c r="C1314" s="269"/>
      <c r="D1314" s="259" t="s">
        <v>166</v>
      </c>
      <c r="E1314" s="270" t="s">
        <v>1</v>
      </c>
      <c r="F1314" s="271" t="s">
        <v>487</v>
      </c>
      <c r="G1314" s="269"/>
      <c r="H1314" s="272">
        <v>7.44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166</v>
      </c>
      <c r="AU1314" s="278" t="s">
        <v>82</v>
      </c>
      <c r="AV1314" s="14" t="s">
        <v>82</v>
      </c>
      <c r="AW1314" s="14" t="s">
        <v>30</v>
      </c>
      <c r="AX1314" s="14" t="s">
        <v>73</v>
      </c>
      <c r="AY1314" s="278" t="s">
        <v>158</v>
      </c>
    </row>
    <row r="1315" spans="1:51" s="14" customFormat="1" ht="12">
      <c r="A1315" s="14"/>
      <c r="B1315" s="268"/>
      <c r="C1315" s="269"/>
      <c r="D1315" s="259" t="s">
        <v>166</v>
      </c>
      <c r="E1315" s="270" t="s">
        <v>1</v>
      </c>
      <c r="F1315" s="271" t="s">
        <v>488</v>
      </c>
      <c r="G1315" s="269"/>
      <c r="H1315" s="272">
        <v>5.46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166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158</v>
      </c>
    </row>
    <row r="1316" spans="1:51" s="13" customFormat="1" ht="12">
      <c r="A1316" s="13"/>
      <c r="B1316" s="257"/>
      <c r="C1316" s="258"/>
      <c r="D1316" s="259" t="s">
        <v>166</v>
      </c>
      <c r="E1316" s="260" t="s">
        <v>1</v>
      </c>
      <c r="F1316" s="261" t="s">
        <v>386</v>
      </c>
      <c r="G1316" s="258"/>
      <c r="H1316" s="260" t="s">
        <v>1</v>
      </c>
      <c r="I1316" s="262"/>
      <c r="J1316" s="258"/>
      <c r="K1316" s="258"/>
      <c r="L1316" s="263"/>
      <c r="M1316" s="264"/>
      <c r="N1316" s="265"/>
      <c r="O1316" s="265"/>
      <c r="P1316" s="265"/>
      <c r="Q1316" s="265"/>
      <c r="R1316" s="265"/>
      <c r="S1316" s="265"/>
      <c r="T1316" s="266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7" t="s">
        <v>166</v>
      </c>
      <c r="AU1316" s="267" t="s">
        <v>82</v>
      </c>
      <c r="AV1316" s="13" t="s">
        <v>80</v>
      </c>
      <c r="AW1316" s="13" t="s">
        <v>30</v>
      </c>
      <c r="AX1316" s="13" t="s">
        <v>73</v>
      </c>
      <c r="AY1316" s="267" t="s">
        <v>158</v>
      </c>
    </row>
    <row r="1317" spans="1:51" s="14" customFormat="1" ht="12">
      <c r="A1317" s="14"/>
      <c r="B1317" s="268"/>
      <c r="C1317" s="269"/>
      <c r="D1317" s="259" t="s">
        <v>166</v>
      </c>
      <c r="E1317" s="270" t="s">
        <v>1</v>
      </c>
      <c r="F1317" s="271" t="s">
        <v>489</v>
      </c>
      <c r="G1317" s="269"/>
      <c r="H1317" s="272">
        <v>50.12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166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158</v>
      </c>
    </row>
    <row r="1318" spans="1:51" s="14" customFormat="1" ht="12">
      <c r="A1318" s="14"/>
      <c r="B1318" s="268"/>
      <c r="C1318" s="269"/>
      <c r="D1318" s="259" t="s">
        <v>166</v>
      </c>
      <c r="E1318" s="270" t="s">
        <v>1</v>
      </c>
      <c r="F1318" s="271" t="s">
        <v>490</v>
      </c>
      <c r="G1318" s="269"/>
      <c r="H1318" s="272">
        <v>49.2</v>
      </c>
      <c r="I1318" s="273"/>
      <c r="J1318" s="269"/>
      <c r="K1318" s="269"/>
      <c r="L1318" s="274"/>
      <c r="M1318" s="275"/>
      <c r="N1318" s="276"/>
      <c r="O1318" s="276"/>
      <c r="P1318" s="276"/>
      <c r="Q1318" s="276"/>
      <c r="R1318" s="276"/>
      <c r="S1318" s="276"/>
      <c r="T1318" s="27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8" t="s">
        <v>166</v>
      </c>
      <c r="AU1318" s="278" t="s">
        <v>82</v>
      </c>
      <c r="AV1318" s="14" t="s">
        <v>82</v>
      </c>
      <c r="AW1318" s="14" t="s">
        <v>30</v>
      </c>
      <c r="AX1318" s="14" t="s">
        <v>73</v>
      </c>
      <c r="AY1318" s="278" t="s">
        <v>158</v>
      </c>
    </row>
    <row r="1319" spans="1:51" s="14" customFormat="1" ht="12">
      <c r="A1319" s="14"/>
      <c r="B1319" s="268"/>
      <c r="C1319" s="269"/>
      <c r="D1319" s="259" t="s">
        <v>166</v>
      </c>
      <c r="E1319" s="270" t="s">
        <v>1</v>
      </c>
      <c r="F1319" s="271" t="s">
        <v>491</v>
      </c>
      <c r="G1319" s="269"/>
      <c r="H1319" s="272">
        <v>33.84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166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158</v>
      </c>
    </row>
    <row r="1320" spans="1:51" s="14" customFormat="1" ht="12">
      <c r="A1320" s="14"/>
      <c r="B1320" s="268"/>
      <c r="C1320" s="269"/>
      <c r="D1320" s="259" t="s">
        <v>166</v>
      </c>
      <c r="E1320" s="270" t="s">
        <v>1</v>
      </c>
      <c r="F1320" s="271" t="s">
        <v>492</v>
      </c>
      <c r="G1320" s="269"/>
      <c r="H1320" s="272">
        <v>35.28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166</v>
      </c>
      <c r="AU1320" s="278" t="s">
        <v>82</v>
      </c>
      <c r="AV1320" s="14" t="s">
        <v>82</v>
      </c>
      <c r="AW1320" s="14" t="s">
        <v>30</v>
      </c>
      <c r="AX1320" s="14" t="s">
        <v>73</v>
      </c>
      <c r="AY1320" s="278" t="s">
        <v>158</v>
      </c>
    </row>
    <row r="1321" spans="1:51" s="14" customFormat="1" ht="12">
      <c r="A1321" s="14"/>
      <c r="B1321" s="268"/>
      <c r="C1321" s="269"/>
      <c r="D1321" s="259" t="s">
        <v>166</v>
      </c>
      <c r="E1321" s="270" t="s">
        <v>1</v>
      </c>
      <c r="F1321" s="271" t="s">
        <v>493</v>
      </c>
      <c r="G1321" s="269"/>
      <c r="H1321" s="272">
        <v>7.14</v>
      </c>
      <c r="I1321" s="273"/>
      <c r="J1321" s="269"/>
      <c r="K1321" s="269"/>
      <c r="L1321" s="274"/>
      <c r="M1321" s="275"/>
      <c r="N1321" s="276"/>
      <c r="O1321" s="276"/>
      <c r="P1321" s="276"/>
      <c r="Q1321" s="276"/>
      <c r="R1321" s="276"/>
      <c r="S1321" s="276"/>
      <c r="T1321" s="277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78" t="s">
        <v>166</v>
      </c>
      <c r="AU1321" s="278" t="s">
        <v>82</v>
      </c>
      <c r="AV1321" s="14" t="s">
        <v>82</v>
      </c>
      <c r="AW1321" s="14" t="s">
        <v>30</v>
      </c>
      <c r="AX1321" s="14" t="s">
        <v>73</v>
      </c>
      <c r="AY1321" s="278" t="s">
        <v>158</v>
      </c>
    </row>
    <row r="1322" spans="1:51" s="13" customFormat="1" ht="12">
      <c r="A1322" s="13"/>
      <c r="B1322" s="257"/>
      <c r="C1322" s="258"/>
      <c r="D1322" s="259" t="s">
        <v>166</v>
      </c>
      <c r="E1322" s="260" t="s">
        <v>1</v>
      </c>
      <c r="F1322" s="261" t="s">
        <v>392</v>
      </c>
      <c r="G1322" s="258"/>
      <c r="H1322" s="260" t="s">
        <v>1</v>
      </c>
      <c r="I1322" s="262"/>
      <c r="J1322" s="258"/>
      <c r="K1322" s="258"/>
      <c r="L1322" s="263"/>
      <c r="M1322" s="264"/>
      <c r="N1322" s="265"/>
      <c r="O1322" s="265"/>
      <c r="P1322" s="265"/>
      <c r="Q1322" s="265"/>
      <c r="R1322" s="265"/>
      <c r="S1322" s="265"/>
      <c r="T1322" s="26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7" t="s">
        <v>166</v>
      </c>
      <c r="AU1322" s="267" t="s">
        <v>82</v>
      </c>
      <c r="AV1322" s="13" t="s">
        <v>80</v>
      </c>
      <c r="AW1322" s="13" t="s">
        <v>30</v>
      </c>
      <c r="AX1322" s="13" t="s">
        <v>73</v>
      </c>
      <c r="AY1322" s="267" t="s">
        <v>158</v>
      </c>
    </row>
    <row r="1323" spans="1:51" s="14" customFormat="1" ht="12">
      <c r="A1323" s="14"/>
      <c r="B1323" s="268"/>
      <c r="C1323" s="269"/>
      <c r="D1323" s="259" t="s">
        <v>166</v>
      </c>
      <c r="E1323" s="270" t="s">
        <v>1</v>
      </c>
      <c r="F1323" s="271" t="s">
        <v>489</v>
      </c>
      <c r="G1323" s="269"/>
      <c r="H1323" s="272">
        <v>50.12</v>
      </c>
      <c r="I1323" s="273"/>
      <c r="J1323" s="269"/>
      <c r="K1323" s="269"/>
      <c r="L1323" s="274"/>
      <c r="M1323" s="275"/>
      <c r="N1323" s="276"/>
      <c r="O1323" s="276"/>
      <c r="P1323" s="276"/>
      <c r="Q1323" s="276"/>
      <c r="R1323" s="276"/>
      <c r="S1323" s="276"/>
      <c r="T1323" s="27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8" t="s">
        <v>166</v>
      </c>
      <c r="AU1323" s="278" t="s">
        <v>82</v>
      </c>
      <c r="AV1323" s="14" t="s">
        <v>82</v>
      </c>
      <c r="AW1323" s="14" t="s">
        <v>30</v>
      </c>
      <c r="AX1323" s="14" t="s">
        <v>73</v>
      </c>
      <c r="AY1323" s="278" t="s">
        <v>158</v>
      </c>
    </row>
    <row r="1324" spans="1:51" s="14" customFormat="1" ht="12">
      <c r="A1324" s="14"/>
      <c r="B1324" s="268"/>
      <c r="C1324" s="269"/>
      <c r="D1324" s="259" t="s">
        <v>166</v>
      </c>
      <c r="E1324" s="270" t="s">
        <v>1</v>
      </c>
      <c r="F1324" s="271" t="s">
        <v>494</v>
      </c>
      <c r="G1324" s="269"/>
      <c r="H1324" s="272">
        <v>40.8</v>
      </c>
      <c r="I1324" s="273"/>
      <c r="J1324" s="269"/>
      <c r="K1324" s="269"/>
      <c r="L1324" s="274"/>
      <c r="M1324" s="275"/>
      <c r="N1324" s="276"/>
      <c r="O1324" s="276"/>
      <c r="P1324" s="276"/>
      <c r="Q1324" s="276"/>
      <c r="R1324" s="276"/>
      <c r="S1324" s="276"/>
      <c r="T1324" s="27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8" t="s">
        <v>166</v>
      </c>
      <c r="AU1324" s="278" t="s">
        <v>82</v>
      </c>
      <c r="AV1324" s="14" t="s">
        <v>82</v>
      </c>
      <c r="AW1324" s="14" t="s">
        <v>30</v>
      </c>
      <c r="AX1324" s="14" t="s">
        <v>73</v>
      </c>
      <c r="AY1324" s="278" t="s">
        <v>158</v>
      </c>
    </row>
    <row r="1325" spans="1:51" s="14" customFormat="1" ht="12">
      <c r="A1325" s="14"/>
      <c r="B1325" s="268"/>
      <c r="C1325" s="269"/>
      <c r="D1325" s="259" t="s">
        <v>166</v>
      </c>
      <c r="E1325" s="270" t="s">
        <v>1</v>
      </c>
      <c r="F1325" s="271" t="s">
        <v>495</v>
      </c>
      <c r="G1325" s="269"/>
      <c r="H1325" s="272">
        <v>48.72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166</v>
      </c>
      <c r="AU1325" s="278" t="s">
        <v>82</v>
      </c>
      <c r="AV1325" s="14" t="s">
        <v>82</v>
      </c>
      <c r="AW1325" s="14" t="s">
        <v>30</v>
      </c>
      <c r="AX1325" s="14" t="s">
        <v>73</v>
      </c>
      <c r="AY1325" s="278" t="s">
        <v>158</v>
      </c>
    </row>
    <row r="1326" spans="1:51" s="14" customFormat="1" ht="12">
      <c r="A1326" s="14"/>
      <c r="B1326" s="268"/>
      <c r="C1326" s="269"/>
      <c r="D1326" s="259" t="s">
        <v>166</v>
      </c>
      <c r="E1326" s="270" t="s">
        <v>1</v>
      </c>
      <c r="F1326" s="271" t="s">
        <v>496</v>
      </c>
      <c r="G1326" s="269"/>
      <c r="H1326" s="272">
        <v>12.4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166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158</v>
      </c>
    </row>
    <row r="1327" spans="1:51" s="14" customFormat="1" ht="12">
      <c r="A1327" s="14"/>
      <c r="B1327" s="268"/>
      <c r="C1327" s="269"/>
      <c r="D1327" s="259" t="s">
        <v>166</v>
      </c>
      <c r="E1327" s="270" t="s">
        <v>1</v>
      </c>
      <c r="F1327" s="271" t="s">
        <v>497</v>
      </c>
      <c r="G1327" s="269"/>
      <c r="H1327" s="272">
        <v>7.14</v>
      </c>
      <c r="I1327" s="273"/>
      <c r="J1327" s="269"/>
      <c r="K1327" s="269"/>
      <c r="L1327" s="274"/>
      <c r="M1327" s="275"/>
      <c r="N1327" s="276"/>
      <c r="O1327" s="276"/>
      <c r="P1327" s="276"/>
      <c r="Q1327" s="276"/>
      <c r="R1327" s="276"/>
      <c r="S1327" s="276"/>
      <c r="T1327" s="27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78" t="s">
        <v>166</v>
      </c>
      <c r="AU1327" s="278" t="s">
        <v>82</v>
      </c>
      <c r="AV1327" s="14" t="s">
        <v>82</v>
      </c>
      <c r="AW1327" s="14" t="s">
        <v>30</v>
      </c>
      <c r="AX1327" s="14" t="s">
        <v>73</v>
      </c>
      <c r="AY1327" s="278" t="s">
        <v>158</v>
      </c>
    </row>
    <row r="1328" spans="1:51" s="14" customFormat="1" ht="12">
      <c r="A1328" s="14"/>
      <c r="B1328" s="268"/>
      <c r="C1328" s="269"/>
      <c r="D1328" s="259" t="s">
        <v>166</v>
      </c>
      <c r="E1328" s="270" t="s">
        <v>1</v>
      </c>
      <c r="F1328" s="271" t="s">
        <v>498</v>
      </c>
      <c r="G1328" s="269"/>
      <c r="H1328" s="272">
        <v>43.2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166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158</v>
      </c>
    </row>
    <row r="1329" spans="1:51" s="14" customFormat="1" ht="12">
      <c r="A1329" s="14"/>
      <c r="B1329" s="268"/>
      <c r="C1329" s="269"/>
      <c r="D1329" s="259" t="s">
        <v>166</v>
      </c>
      <c r="E1329" s="270" t="s">
        <v>1</v>
      </c>
      <c r="F1329" s="271" t="s">
        <v>1830</v>
      </c>
      <c r="G1329" s="269"/>
      <c r="H1329" s="272">
        <v>21.9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166</v>
      </c>
      <c r="AU1329" s="278" t="s">
        <v>82</v>
      </c>
      <c r="AV1329" s="14" t="s">
        <v>82</v>
      </c>
      <c r="AW1329" s="14" t="s">
        <v>30</v>
      </c>
      <c r="AX1329" s="14" t="s">
        <v>73</v>
      </c>
      <c r="AY1329" s="278" t="s">
        <v>158</v>
      </c>
    </row>
    <row r="1330" spans="1:65" s="2" customFormat="1" ht="33" customHeight="1">
      <c r="A1330" s="37"/>
      <c r="B1330" s="38"/>
      <c r="C1330" s="243" t="s">
        <v>1831</v>
      </c>
      <c r="D1330" s="243" t="s">
        <v>160</v>
      </c>
      <c r="E1330" s="244" t="s">
        <v>1832</v>
      </c>
      <c r="F1330" s="245" t="s">
        <v>1833</v>
      </c>
      <c r="G1330" s="246" t="s">
        <v>284</v>
      </c>
      <c r="H1330" s="247">
        <v>8</v>
      </c>
      <c r="I1330" s="248"/>
      <c r="J1330" s="249">
        <f>ROUND(I1330*H1330,2)</f>
        <v>0</v>
      </c>
      <c r="K1330" s="250"/>
      <c r="L1330" s="43"/>
      <c r="M1330" s="251" t="s">
        <v>1</v>
      </c>
      <c r="N1330" s="252" t="s">
        <v>38</v>
      </c>
      <c r="O1330" s="90"/>
      <c r="P1330" s="253">
        <f>O1330*H1330</f>
        <v>0</v>
      </c>
      <c r="Q1330" s="253">
        <v>0</v>
      </c>
      <c r="R1330" s="253">
        <f>Q1330*H1330</f>
        <v>0</v>
      </c>
      <c r="S1330" s="253">
        <v>0</v>
      </c>
      <c r="T1330" s="254">
        <f>S1330*H1330</f>
        <v>0</v>
      </c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R1330" s="255" t="s">
        <v>242</v>
      </c>
      <c r="AT1330" s="255" t="s">
        <v>160</v>
      </c>
      <c r="AU1330" s="255" t="s">
        <v>82</v>
      </c>
      <c r="AY1330" s="16" t="s">
        <v>158</v>
      </c>
      <c r="BE1330" s="256">
        <f>IF(N1330="základní",J1330,0)</f>
        <v>0</v>
      </c>
      <c r="BF1330" s="256">
        <f>IF(N1330="snížená",J1330,0)</f>
        <v>0</v>
      </c>
      <c r="BG1330" s="256">
        <f>IF(N1330="zákl. přenesená",J1330,0)</f>
        <v>0</v>
      </c>
      <c r="BH1330" s="256">
        <f>IF(N1330="sníž. přenesená",J1330,0)</f>
        <v>0</v>
      </c>
      <c r="BI1330" s="256">
        <f>IF(N1330="nulová",J1330,0)</f>
        <v>0</v>
      </c>
      <c r="BJ1330" s="16" t="s">
        <v>80</v>
      </c>
      <c r="BK1330" s="256">
        <f>ROUND(I1330*H1330,2)</f>
        <v>0</v>
      </c>
      <c r="BL1330" s="16" t="s">
        <v>242</v>
      </c>
      <c r="BM1330" s="255" t="s">
        <v>1834</v>
      </c>
    </row>
    <row r="1331" spans="1:51" s="14" customFormat="1" ht="12">
      <c r="A1331" s="14"/>
      <c r="B1331" s="268"/>
      <c r="C1331" s="269"/>
      <c r="D1331" s="259" t="s">
        <v>166</v>
      </c>
      <c r="E1331" s="270" t="s">
        <v>1</v>
      </c>
      <c r="F1331" s="271" t="s">
        <v>292</v>
      </c>
      <c r="G1331" s="269"/>
      <c r="H1331" s="272">
        <v>3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166</v>
      </c>
      <c r="AU1331" s="278" t="s">
        <v>82</v>
      </c>
      <c r="AV1331" s="14" t="s">
        <v>82</v>
      </c>
      <c r="AW1331" s="14" t="s">
        <v>30</v>
      </c>
      <c r="AX1331" s="14" t="s">
        <v>73</v>
      </c>
      <c r="AY1331" s="278" t="s">
        <v>158</v>
      </c>
    </row>
    <row r="1332" spans="1:51" s="14" customFormat="1" ht="12">
      <c r="A1332" s="14"/>
      <c r="B1332" s="268"/>
      <c r="C1332" s="269"/>
      <c r="D1332" s="259" t="s">
        <v>166</v>
      </c>
      <c r="E1332" s="270" t="s">
        <v>1</v>
      </c>
      <c r="F1332" s="271" t="s">
        <v>805</v>
      </c>
      <c r="G1332" s="269"/>
      <c r="H1332" s="272">
        <v>5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166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158</v>
      </c>
    </row>
    <row r="1333" spans="1:65" s="2" customFormat="1" ht="21.75" customHeight="1">
      <c r="A1333" s="37"/>
      <c r="B1333" s="38"/>
      <c r="C1333" s="243" t="s">
        <v>1835</v>
      </c>
      <c r="D1333" s="243" t="s">
        <v>160</v>
      </c>
      <c r="E1333" s="244" t="s">
        <v>1836</v>
      </c>
      <c r="F1333" s="245" t="s">
        <v>1837</v>
      </c>
      <c r="G1333" s="246" t="s">
        <v>284</v>
      </c>
      <c r="H1333" s="247">
        <v>4</v>
      </c>
      <c r="I1333" s="248"/>
      <c r="J1333" s="249">
        <f>ROUND(I1333*H1333,2)</f>
        <v>0</v>
      </c>
      <c r="K1333" s="250"/>
      <c r="L1333" s="43"/>
      <c r="M1333" s="251" t="s">
        <v>1</v>
      </c>
      <c r="N1333" s="252" t="s">
        <v>38</v>
      </c>
      <c r="O1333" s="90"/>
      <c r="P1333" s="253">
        <f>O1333*H1333</f>
        <v>0</v>
      </c>
      <c r="Q1333" s="253">
        <v>0</v>
      </c>
      <c r="R1333" s="253">
        <f>Q1333*H1333</f>
        <v>0</v>
      </c>
      <c r="S1333" s="253">
        <v>0</v>
      </c>
      <c r="T1333" s="254">
        <f>S1333*H1333</f>
        <v>0</v>
      </c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R1333" s="255" t="s">
        <v>242</v>
      </c>
      <c r="AT1333" s="255" t="s">
        <v>160</v>
      </c>
      <c r="AU1333" s="255" t="s">
        <v>82</v>
      </c>
      <c r="AY1333" s="16" t="s">
        <v>158</v>
      </c>
      <c r="BE1333" s="256">
        <f>IF(N1333="základní",J1333,0)</f>
        <v>0</v>
      </c>
      <c r="BF1333" s="256">
        <f>IF(N1333="snížená",J1333,0)</f>
        <v>0</v>
      </c>
      <c r="BG1333" s="256">
        <f>IF(N1333="zákl. přenesená",J1333,0)</f>
        <v>0</v>
      </c>
      <c r="BH1333" s="256">
        <f>IF(N1333="sníž. přenesená",J1333,0)</f>
        <v>0</v>
      </c>
      <c r="BI1333" s="256">
        <f>IF(N1333="nulová",J1333,0)</f>
        <v>0</v>
      </c>
      <c r="BJ1333" s="16" t="s">
        <v>80</v>
      </c>
      <c r="BK1333" s="256">
        <f>ROUND(I1333*H1333,2)</f>
        <v>0</v>
      </c>
      <c r="BL1333" s="16" t="s">
        <v>242</v>
      </c>
      <c r="BM1333" s="255" t="s">
        <v>1838</v>
      </c>
    </row>
    <row r="1334" spans="1:51" s="14" customFormat="1" ht="12">
      <c r="A1334" s="14"/>
      <c r="B1334" s="268"/>
      <c r="C1334" s="269"/>
      <c r="D1334" s="259" t="s">
        <v>166</v>
      </c>
      <c r="E1334" s="270" t="s">
        <v>1</v>
      </c>
      <c r="F1334" s="271" t="s">
        <v>292</v>
      </c>
      <c r="G1334" s="269"/>
      <c r="H1334" s="272">
        <v>3</v>
      </c>
      <c r="I1334" s="273"/>
      <c r="J1334" s="269"/>
      <c r="K1334" s="269"/>
      <c r="L1334" s="274"/>
      <c r="M1334" s="275"/>
      <c r="N1334" s="276"/>
      <c r="O1334" s="276"/>
      <c r="P1334" s="276"/>
      <c r="Q1334" s="276"/>
      <c r="R1334" s="276"/>
      <c r="S1334" s="276"/>
      <c r="T1334" s="27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78" t="s">
        <v>166</v>
      </c>
      <c r="AU1334" s="278" t="s">
        <v>82</v>
      </c>
      <c r="AV1334" s="14" t="s">
        <v>82</v>
      </c>
      <c r="AW1334" s="14" t="s">
        <v>30</v>
      </c>
      <c r="AX1334" s="14" t="s">
        <v>73</v>
      </c>
      <c r="AY1334" s="278" t="s">
        <v>158</v>
      </c>
    </row>
    <row r="1335" spans="1:51" s="14" customFormat="1" ht="12">
      <c r="A1335" s="14"/>
      <c r="B1335" s="268"/>
      <c r="C1335" s="269"/>
      <c r="D1335" s="259" t="s">
        <v>166</v>
      </c>
      <c r="E1335" s="270" t="s">
        <v>1</v>
      </c>
      <c r="F1335" s="271" t="s">
        <v>293</v>
      </c>
      <c r="G1335" s="269"/>
      <c r="H1335" s="272">
        <v>1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166</v>
      </c>
      <c r="AU1335" s="278" t="s">
        <v>82</v>
      </c>
      <c r="AV1335" s="14" t="s">
        <v>82</v>
      </c>
      <c r="AW1335" s="14" t="s">
        <v>30</v>
      </c>
      <c r="AX1335" s="14" t="s">
        <v>73</v>
      </c>
      <c r="AY1335" s="278" t="s">
        <v>158</v>
      </c>
    </row>
    <row r="1336" spans="1:65" s="2" customFormat="1" ht="21.75" customHeight="1">
      <c r="A1336" s="37"/>
      <c r="B1336" s="38"/>
      <c r="C1336" s="279" t="s">
        <v>1839</v>
      </c>
      <c r="D1336" s="279" t="s">
        <v>233</v>
      </c>
      <c r="E1336" s="280" t="s">
        <v>1840</v>
      </c>
      <c r="F1336" s="281" t="s">
        <v>1841</v>
      </c>
      <c r="G1336" s="282" t="s">
        <v>284</v>
      </c>
      <c r="H1336" s="283">
        <v>4</v>
      </c>
      <c r="I1336" s="284"/>
      <c r="J1336" s="285">
        <f>ROUND(I1336*H1336,2)</f>
        <v>0</v>
      </c>
      <c r="K1336" s="286"/>
      <c r="L1336" s="287"/>
      <c r="M1336" s="288" t="s">
        <v>1</v>
      </c>
      <c r="N1336" s="289" t="s">
        <v>38</v>
      </c>
      <c r="O1336" s="90"/>
      <c r="P1336" s="253">
        <f>O1336*H1336</f>
        <v>0</v>
      </c>
      <c r="Q1336" s="253">
        <v>0.025</v>
      </c>
      <c r="R1336" s="253">
        <f>Q1336*H1336</f>
        <v>0.1</v>
      </c>
      <c r="S1336" s="253">
        <v>0</v>
      </c>
      <c r="T1336" s="254">
        <f>S1336*H1336</f>
        <v>0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255" t="s">
        <v>341</v>
      </c>
      <c r="AT1336" s="255" t="s">
        <v>233</v>
      </c>
      <c r="AU1336" s="255" t="s">
        <v>82</v>
      </c>
      <c r="AY1336" s="16" t="s">
        <v>158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6" t="s">
        <v>80</v>
      </c>
      <c r="BK1336" s="256">
        <f>ROUND(I1336*H1336,2)</f>
        <v>0</v>
      </c>
      <c r="BL1336" s="16" t="s">
        <v>242</v>
      </c>
      <c r="BM1336" s="255" t="s">
        <v>1842</v>
      </c>
    </row>
    <row r="1337" spans="1:51" s="14" customFormat="1" ht="12">
      <c r="A1337" s="14"/>
      <c r="B1337" s="268"/>
      <c r="C1337" s="269"/>
      <c r="D1337" s="259" t="s">
        <v>166</v>
      </c>
      <c r="E1337" s="270" t="s">
        <v>1</v>
      </c>
      <c r="F1337" s="271" t="s">
        <v>292</v>
      </c>
      <c r="G1337" s="269"/>
      <c r="H1337" s="272">
        <v>3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166</v>
      </c>
      <c r="AU1337" s="278" t="s">
        <v>82</v>
      </c>
      <c r="AV1337" s="14" t="s">
        <v>82</v>
      </c>
      <c r="AW1337" s="14" t="s">
        <v>30</v>
      </c>
      <c r="AX1337" s="14" t="s">
        <v>73</v>
      </c>
      <c r="AY1337" s="278" t="s">
        <v>158</v>
      </c>
    </row>
    <row r="1338" spans="1:51" s="14" customFormat="1" ht="12">
      <c r="A1338" s="14"/>
      <c r="B1338" s="268"/>
      <c r="C1338" s="269"/>
      <c r="D1338" s="259" t="s">
        <v>166</v>
      </c>
      <c r="E1338" s="270" t="s">
        <v>1</v>
      </c>
      <c r="F1338" s="271" t="s">
        <v>293</v>
      </c>
      <c r="G1338" s="269"/>
      <c r="H1338" s="272">
        <v>1</v>
      </c>
      <c r="I1338" s="273"/>
      <c r="J1338" s="269"/>
      <c r="K1338" s="269"/>
      <c r="L1338" s="274"/>
      <c r="M1338" s="275"/>
      <c r="N1338" s="276"/>
      <c r="O1338" s="276"/>
      <c r="P1338" s="276"/>
      <c r="Q1338" s="276"/>
      <c r="R1338" s="276"/>
      <c r="S1338" s="276"/>
      <c r="T1338" s="27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78" t="s">
        <v>166</v>
      </c>
      <c r="AU1338" s="278" t="s">
        <v>82</v>
      </c>
      <c r="AV1338" s="14" t="s">
        <v>82</v>
      </c>
      <c r="AW1338" s="14" t="s">
        <v>30</v>
      </c>
      <c r="AX1338" s="14" t="s">
        <v>73</v>
      </c>
      <c r="AY1338" s="278" t="s">
        <v>158</v>
      </c>
    </row>
    <row r="1339" spans="1:65" s="2" customFormat="1" ht="21.75" customHeight="1">
      <c r="A1339" s="37"/>
      <c r="B1339" s="38"/>
      <c r="C1339" s="243" t="s">
        <v>1843</v>
      </c>
      <c r="D1339" s="243" t="s">
        <v>160</v>
      </c>
      <c r="E1339" s="244" t="s">
        <v>1844</v>
      </c>
      <c r="F1339" s="245" t="s">
        <v>1845</v>
      </c>
      <c r="G1339" s="246" t="s">
        <v>284</v>
      </c>
      <c r="H1339" s="247">
        <v>4</v>
      </c>
      <c r="I1339" s="248"/>
      <c r="J1339" s="249">
        <f>ROUND(I1339*H1339,2)</f>
        <v>0</v>
      </c>
      <c r="K1339" s="250"/>
      <c r="L1339" s="43"/>
      <c r="M1339" s="251" t="s">
        <v>1</v>
      </c>
      <c r="N1339" s="252" t="s">
        <v>38</v>
      </c>
      <c r="O1339" s="90"/>
      <c r="P1339" s="253">
        <f>O1339*H1339</f>
        <v>0</v>
      </c>
      <c r="Q1339" s="253">
        <v>0</v>
      </c>
      <c r="R1339" s="253">
        <f>Q1339*H1339</f>
        <v>0</v>
      </c>
      <c r="S1339" s="253">
        <v>0</v>
      </c>
      <c r="T1339" s="254">
        <f>S1339*H1339</f>
        <v>0</v>
      </c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R1339" s="255" t="s">
        <v>242</v>
      </c>
      <c r="AT1339" s="255" t="s">
        <v>160</v>
      </c>
      <c r="AU1339" s="255" t="s">
        <v>82</v>
      </c>
      <c r="AY1339" s="16" t="s">
        <v>158</v>
      </c>
      <c r="BE1339" s="256">
        <f>IF(N1339="základní",J1339,0)</f>
        <v>0</v>
      </c>
      <c r="BF1339" s="256">
        <f>IF(N1339="snížená",J1339,0)</f>
        <v>0</v>
      </c>
      <c r="BG1339" s="256">
        <f>IF(N1339="zákl. přenesená",J1339,0)</f>
        <v>0</v>
      </c>
      <c r="BH1339" s="256">
        <f>IF(N1339="sníž. přenesená",J1339,0)</f>
        <v>0</v>
      </c>
      <c r="BI1339" s="256">
        <f>IF(N1339="nulová",J1339,0)</f>
        <v>0</v>
      </c>
      <c r="BJ1339" s="16" t="s">
        <v>80</v>
      </c>
      <c r="BK1339" s="256">
        <f>ROUND(I1339*H1339,2)</f>
        <v>0</v>
      </c>
      <c r="BL1339" s="16" t="s">
        <v>242</v>
      </c>
      <c r="BM1339" s="255" t="s">
        <v>1846</v>
      </c>
    </row>
    <row r="1340" spans="1:51" s="14" customFormat="1" ht="12">
      <c r="A1340" s="14"/>
      <c r="B1340" s="268"/>
      <c r="C1340" s="269"/>
      <c r="D1340" s="259" t="s">
        <v>166</v>
      </c>
      <c r="E1340" s="270" t="s">
        <v>1</v>
      </c>
      <c r="F1340" s="271" t="s">
        <v>1847</v>
      </c>
      <c r="G1340" s="269"/>
      <c r="H1340" s="272">
        <v>4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166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158</v>
      </c>
    </row>
    <row r="1341" spans="1:65" s="2" customFormat="1" ht="21.75" customHeight="1">
      <c r="A1341" s="37"/>
      <c r="B1341" s="38"/>
      <c r="C1341" s="279" t="s">
        <v>1848</v>
      </c>
      <c r="D1341" s="279" t="s">
        <v>233</v>
      </c>
      <c r="E1341" s="280" t="s">
        <v>1849</v>
      </c>
      <c r="F1341" s="281" t="s">
        <v>1850</v>
      </c>
      <c r="G1341" s="282" t="s">
        <v>284</v>
      </c>
      <c r="H1341" s="283">
        <v>4</v>
      </c>
      <c r="I1341" s="284"/>
      <c r="J1341" s="285">
        <f>ROUND(I1341*H1341,2)</f>
        <v>0</v>
      </c>
      <c r="K1341" s="286"/>
      <c r="L1341" s="287"/>
      <c r="M1341" s="288" t="s">
        <v>1</v>
      </c>
      <c r="N1341" s="289" t="s">
        <v>38</v>
      </c>
      <c r="O1341" s="90"/>
      <c r="P1341" s="253">
        <f>O1341*H1341</f>
        <v>0</v>
      </c>
      <c r="Q1341" s="253">
        <v>0.027</v>
      </c>
      <c r="R1341" s="253">
        <f>Q1341*H1341</f>
        <v>0.108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341</v>
      </c>
      <c r="AT1341" s="255" t="s">
        <v>233</v>
      </c>
      <c r="AU1341" s="255" t="s">
        <v>82</v>
      </c>
      <c r="AY1341" s="16" t="s">
        <v>158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80</v>
      </c>
      <c r="BK1341" s="256">
        <f>ROUND(I1341*H1341,2)</f>
        <v>0</v>
      </c>
      <c r="BL1341" s="16" t="s">
        <v>242</v>
      </c>
      <c r="BM1341" s="255" t="s">
        <v>1851</v>
      </c>
    </row>
    <row r="1342" spans="1:51" s="14" customFormat="1" ht="12">
      <c r="A1342" s="14"/>
      <c r="B1342" s="268"/>
      <c r="C1342" s="269"/>
      <c r="D1342" s="259" t="s">
        <v>166</v>
      </c>
      <c r="E1342" s="270" t="s">
        <v>1</v>
      </c>
      <c r="F1342" s="271" t="s">
        <v>1847</v>
      </c>
      <c r="G1342" s="269"/>
      <c r="H1342" s="272">
        <v>4</v>
      </c>
      <c r="I1342" s="273"/>
      <c r="J1342" s="269"/>
      <c r="K1342" s="269"/>
      <c r="L1342" s="274"/>
      <c r="M1342" s="275"/>
      <c r="N1342" s="276"/>
      <c r="O1342" s="276"/>
      <c r="P1342" s="276"/>
      <c r="Q1342" s="276"/>
      <c r="R1342" s="276"/>
      <c r="S1342" s="276"/>
      <c r="T1342" s="27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78" t="s">
        <v>166</v>
      </c>
      <c r="AU1342" s="278" t="s">
        <v>82</v>
      </c>
      <c r="AV1342" s="14" t="s">
        <v>82</v>
      </c>
      <c r="AW1342" s="14" t="s">
        <v>30</v>
      </c>
      <c r="AX1342" s="14" t="s">
        <v>73</v>
      </c>
      <c r="AY1342" s="278" t="s">
        <v>158</v>
      </c>
    </row>
    <row r="1343" spans="1:65" s="2" customFormat="1" ht="21.75" customHeight="1">
      <c r="A1343" s="37"/>
      <c r="B1343" s="38"/>
      <c r="C1343" s="243" t="s">
        <v>1852</v>
      </c>
      <c r="D1343" s="243" t="s">
        <v>160</v>
      </c>
      <c r="E1343" s="244" t="s">
        <v>1853</v>
      </c>
      <c r="F1343" s="245" t="s">
        <v>1854</v>
      </c>
      <c r="G1343" s="246" t="s">
        <v>284</v>
      </c>
      <c r="H1343" s="247">
        <v>3</v>
      </c>
      <c r="I1343" s="248"/>
      <c r="J1343" s="249">
        <f>ROUND(I1343*H1343,2)</f>
        <v>0</v>
      </c>
      <c r="K1343" s="250"/>
      <c r="L1343" s="43"/>
      <c r="M1343" s="251" t="s">
        <v>1</v>
      </c>
      <c r="N1343" s="252" t="s">
        <v>38</v>
      </c>
      <c r="O1343" s="90"/>
      <c r="P1343" s="253">
        <f>O1343*H1343</f>
        <v>0</v>
      </c>
      <c r="Q1343" s="253">
        <v>0.00084</v>
      </c>
      <c r="R1343" s="253">
        <f>Q1343*H1343</f>
        <v>0.00252</v>
      </c>
      <c r="S1343" s="253">
        <v>0</v>
      </c>
      <c r="T1343" s="254">
        <f>S1343*H1343</f>
        <v>0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55" t="s">
        <v>242</v>
      </c>
      <c r="AT1343" s="255" t="s">
        <v>160</v>
      </c>
      <c r="AU1343" s="255" t="s">
        <v>82</v>
      </c>
      <c r="AY1343" s="16" t="s">
        <v>158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6" t="s">
        <v>80</v>
      </c>
      <c r="BK1343" s="256">
        <f>ROUND(I1343*H1343,2)</f>
        <v>0</v>
      </c>
      <c r="BL1343" s="16" t="s">
        <v>242</v>
      </c>
      <c r="BM1343" s="255" t="s">
        <v>1855</v>
      </c>
    </row>
    <row r="1344" spans="1:51" s="14" customFormat="1" ht="12">
      <c r="A1344" s="14"/>
      <c r="B1344" s="268"/>
      <c r="C1344" s="269"/>
      <c r="D1344" s="259" t="s">
        <v>166</v>
      </c>
      <c r="E1344" s="270" t="s">
        <v>1</v>
      </c>
      <c r="F1344" s="271" t="s">
        <v>1856</v>
      </c>
      <c r="G1344" s="269"/>
      <c r="H1344" s="272">
        <v>3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166</v>
      </c>
      <c r="AU1344" s="278" t="s">
        <v>82</v>
      </c>
      <c r="AV1344" s="14" t="s">
        <v>82</v>
      </c>
      <c r="AW1344" s="14" t="s">
        <v>30</v>
      </c>
      <c r="AX1344" s="14" t="s">
        <v>80</v>
      </c>
      <c r="AY1344" s="278" t="s">
        <v>158</v>
      </c>
    </row>
    <row r="1345" spans="1:65" s="2" customFormat="1" ht="21.75" customHeight="1">
      <c r="A1345" s="37"/>
      <c r="B1345" s="38"/>
      <c r="C1345" s="243" t="s">
        <v>1857</v>
      </c>
      <c r="D1345" s="243" t="s">
        <v>160</v>
      </c>
      <c r="E1345" s="244" t="s">
        <v>1858</v>
      </c>
      <c r="F1345" s="245" t="s">
        <v>1859</v>
      </c>
      <c r="G1345" s="246" t="s">
        <v>284</v>
      </c>
      <c r="H1345" s="247">
        <v>8</v>
      </c>
      <c r="I1345" s="248"/>
      <c r="J1345" s="249">
        <f>ROUND(I1345*H1345,2)</f>
        <v>0</v>
      </c>
      <c r="K1345" s="250"/>
      <c r="L1345" s="43"/>
      <c r="M1345" s="251" t="s">
        <v>1</v>
      </c>
      <c r="N1345" s="252" t="s">
        <v>38</v>
      </c>
      <c r="O1345" s="90"/>
      <c r="P1345" s="253">
        <f>O1345*H1345</f>
        <v>0</v>
      </c>
      <c r="Q1345" s="253">
        <v>0</v>
      </c>
      <c r="R1345" s="253">
        <f>Q1345*H1345</f>
        <v>0</v>
      </c>
      <c r="S1345" s="253">
        <v>0</v>
      </c>
      <c r="T1345" s="254">
        <f>S1345*H1345</f>
        <v>0</v>
      </c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R1345" s="255" t="s">
        <v>242</v>
      </c>
      <c r="AT1345" s="255" t="s">
        <v>160</v>
      </c>
      <c r="AU1345" s="255" t="s">
        <v>82</v>
      </c>
      <c r="AY1345" s="16" t="s">
        <v>158</v>
      </c>
      <c r="BE1345" s="256">
        <f>IF(N1345="základní",J1345,0)</f>
        <v>0</v>
      </c>
      <c r="BF1345" s="256">
        <f>IF(N1345="snížená",J1345,0)</f>
        <v>0</v>
      </c>
      <c r="BG1345" s="256">
        <f>IF(N1345="zákl. přenesená",J1345,0)</f>
        <v>0</v>
      </c>
      <c r="BH1345" s="256">
        <f>IF(N1345="sníž. přenesená",J1345,0)</f>
        <v>0</v>
      </c>
      <c r="BI1345" s="256">
        <f>IF(N1345="nulová",J1345,0)</f>
        <v>0</v>
      </c>
      <c r="BJ1345" s="16" t="s">
        <v>80</v>
      </c>
      <c r="BK1345" s="256">
        <f>ROUND(I1345*H1345,2)</f>
        <v>0</v>
      </c>
      <c r="BL1345" s="16" t="s">
        <v>242</v>
      </c>
      <c r="BM1345" s="255" t="s">
        <v>1860</v>
      </c>
    </row>
    <row r="1346" spans="1:51" s="14" customFormat="1" ht="12">
      <c r="A1346" s="14"/>
      <c r="B1346" s="268"/>
      <c r="C1346" s="269"/>
      <c r="D1346" s="259" t="s">
        <v>166</v>
      </c>
      <c r="E1346" s="270" t="s">
        <v>1</v>
      </c>
      <c r="F1346" s="271" t="s">
        <v>292</v>
      </c>
      <c r="G1346" s="269"/>
      <c r="H1346" s="272">
        <v>3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166</v>
      </c>
      <c r="AU1346" s="278" t="s">
        <v>82</v>
      </c>
      <c r="AV1346" s="14" t="s">
        <v>82</v>
      </c>
      <c r="AW1346" s="14" t="s">
        <v>30</v>
      </c>
      <c r="AX1346" s="14" t="s">
        <v>73</v>
      </c>
      <c r="AY1346" s="278" t="s">
        <v>158</v>
      </c>
    </row>
    <row r="1347" spans="1:51" s="14" customFormat="1" ht="12">
      <c r="A1347" s="14"/>
      <c r="B1347" s="268"/>
      <c r="C1347" s="269"/>
      <c r="D1347" s="259" t="s">
        <v>166</v>
      </c>
      <c r="E1347" s="270" t="s">
        <v>1</v>
      </c>
      <c r="F1347" s="271" t="s">
        <v>1861</v>
      </c>
      <c r="G1347" s="269"/>
      <c r="H1347" s="272">
        <v>5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166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158</v>
      </c>
    </row>
    <row r="1348" spans="1:65" s="2" customFormat="1" ht="16.5" customHeight="1">
      <c r="A1348" s="37"/>
      <c r="B1348" s="38"/>
      <c r="C1348" s="279" t="s">
        <v>1862</v>
      </c>
      <c r="D1348" s="279" t="s">
        <v>233</v>
      </c>
      <c r="E1348" s="280" t="s">
        <v>1863</v>
      </c>
      <c r="F1348" s="281" t="s">
        <v>1864</v>
      </c>
      <c r="G1348" s="282" t="s">
        <v>284</v>
      </c>
      <c r="H1348" s="283">
        <v>8</v>
      </c>
      <c r="I1348" s="284"/>
      <c r="J1348" s="285">
        <f>ROUND(I1348*H1348,2)</f>
        <v>0</v>
      </c>
      <c r="K1348" s="286"/>
      <c r="L1348" s="287"/>
      <c r="M1348" s="288" t="s">
        <v>1</v>
      </c>
      <c r="N1348" s="289" t="s">
        <v>38</v>
      </c>
      <c r="O1348" s="90"/>
      <c r="P1348" s="253">
        <f>O1348*H1348</f>
        <v>0</v>
      </c>
      <c r="Q1348" s="253">
        <v>0.0038</v>
      </c>
      <c r="R1348" s="253">
        <f>Q1348*H1348</f>
        <v>0.0304</v>
      </c>
      <c r="S1348" s="253">
        <v>0</v>
      </c>
      <c r="T1348" s="254">
        <f>S1348*H1348</f>
        <v>0</v>
      </c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R1348" s="255" t="s">
        <v>341</v>
      </c>
      <c r="AT1348" s="255" t="s">
        <v>233</v>
      </c>
      <c r="AU1348" s="255" t="s">
        <v>82</v>
      </c>
      <c r="AY1348" s="16" t="s">
        <v>158</v>
      </c>
      <c r="BE1348" s="256">
        <f>IF(N1348="základní",J1348,0)</f>
        <v>0</v>
      </c>
      <c r="BF1348" s="256">
        <f>IF(N1348="snížená",J1348,0)</f>
        <v>0</v>
      </c>
      <c r="BG1348" s="256">
        <f>IF(N1348="zákl. přenesená",J1348,0)</f>
        <v>0</v>
      </c>
      <c r="BH1348" s="256">
        <f>IF(N1348="sníž. přenesená",J1348,0)</f>
        <v>0</v>
      </c>
      <c r="BI1348" s="256">
        <f>IF(N1348="nulová",J1348,0)</f>
        <v>0</v>
      </c>
      <c r="BJ1348" s="16" t="s">
        <v>80</v>
      </c>
      <c r="BK1348" s="256">
        <f>ROUND(I1348*H1348,2)</f>
        <v>0</v>
      </c>
      <c r="BL1348" s="16" t="s">
        <v>242</v>
      </c>
      <c r="BM1348" s="255" t="s">
        <v>1865</v>
      </c>
    </row>
    <row r="1349" spans="1:65" s="2" customFormat="1" ht="16.5" customHeight="1">
      <c r="A1349" s="37"/>
      <c r="B1349" s="38"/>
      <c r="C1349" s="243" t="s">
        <v>1866</v>
      </c>
      <c r="D1349" s="243" t="s">
        <v>160</v>
      </c>
      <c r="E1349" s="244" t="s">
        <v>1867</v>
      </c>
      <c r="F1349" s="245" t="s">
        <v>1868</v>
      </c>
      <c r="G1349" s="246" t="s">
        <v>284</v>
      </c>
      <c r="H1349" s="247">
        <v>8</v>
      </c>
      <c r="I1349" s="248"/>
      <c r="J1349" s="249">
        <f>ROUND(I1349*H1349,2)</f>
        <v>0</v>
      </c>
      <c r="K1349" s="250"/>
      <c r="L1349" s="43"/>
      <c r="M1349" s="251" t="s">
        <v>1</v>
      </c>
      <c r="N1349" s="252" t="s">
        <v>38</v>
      </c>
      <c r="O1349" s="90"/>
      <c r="P1349" s="253">
        <f>O1349*H1349</f>
        <v>0</v>
      </c>
      <c r="Q1349" s="253">
        <v>0</v>
      </c>
      <c r="R1349" s="253">
        <f>Q1349*H1349</f>
        <v>0</v>
      </c>
      <c r="S1349" s="253">
        <v>0</v>
      </c>
      <c r="T1349" s="254">
        <f>S1349*H1349</f>
        <v>0</v>
      </c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R1349" s="255" t="s">
        <v>242</v>
      </c>
      <c r="AT1349" s="255" t="s">
        <v>160</v>
      </c>
      <c r="AU1349" s="255" t="s">
        <v>82</v>
      </c>
      <c r="AY1349" s="16" t="s">
        <v>158</v>
      </c>
      <c r="BE1349" s="256">
        <f>IF(N1349="základní",J1349,0)</f>
        <v>0</v>
      </c>
      <c r="BF1349" s="256">
        <f>IF(N1349="snížená",J1349,0)</f>
        <v>0</v>
      </c>
      <c r="BG1349" s="256">
        <f>IF(N1349="zákl. přenesená",J1349,0)</f>
        <v>0</v>
      </c>
      <c r="BH1349" s="256">
        <f>IF(N1349="sníž. přenesená",J1349,0)</f>
        <v>0</v>
      </c>
      <c r="BI1349" s="256">
        <f>IF(N1349="nulová",J1349,0)</f>
        <v>0</v>
      </c>
      <c r="BJ1349" s="16" t="s">
        <v>80</v>
      </c>
      <c r="BK1349" s="256">
        <f>ROUND(I1349*H1349,2)</f>
        <v>0</v>
      </c>
      <c r="BL1349" s="16" t="s">
        <v>242</v>
      </c>
      <c r="BM1349" s="255" t="s">
        <v>1869</v>
      </c>
    </row>
    <row r="1350" spans="1:51" s="14" customFormat="1" ht="12">
      <c r="A1350" s="14"/>
      <c r="B1350" s="268"/>
      <c r="C1350" s="269"/>
      <c r="D1350" s="259" t="s">
        <v>166</v>
      </c>
      <c r="E1350" s="270" t="s">
        <v>1</v>
      </c>
      <c r="F1350" s="271" t="s">
        <v>292</v>
      </c>
      <c r="G1350" s="269"/>
      <c r="H1350" s="272">
        <v>3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166</v>
      </c>
      <c r="AU1350" s="278" t="s">
        <v>82</v>
      </c>
      <c r="AV1350" s="14" t="s">
        <v>82</v>
      </c>
      <c r="AW1350" s="14" t="s">
        <v>30</v>
      </c>
      <c r="AX1350" s="14" t="s">
        <v>73</v>
      </c>
      <c r="AY1350" s="278" t="s">
        <v>158</v>
      </c>
    </row>
    <row r="1351" spans="1:51" s="14" customFormat="1" ht="12">
      <c r="A1351" s="14"/>
      <c r="B1351" s="268"/>
      <c r="C1351" s="269"/>
      <c r="D1351" s="259" t="s">
        <v>166</v>
      </c>
      <c r="E1351" s="270" t="s">
        <v>1</v>
      </c>
      <c r="F1351" s="271" t="s">
        <v>1861</v>
      </c>
      <c r="G1351" s="269"/>
      <c r="H1351" s="272">
        <v>5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166</v>
      </c>
      <c r="AU1351" s="278" t="s">
        <v>82</v>
      </c>
      <c r="AV1351" s="14" t="s">
        <v>82</v>
      </c>
      <c r="AW1351" s="14" t="s">
        <v>30</v>
      </c>
      <c r="AX1351" s="14" t="s">
        <v>73</v>
      </c>
      <c r="AY1351" s="278" t="s">
        <v>158</v>
      </c>
    </row>
    <row r="1352" spans="1:65" s="2" customFormat="1" ht="16.5" customHeight="1">
      <c r="A1352" s="37"/>
      <c r="B1352" s="38"/>
      <c r="C1352" s="279" t="s">
        <v>1870</v>
      </c>
      <c r="D1352" s="279" t="s">
        <v>233</v>
      </c>
      <c r="E1352" s="280" t="s">
        <v>1871</v>
      </c>
      <c r="F1352" s="281" t="s">
        <v>1872</v>
      </c>
      <c r="G1352" s="282" t="s">
        <v>284</v>
      </c>
      <c r="H1352" s="283">
        <v>8</v>
      </c>
      <c r="I1352" s="284"/>
      <c r="J1352" s="285">
        <f>ROUND(I1352*H1352,2)</f>
        <v>0</v>
      </c>
      <c r="K1352" s="286"/>
      <c r="L1352" s="287"/>
      <c r="M1352" s="288" t="s">
        <v>1</v>
      </c>
      <c r="N1352" s="289" t="s">
        <v>38</v>
      </c>
      <c r="O1352" s="90"/>
      <c r="P1352" s="253">
        <f>O1352*H1352</f>
        <v>0</v>
      </c>
      <c r="Q1352" s="253">
        <v>0.0012</v>
      </c>
      <c r="R1352" s="253">
        <f>Q1352*H1352</f>
        <v>0.0096</v>
      </c>
      <c r="S1352" s="253">
        <v>0</v>
      </c>
      <c r="T1352" s="254">
        <f>S1352*H1352</f>
        <v>0</v>
      </c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R1352" s="255" t="s">
        <v>341</v>
      </c>
      <c r="AT1352" s="255" t="s">
        <v>233</v>
      </c>
      <c r="AU1352" s="255" t="s">
        <v>82</v>
      </c>
      <c r="AY1352" s="16" t="s">
        <v>158</v>
      </c>
      <c r="BE1352" s="256">
        <f>IF(N1352="základní",J1352,0)</f>
        <v>0</v>
      </c>
      <c r="BF1352" s="256">
        <f>IF(N1352="snížená",J1352,0)</f>
        <v>0</v>
      </c>
      <c r="BG1352" s="256">
        <f>IF(N1352="zákl. přenesená",J1352,0)</f>
        <v>0</v>
      </c>
      <c r="BH1352" s="256">
        <f>IF(N1352="sníž. přenesená",J1352,0)</f>
        <v>0</v>
      </c>
      <c r="BI1352" s="256">
        <f>IF(N1352="nulová",J1352,0)</f>
        <v>0</v>
      </c>
      <c r="BJ1352" s="16" t="s">
        <v>80</v>
      </c>
      <c r="BK1352" s="256">
        <f>ROUND(I1352*H1352,2)</f>
        <v>0</v>
      </c>
      <c r="BL1352" s="16" t="s">
        <v>242</v>
      </c>
      <c r="BM1352" s="255" t="s">
        <v>1873</v>
      </c>
    </row>
    <row r="1353" spans="1:47" s="2" customFormat="1" ht="12">
      <c r="A1353" s="37"/>
      <c r="B1353" s="38"/>
      <c r="C1353" s="39"/>
      <c r="D1353" s="259" t="s">
        <v>434</v>
      </c>
      <c r="E1353" s="39"/>
      <c r="F1353" s="290" t="s">
        <v>1874</v>
      </c>
      <c r="G1353" s="39"/>
      <c r="H1353" s="39"/>
      <c r="I1353" s="153"/>
      <c r="J1353" s="39"/>
      <c r="K1353" s="39"/>
      <c r="L1353" s="43"/>
      <c r="M1353" s="291"/>
      <c r="N1353" s="292"/>
      <c r="O1353" s="90"/>
      <c r="P1353" s="90"/>
      <c r="Q1353" s="90"/>
      <c r="R1353" s="90"/>
      <c r="S1353" s="90"/>
      <c r="T1353" s="91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T1353" s="16" t="s">
        <v>434</v>
      </c>
      <c r="AU1353" s="16" t="s">
        <v>82</v>
      </c>
    </row>
    <row r="1354" spans="1:65" s="2" customFormat="1" ht="16.5" customHeight="1">
      <c r="A1354" s="37"/>
      <c r="B1354" s="38"/>
      <c r="C1354" s="243" t="s">
        <v>1875</v>
      </c>
      <c r="D1354" s="243" t="s">
        <v>160</v>
      </c>
      <c r="E1354" s="244" t="s">
        <v>1876</v>
      </c>
      <c r="F1354" s="245" t="s">
        <v>1877</v>
      </c>
      <c r="G1354" s="246" t="s">
        <v>284</v>
      </c>
      <c r="H1354" s="247">
        <v>8</v>
      </c>
      <c r="I1354" s="248"/>
      <c r="J1354" s="249">
        <f>ROUND(I1354*H1354,2)</f>
        <v>0</v>
      </c>
      <c r="K1354" s="250"/>
      <c r="L1354" s="43"/>
      <c r="M1354" s="251" t="s">
        <v>1</v>
      </c>
      <c r="N1354" s="252" t="s">
        <v>38</v>
      </c>
      <c r="O1354" s="90"/>
      <c r="P1354" s="253">
        <f>O1354*H1354</f>
        <v>0</v>
      </c>
      <c r="Q1354" s="253">
        <v>0</v>
      </c>
      <c r="R1354" s="253">
        <f>Q1354*H1354</f>
        <v>0</v>
      </c>
      <c r="S1354" s="253">
        <v>0</v>
      </c>
      <c r="T1354" s="254">
        <f>S1354*H1354</f>
        <v>0</v>
      </c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R1354" s="255" t="s">
        <v>242</v>
      </c>
      <c r="AT1354" s="255" t="s">
        <v>160</v>
      </c>
      <c r="AU1354" s="255" t="s">
        <v>82</v>
      </c>
      <c r="AY1354" s="16" t="s">
        <v>158</v>
      </c>
      <c r="BE1354" s="256">
        <f>IF(N1354="základní",J1354,0)</f>
        <v>0</v>
      </c>
      <c r="BF1354" s="256">
        <f>IF(N1354="snížená",J1354,0)</f>
        <v>0</v>
      </c>
      <c r="BG1354" s="256">
        <f>IF(N1354="zákl. přenesená",J1354,0)</f>
        <v>0</v>
      </c>
      <c r="BH1354" s="256">
        <f>IF(N1354="sníž. přenesená",J1354,0)</f>
        <v>0</v>
      </c>
      <c r="BI1354" s="256">
        <f>IF(N1354="nulová",J1354,0)</f>
        <v>0</v>
      </c>
      <c r="BJ1354" s="16" t="s">
        <v>80</v>
      </c>
      <c r="BK1354" s="256">
        <f>ROUND(I1354*H1354,2)</f>
        <v>0</v>
      </c>
      <c r="BL1354" s="16" t="s">
        <v>242</v>
      </c>
      <c r="BM1354" s="255" t="s">
        <v>1878</v>
      </c>
    </row>
    <row r="1355" spans="1:51" s="14" customFormat="1" ht="12">
      <c r="A1355" s="14"/>
      <c r="B1355" s="268"/>
      <c r="C1355" s="269"/>
      <c r="D1355" s="259" t="s">
        <v>166</v>
      </c>
      <c r="E1355" s="270" t="s">
        <v>1</v>
      </c>
      <c r="F1355" s="271" t="s">
        <v>292</v>
      </c>
      <c r="G1355" s="269"/>
      <c r="H1355" s="272">
        <v>3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166</v>
      </c>
      <c r="AU1355" s="278" t="s">
        <v>82</v>
      </c>
      <c r="AV1355" s="14" t="s">
        <v>82</v>
      </c>
      <c r="AW1355" s="14" t="s">
        <v>30</v>
      </c>
      <c r="AX1355" s="14" t="s">
        <v>73</v>
      </c>
      <c r="AY1355" s="278" t="s">
        <v>158</v>
      </c>
    </row>
    <row r="1356" spans="1:51" s="14" customFormat="1" ht="12">
      <c r="A1356" s="14"/>
      <c r="B1356" s="268"/>
      <c r="C1356" s="269"/>
      <c r="D1356" s="259" t="s">
        <v>166</v>
      </c>
      <c r="E1356" s="270" t="s">
        <v>1</v>
      </c>
      <c r="F1356" s="271" t="s">
        <v>1861</v>
      </c>
      <c r="G1356" s="269"/>
      <c r="H1356" s="272">
        <v>5</v>
      </c>
      <c r="I1356" s="273"/>
      <c r="J1356" s="269"/>
      <c r="K1356" s="269"/>
      <c r="L1356" s="274"/>
      <c r="M1356" s="275"/>
      <c r="N1356" s="276"/>
      <c r="O1356" s="276"/>
      <c r="P1356" s="276"/>
      <c r="Q1356" s="276"/>
      <c r="R1356" s="276"/>
      <c r="S1356" s="276"/>
      <c r="T1356" s="27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78" t="s">
        <v>166</v>
      </c>
      <c r="AU1356" s="278" t="s">
        <v>82</v>
      </c>
      <c r="AV1356" s="14" t="s">
        <v>82</v>
      </c>
      <c r="AW1356" s="14" t="s">
        <v>30</v>
      </c>
      <c r="AX1356" s="14" t="s">
        <v>73</v>
      </c>
      <c r="AY1356" s="278" t="s">
        <v>158</v>
      </c>
    </row>
    <row r="1357" spans="1:65" s="2" customFormat="1" ht="21.75" customHeight="1">
      <c r="A1357" s="37"/>
      <c r="B1357" s="38"/>
      <c r="C1357" s="279" t="s">
        <v>1879</v>
      </c>
      <c r="D1357" s="279" t="s">
        <v>233</v>
      </c>
      <c r="E1357" s="280" t="s">
        <v>1880</v>
      </c>
      <c r="F1357" s="281" t="s">
        <v>1881</v>
      </c>
      <c r="G1357" s="282" t="s">
        <v>284</v>
      </c>
      <c r="H1357" s="283">
        <v>8</v>
      </c>
      <c r="I1357" s="284"/>
      <c r="J1357" s="285">
        <f>ROUND(I1357*H1357,2)</f>
        <v>0</v>
      </c>
      <c r="K1357" s="286"/>
      <c r="L1357" s="287"/>
      <c r="M1357" s="288" t="s">
        <v>1</v>
      </c>
      <c r="N1357" s="289" t="s">
        <v>38</v>
      </c>
      <c r="O1357" s="90"/>
      <c r="P1357" s="253">
        <f>O1357*H1357</f>
        <v>0</v>
      </c>
      <c r="Q1357" s="253">
        <v>0.00015</v>
      </c>
      <c r="R1357" s="253">
        <f>Q1357*H1357</f>
        <v>0.0012</v>
      </c>
      <c r="S1357" s="253">
        <v>0</v>
      </c>
      <c r="T1357" s="254">
        <f>S1357*H1357</f>
        <v>0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255" t="s">
        <v>341</v>
      </c>
      <c r="AT1357" s="255" t="s">
        <v>233</v>
      </c>
      <c r="AU1357" s="255" t="s">
        <v>82</v>
      </c>
      <c r="AY1357" s="16" t="s">
        <v>158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6" t="s">
        <v>80</v>
      </c>
      <c r="BK1357" s="256">
        <f>ROUND(I1357*H1357,2)</f>
        <v>0</v>
      </c>
      <c r="BL1357" s="16" t="s">
        <v>242</v>
      </c>
      <c r="BM1357" s="255" t="s">
        <v>1882</v>
      </c>
    </row>
    <row r="1358" spans="1:65" s="2" customFormat="1" ht="21.75" customHeight="1">
      <c r="A1358" s="37"/>
      <c r="B1358" s="38"/>
      <c r="C1358" s="243" t="s">
        <v>1883</v>
      </c>
      <c r="D1358" s="243" t="s">
        <v>160</v>
      </c>
      <c r="E1358" s="244" t="s">
        <v>1884</v>
      </c>
      <c r="F1358" s="245" t="s">
        <v>1885</v>
      </c>
      <c r="G1358" s="246" t="s">
        <v>163</v>
      </c>
      <c r="H1358" s="247">
        <v>9.9</v>
      </c>
      <c r="I1358" s="248"/>
      <c r="J1358" s="249">
        <f>ROUND(I1358*H1358,2)</f>
        <v>0</v>
      </c>
      <c r="K1358" s="250"/>
      <c r="L1358" s="43"/>
      <c r="M1358" s="251" t="s">
        <v>1</v>
      </c>
      <c r="N1358" s="252" t="s">
        <v>38</v>
      </c>
      <c r="O1358" s="90"/>
      <c r="P1358" s="253">
        <f>O1358*H1358</f>
        <v>0</v>
      </c>
      <c r="Q1358" s="253">
        <v>0</v>
      </c>
      <c r="R1358" s="253">
        <f>Q1358*H1358</f>
        <v>0</v>
      </c>
      <c r="S1358" s="253">
        <v>0.00848</v>
      </c>
      <c r="T1358" s="254">
        <f>S1358*H1358</f>
        <v>0.083952</v>
      </c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R1358" s="255" t="s">
        <v>242</v>
      </c>
      <c r="AT1358" s="255" t="s">
        <v>160</v>
      </c>
      <c r="AU1358" s="255" t="s">
        <v>82</v>
      </c>
      <c r="AY1358" s="16" t="s">
        <v>158</v>
      </c>
      <c r="BE1358" s="256">
        <f>IF(N1358="základní",J1358,0)</f>
        <v>0</v>
      </c>
      <c r="BF1358" s="256">
        <f>IF(N1358="snížená",J1358,0)</f>
        <v>0</v>
      </c>
      <c r="BG1358" s="256">
        <f>IF(N1358="zákl. přenesená",J1358,0)</f>
        <v>0</v>
      </c>
      <c r="BH1358" s="256">
        <f>IF(N1358="sníž. přenesená",J1358,0)</f>
        <v>0</v>
      </c>
      <c r="BI1358" s="256">
        <f>IF(N1358="nulová",J1358,0)</f>
        <v>0</v>
      </c>
      <c r="BJ1358" s="16" t="s">
        <v>80</v>
      </c>
      <c r="BK1358" s="256">
        <f>ROUND(I1358*H1358,2)</f>
        <v>0</v>
      </c>
      <c r="BL1358" s="16" t="s">
        <v>242</v>
      </c>
      <c r="BM1358" s="255" t="s">
        <v>1886</v>
      </c>
    </row>
    <row r="1359" spans="1:51" s="14" customFormat="1" ht="12">
      <c r="A1359" s="14"/>
      <c r="B1359" s="268"/>
      <c r="C1359" s="269"/>
      <c r="D1359" s="259" t="s">
        <v>166</v>
      </c>
      <c r="E1359" s="270" t="s">
        <v>1</v>
      </c>
      <c r="F1359" s="271" t="s">
        <v>1887</v>
      </c>
      <c r="G1359" s="269"/>
      <c r="H1359" s="272">
        <v>9.9</v>
      </c>
      <c r="I1359" s="273"/>
      <c r="J1359" s="269"/>
      <c r="K1359" s="269"/>
      <c r="L1359" s="274"/>
      <c r="M1359" s="275"/>
      <c r="N1359" s="276"/>
      <c r="O1359" s="276"/>
      <c r="P1359" s="276"/>
      <c r="Q1359" s="276"/>
      <c r="R1359" s="276"/>
      <c r="S1359" s="276"/>
      <c r="T1359" s="27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8" t="s">
        <v>166</v>
      </c>
      <c r="AU1359" s="278" t="s">
        <v>82</v>
      </c>
      <c r="AV1359" s="14" t="s">
        <v>82</v>
      </c>
      <c r="AW1359" s="14" t="s">
        <v>30</v>
      </c>
      <c r="AX1359" s="14" t="s">
        <v>73</v>
      </c>
      <c r="AY1359" s="278" t="s">
        <v>158</v>
      </c>
    </row>
    <row r="1360" spans="1:65" s="2" customFormat="1" ht="21.75" customHeight="1">
      <c r="A1360" s="37"/>
      <c r="B1360" s="38"/>
      <c r="C1360" s="243" t="s">
        <v>1888</v>
      </c>
      <c r="D1360" s="243" t="s">
        <v>160</v>
      </c>
      <c r="E1360" s="244" t="s">
        <v>1889</v>
      </c>
      <c r="F1360" s="245" t="s">
        <v>1890</v>
      </c>
      <c r="G1360" s="246" t="s">
        <v>462</v>
      </c>
      <c r="H1360" s="247">
        <v>70</v>
      </c>
      <c r="I1360" s="248"/>
      <c r="J1360" s="249">
        <f>ROUND(I1360*H1360,2)</f>
        <v>0</v>
      </c>
      <c r="K1360" s="250"/>
      <c r="L1360" s="43"/>
      <c r="M1360" s="251" t="s">
        <v>1</v>
      </c>
      <c r="N1360" s="252" t="s">
        <v>38</v>
      </c>
      <c r="O1360" s="90"/>
      <c r="P1360" s="253">
        <f>O1360*H1360</f>
        <v>0</v>
      </c>
      <c r="Q1360" s="253">
        <v>0</v>
      </c>
      <c r="R1360" s="253">
        <f>Q1360*H1360</f>
        <v>0</v>
      </c>
      <c r="S1360" s="253">
        <v>0</v>
      </c>
      <c r="T1360" s="254">
        <f>S1360*H1360</f>
        <v>0</v>
      </c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R1360" s="255" t="s">
        <v>242</v>
      </c>
      <c r="AT1360" s="255" t="s">
        <v>160</v>
      </c>
      <c r="AU1360" s="255" t="s">
        <v>82</v>
      </c>
      <c r="AY1360" s="16" t="s">
        <v>158</v>
      </c>
      <c r="BE1360" s="256">
        <f>IF(N1360="základní",J1360,0)</f>
        <v>0</v>
      </c>
      <c r="BF1360" s="256">
        <f>IF(N1360="snížená",J1360,0)</f>
        <v>0</v>
      </c>
      <c r="BG1360" s="256">
        <f>IF(N1360="zákl. přenesená",J1360,0)</f>
        <v>0</v>
      </c>
      <c r="BH1360" s="256">
        <f>IF(N1360="sníž. přenesená",J1360,0)</f>
        <v>0</v>
      </c>
      <c r="BI1360" s="256">
        <f>IF(N1360="nulová",J1360,0)</f>
        <v>0</v>
      </c>
      <c r="BJ1360" s="16" t="s">
        <v>80</v>
      </c>
      <c r="BK1360" s="256">
        <f>ROUND(I1360*H1360,2)</f>
        <v>0</v>
      </c>
      <c r="BL1360" s="16" t="s">
        <v>242</v>
      </c>
      <c r="BM1360" s="255" t="s">
        <v>1891</v>
      </c>
    </row>
    <row r="1361" spans="1:51" s="13" customFormat="1" ht="12">
      <c r="A1361" s="13"/>
      <c r="B1361" s="257"/>
      <c r="C1361" s="258"/>
      <c r="D1361" s="259" t="s">
        <v>166</v>
      </c>
      <c r="E1361" s="260" t="s">
        <v>1</v>
      </c>
      <c r="F1361" s="261" t="s">
        <v>1892</v>
      </c>
      <c r="G1361" s="258"/>
      <c r="H1361" s="260" t="s">
        <v>1</v>
      </c>
      <c r="I1361" s="262"/>
      <c r="J1361" s="258"/>
      <c r="K1361" s="258"/>
      <c r="L1361" s="263"/>
      <c r="M1361" s="264"/>
      <c r="N1361" s="265"/>
      <c r="O1361" s="265"/>
      <c r="P1361" s="265"/>
      <c r="Q1361" s="265"/>
      <c r="R1361" s="265"/>
      <c r="S1361" s="265"/>
      <c r="T1361" s="26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7" t="s">
        <v>166</v>
      </c>
      <c r="AU1361" s="267" t="s">
        <v>82</v>
      </c>
      <c r="AV1361" s="13" t="s">
        <v>80</v>
      </c>
      <c r="AW1361" s="13" t="s">
        <v>30</v>
      </c>
      <c r="AX1361" s="13" t="s">
        <v>73</v>
      </c>
      <c r="AY1361" s="267" t="s">
        <v>158</v>
      </c>
    </row>
    <row r="1362" spans="1:51" s="14" customFormat="1" ht="12">
      <c r="A1362" s="14"/>
      <c r="B1362" s="268"/>
      <c r="C1362" s="269"/>
      <c r="D1362" s="259" t="s">
        <v>166</v>
      </c>
      <c r="E1362" s="270" t="s">
        <v>1</v>
      </c>
      <c r="F1362" s="271" t="s">
        <v>1893</v>
      </c>
      <c r="G1362" s="269"/>
      <c r="H1362" s="272">
        <v>70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166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158</v>
      </c>
    </row>
    <row r="1363" spans="1:65" s="2" customFormat="1" ht="16.5" customHeight="1">
      <c r="A1363" s="37"/>
      <c r="B1363" s="38"/>
      <c r="C1363" s="279" t="s">
        <v>1894</v>
      </c>
      <c r="D1363" s="279" t="s">
        <v>233</v>
      </c>
      <c r="E1363" s="280" t="s">
        <v>1895</v>
      </c>
      <c r="F1363" s="281" t="s">
        <v>1896</v>
      </c>
      <c r="G1363" s="282" t="s">
        <v>462</v>
      </c>
      <c r="H1363" s="283">
        <v>71.4</v>
      </c>
      <c r="I1363" s="284"/>
      <c r="J1363" s="285">
        <f>ROUND(I1363*H1363,2)</f>
        <v>0</v>
      </c>
      <c r="K1363" s="286"/>
      <c r="L1363" s="287"/>
      <c r="M1363" s="288" t="s">
        <v>1</v>
      </c>
      <c r="N1363" s="289" t="s">
        <v>38</v>
      </c>
      <c r="O1363" s="90"/>
      <c r="P1363" s="253">
        <f>O1363*H1363</f>
        <v>0</v>
      </c>
      <c r="Q1363" s="253">
        <v>6E-05</v>
      </c>
      <c r="R1363" s="253">
        <f>Q1363*H1363</f>
        <v>0.0042840000000000005</v>
      </c>
      <c r="S1363" s="253">
        <v>0</v>
      </c>
      <c r="T1363" s="254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255" t="s">
        <v>341</v>
      </c>
      <c r="AT1363" s="255" t="s">
        <v>233</v>
      </c>
      <c r="AU1363" s="255" t="s">
        <v>82</v>
      </c>
      <c r="AY1363" s="16" t="s">
        <v>158</v>
      </c>
      <c r="BE1363" s="256">
        <f>IF(N1363="základní",J1363,0)</f>
        <v>0</v>
      </c>
      <c r="BF1363" s="256">
        <f>IF(N1363="snížená",J1363,0)</f>
        <v>0</v>
      </c>
      <c r="BG1363" s="256">
        <f>IF(N1363="zákl. přenesená",J1363,0)</f>
        <v>0</v>
      </c>
      <c r="BH1363" s="256">
        <f>IF(N1363="sníž. přenesená",J1363,0)</f>
        <v>0</v>
      </c>
      <c r="BI1363" s="256">
        <f>IF(N1363="nulová",J1363,0)</f>
        <v>0</v>
      </c>
      <c r="BJ1363" s="16" t="s">
        <v>80</v>
      </c>
      <c r="BK1363" s="256">
        <f>ROUND(I1363*H1363,2)</f>
        <v>0</v>
      </c>
      <c r="BL1363" s="16" t="s">
        <v>242</v>
      </c>
      <c r="BM1363" s="255" t="s">
        <v>1897</v>
      </c>
    </row>
    <row r="1364" spans="1:51" s="14" customFormat="1" ht="12">
      <c r="A1364" s="14"/>
      <c r="B1364" s="268"/>
      <c r="C1364" s="269"/>
      <c r="D1364" s="259" t="s">
        <v>166</v>
      </c>
      <c r="E1364" s="269"/>
      <c r="F1364" s="271" t="s">
        <v>1898</v>
      </c>
      <c r="G1364" s="269"/>
      <c r="H1364" s="272">
        <v>71.4</v>
      </c>
      <c r="I1364" s="273"/>
      <c r="J1364" s="269"/>
      <c r="K1364" s="269"/>
      <c r="L1364" s="274"/>
      <c r="M1364" s="275"/>
      <c r="N1364" s="276"/>
      <c r="O1364" s="276"/>
      <c r="P1364" s="276"/>
      <c r="Q1364" s="276"/>
      <c r="R1364" s="276"/>
      <c r="S1364" s="276"/>
      <c r="T1364" s="27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8" t="s">
        <v>166</v>
      </c>
      <c r="AU1364" s="278" t="s">
        <v>82</v>
      </c>
      <c r="AV1364" s="14" t="s">
        <v>82</v>
      </c>
      <c r="AW1364" s="14" t="s">
        <v>4</v>
      </c>
      <c r="AX1364" s="14" t="s">
        <v>80</v>
      </c>
      <c r="AY1364" s="278" t="s">
        <v>158</v>
      </c>
    </row>
    <row r="1365" spans="1:65" s="2" customFormat="1" ht="21.75" customHeight="1">
      <c r="A1365" s="37"/>
      <c r="B1365" s="38"/>
      <c r="C1365" s="243" t="s">
        <v>1899</v>
      </c>
      <c r="D1365" s="243" t="s">
        <v>160</v>
      </c>
      <c r="E1365" s="244" t="s">
        <v>1900</v>
      </c>
      <c r="F1365" s="245" t="s">
        <v>1901</v>
      </c>
      <c r="G1365" s="246" t="s">
        <v>284</v>
      </c>
      <c r="H1365" s="247">
        <v>4</v>
      </c>
      <c r="I1365" s="248"/>
      <c r="J1365" s="249">
        <f>ROUND(I1365*H1365,2)</f>
        <v>0</v>
      </c>
      <c r="K1365" s="250"/>
      <c r="L1365" s="43"/>
      <c r="M1365" s="251" t="s">
        <v>1</v>
      </c>
      <c r="N1365" s="252" t="s">
        <v>38</v>
      </c>
      <c r="O1365" s="90"/>
      <c r="P1365" s="253">
        <f>O1365*H1365</f>
        <v>0</v>
      </c>
      <c r="Q1365" s="253">
        <v>0</v>
      </c>
      <c r="R1365" s="253">
        <f>Q1365*H1365</f>
        <v>0</v>
      </c>
      <c r="S1365" s="253">
        <v>0.024</v>
      </c>
      <c r="T1365" s="254">
        <f>S1365*H1365</f>
        <v>0.096</v>
      </c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R1365" s="255" t="s">
        <v>242</v>
      </c>
      <c r="AT1365" s="255" t="s">
        <v>160</v>
      </c>
      <c r="AU1365" s="255" t="s">
        <v>82</v>
      </c>
      <c r="AY1365" s="16" t="s">
        <v>158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6" t="s">
        <v>80</v>
      </c>
      <c r="BK1365" s="256">
        <f>ROUND(I1365*H1365,2)</f>
        <v>0</v>
      </c>
      <c r="BL1365" s="16" t="s">
        <v>242</v>
      </c>
      <c r="BM1365" s="255" t="s">
        <v>1902</v>
      </c>
    </row>
    <row r="1366" spans="1:51" s="14" customFormat="1" ht="12">
      <c r="A1366" s="14"/>
      <c r="B1366" s="268"/>
      <c r="C1366" s="269"/>
      <c r="D1366" s="259" t="s">
        <v>166</v>
      </c>
      <c r="E1366" s="270" t="s">
        <v>1</v>
      </c>
      <c r="F1366" s="271" t="s">
        <v>292</v>
      </c>
      <c r="G1366" s="269"/>
      <c r="H1366" s="272">
        <v>3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166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158</v>
      </c>
    </row>
    <row r="1367" spans="1:51" s="14" customFormat="1" ht="12">
      <c r="A1367" s="14"/>
      <c r="B1367" s="268"/>
      <c r="C1367" s="269"/>
      <c r="D1367" s="259" t="s">
        <v>166</v>
      </c>
      <c r="E1367" s="270" t="s">
        <v>1</v>
      </c>
      <c r="F1367" s="271" t="s">
        <v>293</v>
      </c>
      <c r="G1367" s="269"/>
      <c r="H1367" s="272">
        <v>1</v>
      </c>
      <c r="I1367" s="273"/>
      <c r="J1367" s="269"/>
      <c r="K1367" s="269"/>
      <c r="L1367" s="274"/>
      <c r="M1367" s="275"/>
      <c r="N1367" s="276"/>
      <c r="O1367" s="276"/>
      <c r="P1367" s="276"/>
      <c r="Q1367" s="276"/>
      <c r="R1367" s="276"/>
      <c r="S1367" s="276"/>
      <c r="T1367" s="277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78" t="s">
        <v>166</v>
      </c>
      <c r="AU1367" s="278" t="s">
        <v>82</v>
      </c>
      <c r="AV1367" s="14" t="s">
        <v>82</v>
      </c>
      <c r="AW1367" s="14" t="s">
        <v>30</v>
      </c>
      <c r="AX1367" s="14" t="s">
        <v>73</v>
      </c>
      <c r="AY1367" s="278" t="s">
        <v>158</v>
      </c>
    </row>
    <row r="1368" spans="1:65" s="2" customFormat="1" ht="21.75" customHeight="1">
      <c r="A1368" s="37"/>
      <c r="B1368" s="38"/>
      <c r="C1368" s="243" t="s">
        <v>1903</v>
      </c>
      <c r="D1368" s="243" t="s">
        <v>160</v>
      </c>
      <c r="E1368" s="244" t="s">
        <v>1904</v>
      </c>
      <c r="F1368" s="245" t="s">
        <v>1905</v>
      </c>
      <c r="G1368" s="246" t="s">
        <v>214</v>
      </c>
      <c r="H1368" s="247">
        <v>0.492</v>
      </c>
      <c r="I1368" s="248"/>
      <c r="J1368" s="249">
        <f>ROUND(I1368*H1368,2)</f>
        <v>0</v>
      </c>
      <c r="K1368" s="250"/>
      <c r="L1368" s="43"/>
      <c r="M1368" s="251" t="s">
        <v>1</v>
      </c>
      <c r="N1368" s="252" t="s">
        <v>38</v>
      </c>
      <c r="O1368" s="90"/>
      <c r="P1368" s="253">
        <f>O1368*H1368</f>
        <v>0</v>
      </c>
      <c r="Q1368" s="253">
        <v>0</v>
      </c>
      <c r="R1368" s="253">
        <f>Q1368*H1368</f>
        <v>0</v>
      </c>
      <c r="S1368" s="253">
        <v>0</v>
      </c>
      <c r="T1368" s="254">
        <f>S1368*H1368</f>
        <v>0</v>
      </c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R1368" s="255" t="s">
        <v>242</v>
      </c>
      <c r="AT1368" s="255" t="s">
        <v>160</v>
      </c>
      <c r="AU1368" s="255" t="s">
        <v>82</v>
      </c>
      <c r="AY1368" s="16" t="s">
        <v>158</v>
      </c>
      <c r="BE1368" s="256">
        <f>IF(N1368="základní",J1368,0)</f>
        <v>0</v>
      </c>
      <c r="BF1368" s="256">
        <f>IF(N1368="snížená",J1368,0)</f>
        <v>0</v>
      </c>
      <c r="BG1368" s="256">
        <f>IF(N1368="zákl. přenesená",J1368,0)</f>
        <v>0</v>
      </c>
      <c r="BH1368" s="256">
        <f>IF(N1368="sníž. přenesená",J1368,0)</f>
        <v>0</v>
      </c>
      <c r="BI1368" s="256">
        <f>IF(N1368="nulová",J1368,0)</f>
        <v>0</v>
      </c>
      <c r="BJ1368" s="16" t="s">
        <v>80</v>
      </c>
      <c r="BK1368" s="256">
        <f>ROUND(I1368*H1368,2)</f>
        <v>0</v>
      </c>
      <c r="BL1368" s="16" t="s">
        <v>242</v>
      </c>
      <c r="BM1368" s="255" t="s">
        <v>1906</v>
      </c>
    </row>
    <row r="1369" spans="1:63" s="12" customFormat="1" ht="22.8" customHeight="1">
      <c r="A1369" s="12"/>
      <c r="B1369" s="227"/>
      <c r="C1369" s="228"/>
      <c r="D1369" s="229" t="s">
        <v>72</v>
      </c>
      <c r="E1369" s="241" t="s">
        <v>1907</v>
      </c>
      <c r="F1369" s="241" t="s">
        <v>1908</v>
      </c>
      <c r="G1369" s="228"/>
      <c r="H1369" s="228"/>
      <c r="I1369" s="231"/>
      <c r="J1369" s="242">
        <f>BK1369</f>
        <v>0</v>
      </c>
      <c r="K1369" s="228"/>
      <c r="L1369" s="233"/>
      <c r="M1369" s="234"/>
      <c r="N1369" s="235"/>
      <c r="O1369" s="235"/>
      <c r="P1369" s="236">
        <f>SUM(P1370:P1392)</f>
        <v>0</v>
      </c>
      <c r="Q1369" s="235"/>
      <c r="R1369" s="236">
        <f>SUM(R1370:R1392)</f>
        <v>4.6465</v>
      </c>
      <c r="S1369" s="235"/>
      <c r="T1369" s="237">
        <f>SUM(T1370:T1392)</f>
        <v>1.1616</v>
      </c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R1369" s="238" t="s">
        <v>82</v>
      </c>
      <c r="AT1369" s="239" t="s">
        <v>72</v>
      </c>
      <c r="AU1369" s="239" t="s">
        <v>80</v>
      </c>
      <c r="AY1369" s="238" t="s">
        <v>158</v>
      </c>
      <c r="BK1369" s="240">
        <f>SUM(BK1370:BK1392)</f>
        <v>0</v>
      </c>
    </row>
    <row r="1370" spans="1:65" s="2" customFormat="1" ht="16.5" customHeight="1">
      <c r="A1370" s="37"/>
      <c r="B1370" s="38"/>
      <c r="C1370" s="243" t="s">
        <v>1909</v>
      </c>
      <c r="D1370" s="243" t="s">
        <v>160</v>
      </c>
      <c r="E1370" s="244" t="s">
        <v>1910</v>
      </c>
      <c r="F1370" s="245" t="s">
        <v>1911</v>
      </c>
      <c r="G1370" s="246" t="s">
        <v>1912</v>
      </c>
      <c r="H1370" s="247">
        <v>1</v>
      </c>
      <c r="I1370" s="248"/>
      <c r="J1370" s="249">
        <f>ROUND(I1370*H1370,2)</f>
        <v>0</v>
      </c>
      <c r="K1370" s="250"/>
      <c r="L1370" s="43"/>
      <c r="M1370" s="251" t="s">
        <v>1</v>
      </c>
      <c r="N1370" s="252" t="s">
        <v>38</v>
      </c>
      <c r="O1370" s="90"/>
      <c r="P1370" s="253">
        <f>O1370*H1370</f>
        <v>0</v>
      </c>
      <c r="Q1370" s="253">
        <v>0</v>
      </c>
      <c r="R1370" s="253">
        <f>Q1370*H1370</f>
        <v>0</v>
      </c>
      <c r="S1370" s="253">
        <v>0.016</v>
      </c>
      <c r="T1370" s="254">
        <f>S1370*H1370</f>
        <v>0.016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255" t="s">
        <v>242</v>
      </c>
      <c r="AT1370" s="255" t="s">
        <v>160</v>
      </c>
      <c r="AU1370" s="255" t="s">
        <v>82</v>
      </c>
      <c r="AY1370" s="16" t="s">
        <v>158</v>
      </c>
      <c r="BE1370" s="256">
        <f>IF(N1370="základní",J1370,0)</f>
        <v>0</v>
      </c>
      <c r="BF1370" s="256">
        <f>IF(N1370="snížená",J1370,0)</f>
        <v>0</v>
      </c>
      <c r="BG1370" s="256">
        <f>IF(N1370="zákl. přenesená",J1370,0)</f>
        <v>0</v>
      </c>
      <c r="BH1370" s="256">
        <f>IF(N1370="sníž. přenesená",J1370,0)</f>
        <v>0</v>
      </c>
      <c r="BI1370" s="256">
        <f>IF(N1370="nulová",J1370,0)</f>
        <v>0</v>
      </c>
      <c r="BJ1370" s="16" t="s">
        <v>80</v>
      </c>
      <c r="BK1370" s="256">
        <f>ROUND(I1370*H1370,2)</f>
        <v>0</v>
      </c>
      <c r="BL1370" s="16" t="s">
        <v>242</v>
      </c>
      <c r="BM1370" s="255" t="s">
        <v>1913</v>
      </c>
    </row>
    <row r="1371" spans="1:65" s="2" customFormat="1" ht="21.75" customHeight="1">
      <c r="A1371" s="37"/>
      <c r="B1371" s="38"/>
      <c r="C1371" s="243" t="s">
        <v>1914</v>
      </c>
      <c r="D1371" s="243" t="s">
        <v>160</v>
      </c>
      <c r="E1371" s="244" t="s">
        <v>1915</v>
      </c>
      <c r="F1371" s="245" t="s">
        <v>1916</v>
      </c>
      <c r="G1371" s="246" t="s">
        <v>462</v>
      </c>
      <c r="H1371" s="247">
        <v>12.6</v>
      </c>
      <c r="I1371" s="248"/>
      <c r="J1371" s="249">
        <f>ROUND(I1371*H1371,2)</f>
        <v>0</v>
      </c>
      <c r="K1371" s="250"/>
      <c r="L1371" s="43"/>
      <c r="M1371" s="251" t="s">
        <v>1</v>
      </c>
      <c r="N1371" s="252" t="s">
        <v>38</v>
      </c>
      <c r="O1371" s="90"/>
      <c r="P1371" s="253">
        <f>O1371*H1371</f>
        <v>0</v>
      </c>
      <c r="Q1371" s="253">
        <v>0</v>
      </c>
      <c r="R1371" s="253">
        <f>Q1371*H1371</f>
        <v>0</v>
      </c>
      <c r="S1371" s="253">
        <v>0.016</v>
      </c>
      <c r="T1371" s="254">
        <f>S1371*H1371</f>
        <v>0.2016</v>
      </c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R1371" s="255" t="s">
        <v>242</v>
      </c>
      <c r="AT1371" s="255" t="s">
        <v>160</v>
      </c>
      <c r="AU1371" s="255" t="s">
        <v>82</v>
      </c>
      <c r="AY1371" s="16" t="s">
        <v>158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6" t="s">
        <v>80</v>
      </c>
      <c r="BK1371" s="256">
        <f>ROUND(I1371*H1371,2)</f>
        <v>0</v>
      </c>
      <c r="BL1371" s="16" t="s">
        <v>242</v>
      </c>
      <c r="BM1371" s="255" t="s">
        <v>1917</v>
      </c>
    </row>
    <row r="1372" spans="1:51" s="13" customFormat="1" ht="12">
      <c r="A1372" s="13"/>
      <c r="B1372" s="257"/>
      <c r="C1372" s="258"/>
      <c r="D1372" s="259" t="s">
        <v>166</v>
      </c>
      <c r="E1372" s="260" t="s">
        <v>1</v>
      </c>
      <c r="F1372" s="261" t="s">
        <v>1892</v>
      </c>
      <c r="G1372" s="258"/>
      <c r="H1372" s="260" t="s">
        <v>1</v>
      </c>
      <c r="I1372" s="262"/>
      <c r="J1372" s="258"/>
      <c r="K1372" s="258"/>
      <c r="L1372" s="263"/>
      <c r="M1372" s="264"/>
      <c r="N1372" s="265"/>
      <c r="O1372" s="265"/>
      <c r="P1372" s="265"/>
      <c r="Q1372" s="265"/>
      <c r="R1372" s="265"/>
      <c r="S1372" s="265"/>
      <c r="T1372" s="266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7" t="s">
        <v>166</v>
      </c>
      <c r="AU1372" s="267" t="s">
        <v>82</v>
      </c>
      <c r="AV1372" s="13" t="s">
        <v>80</v>
      </c>
      <c r="AW1372" s="13" t="s">
        <v>30</v>
      </c>
      <c r="AX1372" s="13" t="s">
        <v>73</v>
      </c>
      <c r="AY1372" s="267" t="s">
        <v>158</v>
      </c>
    </row>
    <row r="1373" spans="1:51" s="14" customFormat="1" ht="12">
      <c r="A1373" s="14"/>
      <c r="B1373" s="268"/>
      <c r="C1373" s="269"/>
      <c r="D1373" s="259" t="s">
        <v>166</v>
      </c>
      <c r="E1373" s="270" t="s">
        <v>1</v>
      </c>
      <c r="F1373" s="271" t="s">
        <v>1918</v>
      </c>
      <c r="G1373" s="269"/>
      <c r="H1373" s="272">
        <v>3.6</v>
      </c>
      <c r="I1373" s="273"/>
      <c r="J1373" s="269"/>
      <c r="K1373" s="269"/>
      <c r="L1373" s="274"/>
      <c r="M1373" s="275"/>
      <c r="N1373" s="276"/>
      <c r="O1373" s="276"/>
      <c r="P1373" s="276"/>
      <c r="Q1373" s="276"/>
      <c r="R1373" s="276"/>
      <c r="S1373" s="276"/>
      <c r="T1373" s="27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8" t="s">
        <v>166</v>
      </c>
      <c r="AU1373" s="278" t="s">
        <v>82</v>
      </c>
      <c r="AV1373" s="14" t="s">
        <v>82</v>
      </c>
      <c r="AW1373" s="14" t="s">
        <v>30</v>
      </c>
      <c r="AX1373" s="14" t="s">
        <v>73</v>
      </c>
      <c r="AY1373" s="278" t="s">
        <v>158</v>
      </c>
    </row>
    <row r="1374" spans="1:51" s="14" customFormat="1" ht="12">
      <c r="A1374" s="14"/>
      <c r="B1374" s="268"/>
      <c r="C1374" s="269"/>
      <c r="D1374" s="259" t="s">
        <v>166</v>
      </c>
      <c r="E1374" s="270" t="s">
        <v>1</v>
      </c>
      <c r="F1374" s="271" t="s">
        <v>1919</v>
      </c>
      <c r="G1374" s="269"/>
      <c r="H1374" s="272">
        <v>9</v>
      </c>
      <c r="I1374" s="273"/>
      <c r="J1374" s="269"/>
      <c r="K1374" s="269"/>
      <c r="L1374" s="274"/>
      <c r="M1374" s="275"/>
      <c r="N1374" s="276"/>
      <c r="O1374" s="276"/>
      <c r="P1374" s="276"/>
      <c r="Q1374" s="276"/>
      <c r="R1374" s="276"/>
      <c r="S1374" s="276"/>
      <c r="T1374" s="27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78" t="s">
        <v>166</v>
      </c>
      <c r="AU1374" s="278" t="s">
        <v>82</v>
      </c>
      <c r="AV1374" s="14" t="s">
        <v>82</v>
      </c>
      <c r="AW1374" s="14" t="s">
        <v>30</v>
      </c>
      <c r="AX1374" s="14" t="s">
        <v>73</v>
      </c>
      <c r="AY1374" s="278" t="s">
        <v>158</v>
      </c>
    </row>
    <row r="1375" spans="1:65" s="2" customFormat="1" ht="21.75" customHeight="1">
      <c r="A1375" s="37"/>
      <c r="B1375" s="38"/>
      <c r="C1375" s="243" t="s">
        <v>1920</v>
      </c>
      <c r="D1375" s="243" t="s">
        <v>160</v>
      </c>
      <c r="E1375" s="244" t="s">
        <v>1921</v>
      </c>
      <c r="F1375" s="245" t="s">
        <v>1922</v>
      </c>
      <c r="G1375" s="246" t="s">
        <v>284</v>
      </c>
      <c r="H1375" s="247">
        <v>5</v>
      </c>
      <c r="I1375" s="248"/>
      <c r="J1375" s="249">
        <f>ROUND(I1375*H1375,2)</f>
        <v>0</v>
      </c>
      <c r="K1375" s="250"/>
      <c r="L1375" s="43"/>
      <c r="M1375" s="251" t="s">
        <v>1</v>
      </c>
      <c r="N1375" s="252" t="s">
        <v>38</v>
      </c>
      <c r="O1375" s="90"/>
      <c r="P1375" s="253">
        <f>O1375*H1375</f>
        <v>0</v>
      </c>
      <c r="Q1375" s="253">
        <v>0</v>
      </c>
      <c r="R1375" s="253">
        <f>Q1375*H1375</f>
        <v>0</v>
      </c>
      <c r="S1375" s="253">
        <v>0.016</v>
      </c>
      <c r="T1375" s="254">
        <f>S1375*H1375</f>
        <v>0.08</v>
      </c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R1375" s="255" t="s">
        <v>242</v>
      </c>
      <c r="AT1375" s="255" t="s">
        <v>160</v>
      </c>
      <c r="AU1375" s="255" t="s">
        <v>82</v>
      </c>
      <c r="AY1375" s="16" t="s">
        <v>158</v>
      </c>
      <c r="BE1375" s="256">
        <f>IF(N1375="základní",J1375,0)</f>
        <v>0</v>
      </c>
      <c r="BF1375" s="256">
        <f>IF(N1375="snížená",J1375,0)</f>
        <v>0</v>
      </c>
      <c r="BG1375" s="256">
        <f>IF(N1375="zákl. přenesená",J1375,0)</f>
        <v>0</v>
      </c>
      <c r="BH1375" s="256">
        <f>IF(N1375="sníž. přenesená",J1375,0)</f>
        <v>0</v>
      </c>
      <c r="BI1375" s="256">
        <f>IF(N1375="nulová",J1375,0)</f>
        <v>0</v>
      </c>
      <c r="BJ1375" s="16" t="s">
        <v>80</v>
      </c>
      <c r="BK1375" s="256">
        <f>ROUND(I1375*H1375,2)</f>
        <v>0</v>
      </c>
      <c r="BL1375" s="16" t="s">
        <v>242</v>
      </c>
      <c r="BM1375" s="255" t="s">
        <v>1923</v>
      </c>
    </row>
    <row r="1376" spans="1:65" s="2" customFormat="1" ht="21.75" customHeight="1">
      <c r="A1376" s="37"/>
      <c r="B1376" s="38"/>
      <c r="C1376" s="243" t="s">
        <v>1924</v>
      </c>
      <c r="D1376" s="243" t="s">
        <v>160</v>
      </c>
      <c r="E1376" s="244" t="s">
        <v>1925</v>
      </c>
      <c r="F1376" s="245" t="s">
        <v>1926</v>
      </c>
      <c r="G1376" s="246" t="s">
        <v>284</v>
      </c>
      <c r="H1376" s="247">
        <v>20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</v>
      </c>
      <c r="R1376" s="253">
        <f>Q1376*H1376</f>
        <v>0</v>
      </c>
      <c r="S1376" s="253">
        <v>0.016</v>
      </c>
      <c r="T1376" s="254">
        <f>S1376*H1376</f>
        <v>0.32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242</v>
      </c>
      <c r="AT1376" s="255" t="s">
        <v>160</v>
      </c>
      <c r="AU1376" s="255" t="s">
        <v>82</v>
      </c>
      <c r="AY1376" s="16" t="s">
        <v>158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242</v>
      </c>
      <c r="BM1376" s="255" t="s">
        <v>1927</v>
      </c>
    </row>
    <row r="1377" spans="1:65" s="2" customFormat="1" ht="21.75" customHeight="1">
      <c r="A1377" s="37"/>
      <c r="B1377" s="38"/>
      <c r="C1377" s="243" t="s">
        <v>1928</v>
      </c>
      <c r="D1377" s="243" t="s">
        <v>160</v>
      </c>
      <c r="E1377" s="244" t="s">
        <v>1929</v>
      </c>
      <c r="F1377" s="245" t="s">
        <v>1930</v>
      </c>
      <c r="G1377" s="246" t="s">
        <v>284</v>
      </c>
      <c r="H1377" s="247">
        <v>10</v>
      </c>
      <c r="I1377" s="248"/>
      <c r="J1377" s="249">
        <f>ROUND(I1377*H1377,2)</f>
        <v>0</v>
      </c>
      <c r="K1377" s="250"/>
      <c r="L1377" s="43"/>
      <c r="M1377" s="251" t="s">
        <v>1</v>
      </c>
      <c r="N1377" s="252" t="s">
        <v>38</v>
      </c>
      <c r="O1377" s="90"/>
      <c r="P1377" s="253">
        <f>O1377*H1377</f>
        <v>0</v>
      </c>
      <c r="Q1377" s="253">
        <v>0</v>
      </c>
      <c r="R1377" s="253">
        <f>Q1377*H1377</f>
        <v>0</v>
      </c>
      <c r="S1377" s="253">
        <v>0.016</v>
      </c>
      <c r="T1377" s="254">
        <f>S1377*H1377</f>
        <v>0.16</v>
      </c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R1377" s="255" t="s">
        <v>242</v>
      </c>
      <c r="AT1377" s="255" t="s">
        <v>160</v>
      </c>
      <c r="AU1377" s="255" t="s">
        <v>82</v>
      </c>
      <c r="AY1377" s="16" t="s">
        <v>158</v>
      </c>
      <c r="BE1377" s="256">
        <f>IF(N1377="základní",J1377,0)</f>
        <v>0</v>
      </c>
      <c r="BF1377" s="256">
        <f>IF(N1377="snížená",J1377,0)</f>
        <v>0</v>
      </c>
      <c r="BG1377" s="256">
        <f>IF(N1377="zákl. přenesená",J1377,0)</f>
        <v>0</v>
      </c>
      <c r="BH1377" s="256">
        <f>IF(N1377="sníž. přenesená",J1377,0)</f>
        <v>0</v>
      </c>
      <c r="BI1377" s="256">
        <f>IF(N1377="nulová",J1377,0)</f>
        <v>0</v>
      </c>
      <c r="BJ1377" s="16" t="s">
        <v>80</v>
      </c>
      <c r="BK1377" s="256">
        <f>ROUND(I1377*H1377,2)</f>
        <v>0</v>
      </c>
      <c r="BL1377" s="16" t="s">
        <v>242</v>
      </c>
      <c r="BM1377" s="255" t="s">
        <v>1931</v>
      </c>
    </row>
    <row r="1378" spans="1:65" s="2" customFormat="1" ht="33" customHeight="1">
      <c r="A1378" s="37"/>
      <c r="B1378" s="38"/>
      <c r="C1378" s="243" t="s">
        <v>1932</v>
      </c>
      <c r="D1378" s="243" t="s">
        <v>160</v>
      </c>
      <c r="E1378" s="244" t="s">
        <v>1933</v>
      </c>
      <c r="F1378" s="245" t="s">
        <v>1934</v>
      </c>
      <c r="G1378" s="246" t="s">
        <v>284</v>
      </c>
      <c r="H1378" s="247">
        <v>9</v>
      </c>
      <c r="I1378" s="248"/>
      <c r="J1378" s="249">
        <f>ROUND(I1378*H1378,2)</f>
        <v>0</v>
      </c>
      <c r="K1378" s="250"/>
      <c r="L1378" s="43"/>
      <c r="M1378" s="251" t="s">
        <v>1</v>
      </c>
      <c r="N1378" s="252" t="s">
        <v>38</v>
      </c>
      <c r="O1378" s="90"/>
      <c r="P1378" s="253">
        <f>O1378*H1378</f>
        <v>0</v>
      </c>
      <c r="Q1378" s="253">
        <v>0</v>
      </c>
      <c r="R1378" s="253">
        <f>Q1378*H1378</f>
        <v>0</v>
      </c>
      <c r="S1378" s="253">
        <v>0.016</v>
      </c>
      <c r="T1378" s="254">
        <f>S1378*H1378</f>
        <v>0.14400000000000002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255" t="s">
        <v>242</v>
      </c>
      <c r="AT1378" s="255" t="s">
        <v>160</v>
      </c>
      <c r="AU1378" s="255" t="s">
        <v>82</v>
      </c>
      <c r="AY1378" s="16" t="s">
        <v>158</v>
      </c>
      <c r="BE1378" s="256">
        <f>IF(N1378="základní",J1378,0)</f>
        <v>0</v>
      </c>
      <c r="BF1378" s="256">
        <f>IF(N1378="snížená",J1378,0)</f>
        <v>0</v>
      </c>
      <c r="BG1378" s="256">
        <f>IF(N1378="zákl. přenesená",J1378,0)</f>
        <v>0</v>
      </c>
      <c r="BH1378" s="256">
        <f>IF(N1378="sníž. přenesená",J1378,0)</f>
        <v>0</v>
      </c>
      <c r="BI1378" s="256">
        <f>IF(N1378="nulová",J1378,0)</f>
        <v>0</v>
      </c>
      <c r="BJ1378" s="16" t="s">
        <v>80</v>
      </c>
      <c r="BK1378" s="256">
        <f>ROUND(I1378*H1378,2)</f>
        <v>0</v>
      </c>
      <c r="BL1378" s="16" t="s">
        <v>242</v>
      </c>
      <c r="BM1378" s="255" t="s">
        <v>1935</v>
      </c>
    </row>
    <row r="1379" spans="1:65" s="2" customFormat="1" ht="21.75" customHeight="1">
      <c r="A1379" s="37"/>
      <c r="B1379" s="38"/>
      <c r="C1379" s="243" t="s">
        <v>1936</v>
      </c>
      <c r="D1379" s="243" t="s">
        <v>160</v>
      </c>
      <c r="E1379" s="244" t="s">
        <v>1937</v>
      </c>
      <c r="F1379" s="245" t="s">
        <v>1938</v>
      </c>
      <c r="G1379" s="246" t="s">
        <v>284</v>
      </c>
      <c r="H1379" s="247">
        <v>15</v>
      </c>
      <c r="I1379" s="248"/>
      <c r="J1379" s="249">
        <f>ROUND(I1379*H1379,2)</f>
        <v>0</v>
      </c>
      <c r="K1379" s="250"/>
      <c r="L1379" s="43"/>
      <c r="M1379" s="251" t="s">
        <v>1</v>
      </c>
      <c r="N1379" s="252" t="s">
        <v>38</v>
      </c>
      <c r="O1379" s="90"/>
      <c r="P1379" s="253">
        <f>O1379*H1379</f>
        <v>0</v>
      </c>
      <c r="Q1379" s="253">
        <v>0</v>
      </c>
      <c r="R1379" s="253">
        <f>Q1379*H1379</f>
        <v>0</v>
      </c>
      <c r="S1379" s="253">
        <v>0.016</v>
      </c>
      <c r="T1379" s="254">
        <f>S1379*H1379</f>
        <v>0.24</v>
      </c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R1379" s="255" t="s">
        <v>242</v>
      </c>
      <c r="AT1379" s="255" t="s">
        <v>160</v>
      </c>
      <c r="AU1379" s="255" t="s">
        <v>82</v>
      </c>
      <c r="AY1379" s="16" t="s">
        <v>158</v>
      </c>
      <c r="BE1379" s="256">
        <f>IF(N1379="základní",J1379,0)</f>
        <v>0</v>
      </c>
      <c r="BF1379" s="256">
        <f>IF(N1379="snížená",J1379,0)</f>
        <v>0</v>
      </c>
      <c r="BG1379" s="256">
        <f>IF(N1379="zákl. přenesená",J1379,0)</f>
        <v>0</v>
      </c>
      <c r="BH1379" s="256">
        <f>IF(N1379="sníž. přenesená",J1379,0)</f>
        <v>0</v>
      </c>
      <c r="BI1379" s="256">
        <f>IF(N1379="nulová",J1379,0)</f>
        <v>0</v>
      </c>
      <c r="BJ1379" s="16" t="s">
        <v>80</v>
      </c>
      <c r="BK1379" s="256">
        <f>ROUND(I1379*H1379,2)</f>
        <v>0</v>
      </c>
      <c r="BL1379" s="16" t="s">
        <v>242</v>
      </c>
      <c r="BM1379" s="255" t="s">
        <v>1939</v>
      </c>
    </row>
    <row r="1380" spans="1:47" s="2" customFormat="1" ht="12">
      <c r="A1380" s="37"/>
      <c r="B1380" s="38"/>
      <c r="C1380" s="39"/>
      <c r="D1380" s="259" t="s">
        <v>434</v>
      </c>
      <c r="E1380" s="39"/>
      <c r="F1380" s="290" t="s">
        <v>1940</v>
      </c>
      <c r="G1380" s="39"/>
      <c r="H1380" s="39"/>
      <c r="I1380" s="153"/>
      <c r="J1380" s="39"/>
      <c r="K1380" s="39"/>
      <c r="L1380" s="43"/>
      <c r="M1380" s="291"/>
      <c r="N1380" s="292"/>
      <c r="O1380" s="90"/>
      <c r="P1380" s="90"/>
      <c r="Q1380" s="90"/>
      <c r="R1380" s="90"/>
      <c r="S1380" s="90"/>
      <c r="T1380" s="91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T1380" s="16" t="s">
        <v>434</v>
      </c>
      <c r="AU1380" s="16" t="s">
        <v>82</v>
      </c>
    </row>
    <row r="1381" spans="1:65" s="2" customFormat="1" ht="44.25" customHeight="1">
      <c r="A1381" s="37"/>
      <c r="B1381" s="38"/>
      <c r="C1381" s="243" t="s">
        <v>1941</v>
      </c>
      <c r="D1381" s="243" t="s">
        <v>160</v>
      </c>
      <c r="E1381" s="244" t="s">
        <v>1942</v>
      </c>
      <c r="F1381" s="245" t="s">
        <v>1943</v>
      </c>
      <c r="G1381" s="246" t="s">
        <v>284</v>
      </c>
      <c r="H1381" s="247">
        <v>3</v>
      </c>
      <c r="I1381" s="248"/>
      <c r="J1381" s="249">
        <f>ROUND(I1381*H1381,2)</f>
        <v>0</v>
      </c>
      <c r="K1381" s="250"/>
      <c r="L1381" s="43"/>
      <c r="M1381" s="251" t="s">
        <v>1</v>
      </c>
      <c r="N1381" s="252" t="s">
        <v>38</v>
      </c>
      <c r="O1381" s="90"/>
      <c r="P1381" s="253">
        <f>O1381*H1381</f>
        <v>0</v>
      </c>
      <c r="Q1381" s="253">
        <v>0.05</v>
      </c>
      <c r="R1381" s="253">
        <f>Q1381*H1381</f>
        <v>0.15000000000000002</v>
      </c>
      <c r="S1381" s="253">
        <v>0</v>
      </c>
      <c r="T1381" s="254">
        <f>S1381*H1381</f>
        <v>0</v>
      </c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R1381" s="255" t="s">
        <v>242</v>
      </c>
      <c r="AT1381" s="255" t="s">
        <v>160</v>
      </c>
      <c r="AU1381" s="255" t="s">
        <v>82</v>
      </c>
      <c r="AY1381" s="16" t="s">
        <v>158</v>
      </c>
      <c r="BE1381" s="256">
        <f>IF(N1381="základní",J1381,0)</f>
        <v>0</v>
      </c>
      <c r="BF1381" s="256">
        <f>IF(N1381="snížená",J1381,0)</f>
        <v>0</v>
      </c>
      <c r="BG1381" s="256">
        <f>IF(N1381="zákl. přenesená",J1381,0)</f>
        <v>0</v>
      </c>
      <c r="BH1381" s="256">
        <f>IF(N1381="sníž. přenesená",J1381,0)</f>
        <v>0</v>
      </c>
      <c r="BI1381" s="256">
        <f>IF(N1381="nulová",J1381,0)</f>
        <v>0</v>
      </c>
      <c r="BJ1381" s="16" t="s">
        <v>80</v>
      </c>
      <c r="BK1381" s="256">
        <f>ROUND(I1381*H1381,2)</f>
        <v>0</v>
      </c>
      <c r="BL1381" s="16" t="s">
        <v>242</v>
      </c>
      <c r="BM1381" s="255" t="s">
        <v>1944</v>
      </c>
    </row>
    <row r="1382" spans="1:65" s="2" customFormat="1" ht="66.75" customHeight="1">
      <c r="A1382" s="37"/>
      <c r="B1382" s="38"/>
      <c r="C1382" s="243" t="s">
        <v>1945</v>
      </c>
      <c r="D1382" s="243" t="s">
        <v>160</v>
      </c>
      <c r="E1382" s="244" t="s">
        <v>1946</v>
      </c>
      <c r="F1382" s="245" t="s">
        <v>1947</v>
      </c>
      <c r="G1382" s="246" t="s">
        <v>284</v>
      </c>
      <c r="H1382" s="247">
        <v>1</v>
      </c>
      <c r="I1382" s="248"/>
      <c r="J1382" s="249">
        <f>ROUND(I1382*H1382,2)</f>
        <v>0</v>
      </c>
      <c r="K1382" s="250"/>
      <c r="L1382" s="43"/>
      <c r="M1382" s="251" t="s">
        <v>1</v>
      </c>
      <c r="N1382" s="252" t="s">
        <v>38</v>
      </c>
      <c r="O1382" s="90"/>
      <c r="P1382" s="253">
        <f>O1382*H1382</f>
        <v>0</v>
      </c>
      <c r="Q1382" s="253">
        <v>1.15</v>
      </c>
      <c r="R1382" s="253">
        <f>Q1382*H1382</f>
        <v>1.15</v>
      </c>
      <c r="S1382" s="253">
        <v>0</v>
      </c>
      <c r="T1382" s="254">
        <f>S1382*H1382</f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255" t="s">
        <v>242</v>
      </c>
      <c r="AT1382" s="255" t="s">
        <v>160</v>
      </c>
      <c r="AU1382" s="255" t="s">
        <v>82</v>
      </c>
      <c r="AY1382" s="16" t="s">
        <v>158</v>
      </c>
      <c r="BE1382" s="256">
        <f>IF(N1382="základní",J1382,0)</f>
        <v>0</v>
      </c>
      <c r="BF1382" s="256">
        <f>IF(N1382="snížená",J1382,0)</f>
        <v>0</v>
      </c>
      <c r="BG1382" s="256">
        <f>IF(N1382="zákl. přenesená",J1382,0)</f>
        <v>0</v>
      </c>
      <c r="BH1382" s="256">
        <f>IF(N1382="sníž. přenesená",J1382,0)</f>
        <v>0</v>
      </c>
      <c r="BI1382" s="256">
        <f>IF(N1382="nulová",J1382,0)</f>
        <v>0</v>
      </c>
      <c r="BJ1382" s="16" t="s">
        <v>80</v>
      </c>
      <c r="BK1382" s="256">
        <f>ROUND(I1382*H1382,2)</f>
        <v>0</v>
      </c>
      <c r="BL1382" s="16" t="s">
        <v>242</v>
      </c>
      <c r="BM1382" s="255" t="s">
        <v>1948</v>
      </c>
    </row>
    <row r="1383" spans="1:65" s="2" customFormat="1" ht="55.5" customHeight="1">
      <c r="A1383" s="37"/>
      <c r="B1383" s="38"/>
      <c r="C1383" s="243" t="s">
        <v>1949</v>
      </c>
      <c r="D1383" s="243" t="s">
        <v>160</v>
      </c>
      <c r="E1383" s="244" t="s">
        <v>1950</v>
      </c>
      <c r="F1383" s="245" t="s">
        <v>1951</v>
      </c>
      <c r="G1383" s="246" t="s">
        <v>284</v>
      </c>
      <c r="H1383" s="247">
        <v>6</v>
      </c>
      <c r="I1383" s="248"/>
      <c r="J1383" s="249">
        <f>ROUND(I1383*H1383,2)</f>
        <v>0</v>
      </c>
      <c r="K1383" s="250"/>
      <c r="L1383" s="43"/>
      <c r="M1383" s="251" t="s">
        <v>1</v>
      </c>
      <c r="N1383" s="252" t="s">
        <v>38</v>
      </c>
      <c r="O1383" s="90"/>
      <c r="P1383" s="253">
        <f>O1383*H1383</f>
        <v>0</v>
      </c>
      <c r="Q1383" s="253">
        <v>0.15</v>
      </c>
      <c r="R1383" s="253">
        <f>Q1383*H1383</f>
        <v>0.8999999999999999</v>
      </c>
      <c r="S1383" s="253">
        <v>0</v>
      </c>
      <c r="T1383" s="254">
        <f>S1383*H1383</f>
        <v>0</v>
      </c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R1383" s="255" t="s">
        <v>242</v>
      </c>
      <c r="AT1383" s="255" t="s">
        <v>160</v>
      </c>
      <c r="AU1383" s="255" t="s">
        <v>82</v>
      </c>
      <c r="AY1383" s="16" t="s">
        <v>158</v>
      </c>
      <c r="BE1383" s="256">
        <f>IF(N1383="základní",J1383,0)</f>
        <v>0</v>
      </c>
      <c r="BF1383" s="256">
        <f>IF(N1383="snížená",J1383,0)</f>
        <v>0</v>
      </c>
      <c r="BG1383" s="256">
        <f>IF(N1383="zákl. přenesená",J1383,0)</f>
        <v>0</v>
      </c>
      <c r="BH1383" s="256">
        <f>IF(N1383="sníž. přenesená",J1383,0)</f>
        <v>0</v>
      </c>
      <c r="BI1383" s="256">
        <f>IF(N1383="nulová",J1383,0)</f>
        <v>0</v>
      </c>
      <c r="BJ1383" s="16" t="s">
        <v>80</v>
      </c>
      <c r="BK1383" s="256">
        <f>ROUND(I1383*H1383,2)</f>
        <v>0</v>
      </c>
      <c r="BL1383" s="16" t="s">
        <v>242</v>
      </c>
      <c r="BM1383" s="255" t="s">
        <v>1952</v>
      </c>
    </row>
    <row r="1384" spans="1:65" s="2" customFormat="1" ht="55.5" customHeight="1">
      <c r="A1384" s="37"/>
      <c r="B1384" s="38"/>
      <c r="C1384" s="243" t="s">
        <v>1953</v>
      </c>
      <c r="D1384" s="243" t="s">
        <v>160</v>
      </c>
      <c r="E1384" s="244" t="s">
        <v>1954</v>
      </c>
      <c r="F1384" s="245" t="s">
        <v>1955</v>
      </c>
      <c r="G1384" s="246" t="s">
        <v>462</v>
      </c>
      <c r="H1384" s="247">
        <v>1.9</v>
      </c>
      <c r="I1384" s="248"/>
      <c r="J1384" s="249">
        <f>ROUND(I1384*H1384,2)</f>
        <v>0</v>
      </c>
      <c r="K1384" s="250"/>
      <c r="L1384" s="43"/>
      <c r="M1384" s="251" t="s">
        <v>1</v>
      </c>
      <c r="N1384" s="252" t="s">
        <v>38</v>
      </c>
      <c r="O1384" s="90"/>
      <c r="P1384" s="253">
        <f>O1384*H1384</f>
        <v>0</v>
      </c>
      <c r="Q1384" s="253">
        <v>0.035</v>
      </c>
      <c r="R1384" s="253">
        <f>Q1384*H1384</f>
        <v>0.0665</v>
      </c>
      <c r="S1384" s="253">
        <v>0</v>
      </c>
      <c r="T1384" s="254">
        <f>S1384*H1384</f>
        <v>0</v>
      </c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R1384" s="255" t="s">
        <v>242</v>
      </c>
      <c r="AT1384" s="255" t="s">
        <v>160</v>
      </c>
      <c r="AU1384" s="255" t="s">
        <v>82</v>
      </c>
      <c r="AY1384" s="16" t="s">
        <v>158</v>
      </c>
      <c r="BE1384" s="256">
        <f>IF(N1384="základní",J1384,0)</f>
        <v>0</v>
      </c>
      <c r="BF1384" s="256">
        <f>IF(N1384="snížená",J1384,0)</f>
        <v>0</v>
      </c>
      <c r="BG1384" s="256">
        <f>IF(N1384="zákl. přenesená",J1384,0)</f>
        <v>0</v>
      </c>
      <c r="BH1384" s="256">
        <f>IF(N1384="sníž. přenesená",J1384,0)</f>
        <v>0</v>
      </c>
      <c r="BI1384" s="256">
        <f>IF(N1384="nulová",J1384,0)</f>
        <v>0</v>
      </c>
      <c r="BJ1384" s="16" t="s">
        <v>80</v>
      </c>
      <c r="BK1384" s="256">
        <f>ROUND(I1384*H1384,2)</f>
        <v>0</v>
      </c>
      <c r="BL1384" s="16" t="s">
        <v>242</v>
      </c>
      <c r="BM1384" s="255" t="s">
        <v>1956</v>
      </c>
    </row>
    <row r="1385" spans="1:51" s="14" customFormat="1" ht="12">
      <c r="A1385" s="14"/>
      <c r="B1385" s="268"/>
      <c r="C1385" s="269"/>
      <c r="D1385" s="259" t="s">
        <v>166</v>
      </c>
      <c r="E1385" s="270" t="s">
        <v>1</v>
      </c>
      <c r="F1385" s="271" t="s">
        <v>1957</v>
      </c>
      <c r="G1385" s="269"/>
      <c r="H1385" s="272">
        <v>1.9</v>
      </c>
      <c r="I1385" s="273"/>
      <c r="J1385" s="269"/>
      <c r="K1385" s="269"/>
      <c r="L1385" s="274"/>
      <c r="M1385" s="275"/>
      <c r="N1385" s="276"/>
      <c r="O1385" s="276"/>
      <c r="P1385" s="276"/>
      <c r="Q1385" s="276"/>
      <c r="R1385" s="276"/>
      <c r="S1385" s="276"/>
      <c r="T1385" s="27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78" t="s">
        <v>166</v>
      </c>
      <c r="AU1385" s="278" t="s">
        <v>82</v>
      </c>
      <c r="AV1385" s="14" t="s">
        <v>82</v>
      </c>
      <c r="AW1385" s="14" t="s">
        <v>30</v>
      </c>
      <c r="AX1385" s="14" t="s">
        <v>73</v>
      </c>
      <c r="AY1385" s="278" t="s">
        <v>158</v>
      </c>
    </row>
    <row r="1386" spans="1:65" s="2" customFormat="1" ht="44.25" customHeight="1">
      <c r="A1386" s="37"/>
      <c r="B1386" s="38"/>
      <c r="C1386" s="243" t="s">
        <v>1958</v>
      </c>
      <c r="D1386" s="243" t="s">
        <v>160</v>
      </c>
      <c r="E1386" s="244" t="s">
        <v>1959</v>
      </c>
      <c r="F1386" s="245" t="s">
        <v>1960</v>
      </c>
      <c r="G1386" s="246" t="s">
        <v>284</v>
      </c>
      <c r="H1386" s="247">
        <v>59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38</v>
      </c>
      <c r="O1386" s="90"/>
      <c r="P1386" s="253">
        <f>O1386*H1386</f>
        <v>0</v>
      </c>
      <c r="Q1386" s="253">
        <v>0.035</v>
      </c>
      <c r="R1386" s="253">
        <f>Q1386*H1386</f>
        <v>2.0650000000000004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242</v>
      </c>
      <c r="AT1386" s="255" t="s">
        <v>160</v>
      </c>
      <c r="AU1386" s="255" t="s">
        <v>82</v>
      </c>
      <c r="AY1386" s="16" t="s">
        <v>158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80</v>
      </c>
      <c r="BK1386" s="256">
        <f>ROUND(I1386*H1386,2)</f>
        <v>0</v>
      </c>
      <c r="BL1386" s="16" t="s">
        <v>242</v>
      </c>
      <c r="BM1386" s="255" t="s">
        <v>1961</v>
      </c>
    </row>
    <row r="1387" spans="1:47" s="2" customFormat="1" ht="12">
      <c r="A1387" s="37"/>
      <c r="B1387" s="38"/>
      <c r="C1387" s="39"/>
      <c r="D1387" s="259" t="s">
        <v>434</v>
      </c>
      <c r="E1387" s="39"/>
      <c r="F1387" s="290" t="s">
        <v>1962</v>
      </c>
      <c r="G1387" s="39"/>
      <c r="H1387" s="39"/>
      <c r="I1387" s="153"/>
      <c r="J1387" s="39"/>
      <c r="K1387" s="39"/>
      <c r="L1387" s="43"/>
      <c r="M1387" s="291"/>
      <c r="N1387" s="292"/>
      <c r="O1387" s="90"/>
      <c r="P1387" s="90"/>
      <c r="Q1387" s="90"/>
      <c r="R1387" s="90"/>
      <c r="S1387" s="90"/>
      <c r="T1387" s="91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T1387" s="16" t="s">
        <v>434</v>
      </c>
      <c r="AU1387" s="16" t="s">
        <v>82</v>
      </c>
    </row>
    <row r="1388" spans="1:65" s="2" customFormat="1" ht="21.75" customHeight="1">
      <c r="A1388" s="37"/>
      <c r="B1388" s="38"/>
      <c r="C1388" s="243" t="s">
        <v>1963</v>
      </c>
      <c r="D1388" s="243" t="s">
        <v>160</v>
      </c>
      <c r="E1388" s="244" t="s">
        <v>1964</v>
      </c>
      <c r="F1388" s="245" t="s">
        <v>1965</v>
      </c>
      <c r="G1388" s="246" t="s">
        <v>284</v>
      </c>
      <c r="H1388" s="247">
        <v>3</v>
      </c>
      <c r="I1388" s="248"/>
      <c r="J1388" s="249">
        <f>ROUND(I1388*H1388,2)</f>
        <v>0</v>
      </c>
      <c r="K1388" s="250"/>
      <c r="L1388" s="43"/>
      <c r="M1388" s="251" t="s">
        <v>1</v>
      </c>
      <c r="N1388" s="252" t="s">
        <v>38</v>
      </c>
      <c r="O1388" s="90"/>
      <c r="P1388" s="253">
        <f>O1388*H1388</f>
        <v>0</v>
      </c>
      <c r="Q1388" s="253">
        <v>0.035</v>
      </c>
      <c r="R1388" s="253">
        <f>Q1388*H1388</f>
        <v>0.10500000000000001</v>
      </c>
      <c r="S1388" s="253">
        <v>0</v>
      </c>
      <c r="T1388" s="254">
        <f>S1388*H1388</f>
        <v>0</v>
      </c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R1388" s="255" t="s">
        <v>242</v>
      </c>
      <c r="AT1388" s="255" t="s">
        <v>160</v>
      </c>
      <c r="AU1388" s="255" t="s">
        <v>82</v>
      </c>
      <c r="AY1388" s="16" t="s">
        <v>158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6" t="s">
        <v>80</v>
      </c>
      <c r="BK1388" s="256">
        <f>ROUND(I1388*H1388,2)</f>
        <v>0</v>
      </c>
      <c r="BL1388" s="16" t="s">
        <v>242</v>
      </c>
      <c r="BM1388" s="255" t="s">
        <v>1966</v>
      </c>
    </row>
    <row r="1389" spans="1:65" s="2" customFormat="1" ht="16.5" customHeight="1">
      <c r="A1389" s="37"/>
      <c r="B1389" s="38"/>
      <c r="C1389" s="243" t="s">
        <v>1967</v>
      </c>
      <c r="D1389" s="243" t="s">
        <v>160</v>
      </c>
      <c r="E1389" s="244" t="s">
        <v>1968</v>
      </c>
      <c r="F1389" s="245" t="s">
        <v>1969</v>
      </c>
      <c r="G1389" s="246" t="s">
        <v>284</v>
      </c>
      <c r="H1389" s="247">
        <v>4</v>
      </c>
      <c r="I1389" s="248"/>
      <c r="J1389" s="249">
        <f>ROUND(I1389*H1389,2)</f>
        <v>0</v>
      </c>
      <c r="K1389" s="250"/>
      <c r="L1389" s="43"/>
      <c r="M1389" s="251" t="s">
        <v>1</v>
      </c>
      <c r="N1389" s="252" t="s">
        <v>38</v>
      </c>
      <c r="O1389" s="90"/>
      <c r="P1389" s="253">
        <f>O1389*H1389</f>
        <v>0</v>
      </c>
      <c r="Q1389" s="253">
        <v>0.035</v>
      </c>
      <c r="R1389" s="253">
        <f>Q1389*H1389</f>
        <v>0.14</v>
      </c>
      <c r="S1389" s="253">
        <v>0</v>
      </c>
      <c r="T1389" s="254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255" t="s">
        <v>242</v>
      </c>
      <c r="AT1389" s="255" t="s">
        <v>160</v>
      </c>
      <c r="AU1389" s="255" t="s">
        <v>82</v>
      </c>
      <c r="AY1389" s="16" t="s">
        <v>158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6" t="s">
        <v>80</v>
      </c>
      <c r="BK1389" s="256">
        <f>ROUND(I1389*H1389,2)</f>
        <v>0</v>
      </c>
      <c r="BL1389" s="16" t="s">
        <v>242</v>
      </c>
      <c r="BM1389" s="255" t="s">
        <v>1970</v>
      </c>
    </row>
    <row r="1390" spans="1:51" s="14" customFormat="1" ht="12">
      <c r="A1390" s="14"/>
      <c r="B1390" s="268"/>
      <c r="C1390" s="269"/>
      <c r="D1390" s="259" t="s">
        <v>166</v>
      </c>
      <c r="E1390" s="270" t="s">
        <v>1</v>
      </c>
      <c r="F1390" s="271" t="s">
        <v>164</v>
      </c>
      <c r="G1390" s="269"/>
      <c r="H1390" s="272">
        <v>4</v>
      </c>
      <c r="I1390" s="273"/>
      <c r="J1390" s="269"/>
      <c r="K1390" s="269"/>
      <c r="L1390" s="274"/>
      <c r="M1390" s="275"/>
      <c r="N1390" s="276"/>
      <c r="O1390" s="276"/>
      <c r="P1390" s="276"/>
      <c r="Q1390" s="276"/>
      <c r="R1390" s="276"/>
      <c r="S1390" s="276"/>
      <c r="T1390" s="27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8" t="s">
        <v>166</v>
      </c>
      <c r="AU1390" s="278" t="s">
        <v>82</v>
      </c>
      <c r="AV1390" s="14" t="s">
        <v>82</v>
      </c>
      <c r="AW1390" s="14" t="s">
        <v>30</v>
      </c>
      <c r="AX1390" s="14" t="s">
        <v>73</v>
      </c>
      <c r="AY1390" s="278" t="s">
        <v>158</v>
      </c>
    </row>
    <row r="1391" spans="1:65" s="2" customFormat="1" ht="44.25" customHeight="1">
      <c r="A1391" s="37"/>
      <c r="B1391" s="38"/>
      <c r="C1391" s="243" t="s">
        <v>1971</v>
      </c>
      <c r="D1391" s="243" t="s">
        <v>160</v>
      </c>
      <c r="E1391" s="244" t="s">
        <v>1972</v>
      </c>
      <c r="F1391" s="245" t="s">
        <v>1973</v>
      </c>
      <c r="G1391" s="246" t="s">
        <v>284</v>
      </c>
      <c r="H1391" s="247">
        <v>2</v>
      </c>
      <c r="I1391" s="248"/>
      <c r="J1391" s="249">
        <f>ROUND(I1391*H1391,2)</f>
        <v>0</v>
      </c>
      <c r="K1391" s="250"/>
      <c r="L1391" s="43"/>
      <c r="M1391" s="251" t="s">
        <v>1</v>
      </c>
      <c r="N1391" s="252" t="s">
        <v>38</v>
      </c>
      <c r="O1391" s="90"/>
      <c r="P1391" s="253">
        <f>O1391*H1391</f>
        <v>0</v>
      </c>
      <c r="Q1391" s="253">
        <v>0.035</v>
      </c>
      <c r="R1391" s="253">
        <f>Q1391*H1391</f>
        <v>0.07</v>
      </c>
      <c r="S1391" s="253">
        <v>0</v>
      </c>
      <c r="T1391" s="254">
        <f>S1391*H1391</f>
        <v>0</v>
      </c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R1391" s="255" t="s">
        <v>242</v>
      </c>
      <c r="AT1391" s="255" t="s">
        <v>160</v>
      </c>
      <c r="AU1391" s="255" t="s">
        <v>82</v>
      </c>
      <c r="AY1391" s="16" t="s">
        <v>158</v>
      </c>
      <c r="BE1391" s="256">
        <f>IF(N1391="základní",J1391,0)</f>
        <v>0</v>
      </c>
      <c r="BF1391" s="256">
        <f>IF(N1391="snížená",J1391,0)</f>
        <v>0</v>
      </c>
      <c r="BG1391" s="256">
        <f>IF(N1391="zákl. přenesená",J1391,0)</f>
        <v>0</v>
      </c>
      <c r="BH1391" s="256">
        <f>IF(N1391="sníž. přenesená",J1391,0)</f>
        <v>0</v>
      </c>
      <c r="BI1391" s="256">
        <f>IF(N1391="nulová",J1391,0)</f>
        <v>0</v>
      </c>
      <c r="BJ1391" s="16" t="s">
        <v>80</v>
      </c>
      <c r="BK1391" s="256">
        <f>ROUND(I1391*H1391,2)</f>
        <v>0</v>
      </c>
      <c r="BL1391" s="16" t="s">
        <v>242</v>
      </c>
      <c r="BM1391" s="255" t="s">
        <v>1974</v>
      </c>
    </row>
    <row r="1392" spans="1:65" s="2" customFormat="1" ht="21.75" customHeight="1">
      <c r="A1392" s="37"/>
      <c r="B1392" s="38"/>
      <c r="C1392" s="243" t="s">
        <v>1975</v>
      </c>
      <c r="D1392" s="243" t="s">
        <v>160</v>
      </c>
      <c r="E1392" s="244" t="s">
        <v>1976</v>
      </c>
      <c r="F1392" s="245" t="s">
        <v>1977</v>
      </c>
      <c r="G1392" s="246" t="s">
        <v>214</v>
      </c>
      <c r="H1392" s="247">
        <v>4.647</v>
      </c>
      <c r="I1392" s="248"/>
      <c r="J1392" s="249">
        <f>ROUND(I1392*H1392,2)</f>
        <v>0</v>
      </c>
      <c r="K1392" s="250"/>
      <c r="L1392" s="43"/>
      <c r="M1392" s="251" t="s">
        <v>1</v>
      </c>
      <c r="N1392" s="252" t="s">
        <v>38</v>
      </c>
      <c r="O1392" s="90"/>
      <c r="P1392" s="253">
        <f>O1392*H1392</f>
        <v>0</v>
      </c>
      <c r="Q1392" s="253">
        <v>0</v>
      </c>
      <c r="R1392" s="253">
        <f>Q1392*H1392</f>
        <v>0</v>
      </c>
      <c r="S1392" s="253">
        <v>0</v>
      </c>
      <c r="T1392" s="254">
        <f>S1392*H1392</f>
        <v>0</v>
      </c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R1392" s="255" t="s">
        <v>242</v>
      </c>
      <c r="AT1392" s="255" t="s">
        <v>160</v>
      </c>
      <c r="AU1392" s="255" t="s">
        <v>82</v>
      </c>
      <c r="AY1392" s="16" t="s">
        <v>158</v>
      </c>
      <c r="BE1392" s="256">
        <f>IF(N1392="základní",J1392,0)</f>
        <v>0</v>
      </c>
      <c r="BF1392" s="256">
        <f>IF(N1392="snížená",J1392,0)</f>
        <v>0</v>
      </c>
      <c r="BG1392" s="256">
        <f>IF(N1392="zákl. přenesená",J1392,0)</f>
        <v>0</v>
      </c>
      <c r="BH1392" s="256">
        <f>IF(N1392="sníž. přenesená",J1392,0)</f>
        <v>0</v>
      </c>
      <c r="BI1392" s="256">
        <f>IF(N1392="nulová",J1392,0)</f>
        <v>0</v>
      </c>
      <c r="BJ1392" s="16" t="s">
        <v>80</v>
      </c>
      <c r="BK1392" s="256">
        <f>ROUND(I1392*H1392,2)</f>
        <v>0</v>
      </c>
      <c r="BL1392" s="16" t="s">
        <v>242</v>
      </c>
      <c r="BM1392" s="255" t="s">
        <v>1978</v>
      </c>
    </row>
    <row r="1393" spans="1:63" s="12" customFormat="1" ht="22.8" customHeight="1">
      <c r="A1393" s="12"/>
      <c r="B1393" s="227"/>
      <c r="C1393" s="228"/>
      <c r="D1393" s="229" t="s">
        <v>72</v>
      </c>
      <c r="E1393" s="241" t="s">
        <v>1979</v>
      </c>
      <c r="F1393" s="241" t="s">
        <v>1980</v>
      </c>
      <c r="G1393" s="228"/>
      <c r="H1393" s="228"/>
      <c r="I1393" s="231"/>
      <c r="J1393" s="242">
        <f>BK1393</f>
        <v>0</v>
      </c>
      <c r="K1393" s="228"/>
      <c r="L1393" s="233"/>
      <c r="M1393" s="234"/>
      <c r="N1393" s="235"/>
      <c r="O1393" s="235"/>
      <c r="P1393" s="236">
        <f>SUM(P1394:P1407)</f>
        <v>0</v>
      </c>
      <c r="Q1393" s="235"/>
      <c r="R1393" s="236">
        <f>SUM(R1394:R1407)</f>
        <v>0.13580398</v>
      </c>
      <c r="S1393" s="235"/>
      <c r="T1393" s="237">
        <f>SUM(T1394:T1407)</f>
        <v>0</v>
      </c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R1393" s="238" t="s">
        <v>82</v>
      </c>
      <c r="AT1393" s="239" t="s">
        <v>72</v>
      </c>
      <c r="AU1393" s="239" t="s">
        <v>80</v>
      </c>
      <c r="AY1393" s="238" t="s">
        <v>158</v>
      </c>
      <c r="BK1393" s="240">
        <f>SUM(BK1394:BK1407)</f>
        <v>0</v>
      </c>
    </row>
    <row r="1394" spans="1:65" s="2" customFormat="1" ht="21.75" customHeight="1">
      <c r="A1394" s="37"/>
      <c r="B1394" s="38"/>
      <c r="C1394" s="243" t="s">
        <v>1981</v>
      </c>
      <c r="D1394" s="243" t="s">
        <v>160</v>
      </c>
      <c r="E1394" s="244" t="s">
        <v>1982</v>
      </c>
      <c r="F1394" s="245" t="s">
        <v>1983</v>
      </c>
      <c r="G1394" s="246" t="s">
        <v>462</v>
      </c>
      <c r="H1394" s="247">
        <v>4.51</v>
      </c>
      <c r="I1394" s="248"/>
      <c r="J1394" s="249">
        <f>ROUND(I1394*H1394,2)</f>
        <v>0</v>
      </c>
      <c r="K1394" s="250"/>
      <c r="L1394" s="43"/>
      <c r="M1394" s="251" t="s">
        <v>1</v>
      </c>
      <c r="N1394" s="252" t="s">
        <v>38</v>
      </c>
      <c r="O1394" s="90"/>
      <c r="P1394" s="253">
        <f>O1394*H1394</f>
        <v>0</v>
      </c>
      <c r="Q1394" s="253">
        <v>0.00062</v>
      </c>
      <c r="R1394" s="253">
        <f>Q1394*H1394</f>
        <v>0.0027962</v>
      </c>
      <c r="S1394" s="253">
        <v>0</v>
      </c>
      <c r="T1394" s="254">
        <f>S1394*H1394</f>
        <v>0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255" t="s">
        <v>242</v>
      </c>
      <c r="AT1394" s="255" t="s">
        <v>160</v>
      </c>
      <c r="AU1394" s="255" t="s">
        <v>82</v>
      </c>
      <c r="AY1394" s="16" t="s">
        <v>158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6" t="s">
        <v>80</v>
      </c>
      <c r="BK1394" s="256">
        <f>ROUND(I1394*H1394,2)</f>
        <v>0</v>
      </c>
      <c r="BL1394" s="16" t="s">
        <v>242</v>
      </c>
      <c r="BM1394" s="255" t="s">
        <v>1984</v>
      </c>
    </row>
    <row r="1395" spans="1:51" s="14" customFormat="1" ht="12">
      <c r="A1395" s="14"/>
      <c r="B1395" s="268"/>
      <c r="C1395" s="269"/>
      <c r="D1395" s="259" t="s">
        <v>166</v>
      </c>
      <c r="E1395" s="270" t="s">
        <v>1</v>
      </c>
      <c r="F1395" s="271" t="s">
        <v>1985</v>
      </c>
      <c r="G1395" s="269"/>
      <c r="H1395" s="272">
        <v>4.51</v>
      </c>
      <c r="I1395" s="273"/>
      <c r="J1395" s="269"/>
      <c r="K1395" s="269"/>
      <c r="L1395" s="274"/>
      <c r="M1395" s="275"/>
      <c r="N1395" s="276"/>
      <c r="O1395" s="276"/>
      <c r="P1395" s="276"/>
      <c r="Q1395" s="276"/>
      <c r="R1395" s="276"/>
      <c r="S1395" s="276"/>
      <c r="T1395" s="27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78" t="s">
        <v>166</v>
      </c>
      <c r="AU1395" s="278" t="s">
        <v>82</v>
      </c>
      <c r="AV1395" s="14" t="s">
        <v>82</v>
      </c>
      <c r="AW1395" s="14" t="s">
        <v>30</v>
      </c>
      <c r="AX1395" s="14" t="s">
        <v>73</v>
      </c>
      <c r="AY1395" s="278" t="s">
        <v>158</v>
      </c>
    </row>
    <row r="1396" spans="1:65" s="2" customFormat="1" ht="21.75" customHeight="1">
      <c r="A1396" s="37"/>
      <c r="B1396" s="38"/>
      <c r="C1396" s="243" t="s">
        <v>1986</v>
      </c>
      <c r="D1396" s="243" t="s">
        <v>160</v>
      </c>
      <c r="E1396" s="244" t="s">
        <v>1987</v>
      </c>
      <c r="F1396" s="245" t="s">
        <v>1988</v>
      </c>
      <c r="G1396" s="246" t="s">
        <v>163</v>
      </c>
      <c r="H1396" s="247">
        <v>4.634</v>
      </c>
      <c r="I1396" s="248"/>
      <c r="J1396" s="249">
        <f>ROUND(I1396*H1396,2)</f>
        <v>0</v>
      </c>
      <c r="K1396" s="250"/>
      <c r="L1396" s="43"/>
      <c r="M1396" s="251" t="s">
        <v>1</v>
      </c>
      <c r="N1396" s="252" t="s">
        <v>38</v>
      </c>
      <c r="O1396" s="90"/>
      <c r="P1396" s="253">
        <f>O1396*H1396</f>
        <v>0</v>
      </c>
      <c r="Q1396" s="253">
        <v>0.00367</v>
      </c>
      <c r="R1396" s="253">
        <f>Q1396*H1396</f>
        <v>0.017006780000000003</v>
      </c>
      <c r="S1396" s="253">
        <v>0</v>
      </c>
      <c r="T1396" s="254">
        <f>S1396*H1396</f>
        <v>0</v>
      </c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R1396" s="255" t="s">
        <v>242</v>
      </c>
      <c r="AT1396" s="255" t="s">
        <v>160</v>
      </c>
      <c r="AU1396" s="255" t="s">
        <v>82</v>
      </c>
      <c r="AY1396" s="16" t="s">
        <v>158</v>
      </c>
      <c r="BE1396" s="256">
        <f>IF(N1396="základní",J1396,0)</f>
        <v>0</v>
      </c>
      <c r="BF1396" s="256">
        <f>IF(N1396="snížená",J1396,0)</f>
        <v>0</v>
      </c>
      <c r="BG1396" s="256">
        <f>IF(N1396="zákl. přenesená",J1396,0)</f>
        <v>0</v>
      </c>
      <c r="BH1396" s="256">
        <f>IF(N1396="sníž. přenesená",J1396,0)</f>
        <v>0</v>
      </c>
      <c r="BI1396" s="256">
        <f>IF(N1396="nulová",J1396,0)</f>
        <v>0</v>
      </c>
      <c r="BJ1396" s="16" t="s">
        <v>80</v>
      </c>
      <c r="BK1396" s="256">
        <f>ROUND(I1396*H1396,2)</f>
        <v>0</v>
      </c>
      <c r="BL1396" s="16" t="s">
        <v>242</v>
      </c>
      <c r="BM1396" s="255" t="s">
        <v>1989</v>
      </c>
    </row>
    <row r="1397" spans="1:51" s="14" customFormat="1" ht="12">
      <c r="A1397" s="14"/>
      <c r="B1397" s="268"/>
      <c r="C1397" s="269"/>
      <c r="D1397" s="259" t="s">
        <v>166</v>
      </c>
      <c r="E1397" s="270" t="s">
        <v>1</v>
      </c>
      <c r="F1397" s="271" t="s">
        <v>1990</v>
      </c>
      <c r="G1397" s="269"/>
      <c r="H1397" s="272">
        <v>4.634</v>
      </c>
      <c r="I1397" s="273"/>
      <c r="J1397" s="269"/>
      <c r="K1397" s="269"/>
      <c r="L1397" s="274"/>
      <c r="M1397" s="275"/>
      <c r="N1397" s="276"/>
      <c r="O1397" s="276"/>
      <c r="P1397" s="276"/>
      <c r="Q1397" s="276"/>
      <c r="R1397" s="276"/>
      <c r="S1397" s="276"/>
      <c r="T1397" s="27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78" t="s">
        <v>166</v>
      </c>
      <c r="AU1397" s="278" t="s">
        <v>82</v>
      </c>
      <c r="AV1397" s="14" t="s">
        <v>82</v>
      </c>
      <c r="AW1397" s="14" t="s">
        <v>30</v>
      </c>
      <c r="AX1397" s="14" t="s">
        <v>73</v>
      </c>
      <c r="AY1397" s="278" t="s">
        <v>158</v>
      </c>
    </row>
    <row r="1398" spans="1:65" s="2" customFormat="1" ht="21.75" customHeight="1">
      <c r="A1398" s="37"/>
      <c r="B1398" s="38"/>
      <c r="C1398" s="279" t="s">
        <v>1991</v>
      </c>
      <c r="D1398" s="279" t="s">
        <v>233</v>
      </c>
      <c r="E1398" s="280" t="s">
        <v>1992</v>
      </c>
      <c r="F1398" s="281" t="s">
        <v>1993</v>
      </c>
      <c r="G1398" s="282" t="s">
        <v>163</v>
      </c>
      <c r="H1398" s="283">
        <v>5.951</v>
      </c>
      <c r="I1398" s="284"/>
      <c r="J1398" s="285">
        <f>ROUND(I1398*H1398,2)</f>
        <v>0</v>
      </c>
      <c r="K1398" s="286"/>
      <c r="L1398" s="287"/>
      <c r="M1398" s="288" t="s">
        <v>1</v>
      </c>
      <c r="N1398" s="289" t="s">
        <v>38</v>
      </c>
      <c r="O1398" s="90"/>
      <c r="P1398" s="253">
        <f>O1398*H1398</f>
        <v>0</v>
      </c>
      <c r="Q1398" s="253">
        <v>0.0192</v>
      </c>
      <c r="R1398" s="253">
        <f>Q1398*H1398</f>
        <v>0.11425919999999998</v>
      </c>
      <c r="S1398" s="253">
        <v>0</v>
      </c>
      <c r="T1398" s="254">
        <f>S1398*H1398</f>
        <v>0</v>
      </c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R1398" s="255" t="s">
        <v>341</v>
      </c>
      <c r="AT1398" s="255" t="s">
        <v>233</v>
      </c>
      <c r="AU1398" s="255" t="s">
        <v>82</v>
      </c>
      <c r="AY1398" s="16" t="s">
        <v>158</v>
      </c>
      <c r="BE1398" s="256">
        <f>IF(N1398="základní",J1398,0)</f>
        <v>0</v>
      </c>
      <c r="BF1398" s="256">
        <f>IF(N1398="snížená",J1398,0)</f>
        <v>0</v>
      </c>
      <c r="BG1398" s="256">
        <f>IF(N1398="zákl. přenesená",J1398,0)</f>
        <v>0</v>
      </c>
      <c r="BH1398" s="256">
        <f>IF(N1398="sníž. přenesená",J1398,0)</f>
        <v>0</v>
      </c>
      <c r="BI1398" s="256">
        <f>IF(N1398="nulová",J1398,0)</f>
        <v>0</v>
      </c>
      <c r="BJ1398" s="16" t="s">
        <v>80</v>
      </c>
      <c r="BK1398" s="256">
        <f>ROUND(I1398*H1398,2)</f>
        <v>0</v>
      </c>
      <c r="BL1398" s="16" t="s">
        <v>242</v>
      </c>
      <c r="BM1398" s="255" t="s">
        <v>1994</v>
      </c>
    </row>
    <row r="1399" spans="1:51" s="14" customFormat="1" ht="12">
      <c r="A1399" s="14"/>
      <c r="B1399" s="268"/>
      <c r="C1399" s="269"/>
      <c r="D1399" s="259" t="s">
        <v>166</v>
      </c>
      <c r="E1399" s="270" t="s">
        <v>1</v>
      </c>
      <c r="F1399" s="271" t="s">
        <v>1995</v>
      </c>
      <c r="G1399" s="269"/>
      <c r="H1399" s="272">
        <v>0.541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166</v>
      </c>
      <c r="AU1399" s="278" t="s">
        <v>82</v>
      </c>
      <c r="AV1399" s="14" t="s">
        <v>82</v>
      </c>
      <c r="AW1399" s="14" t="s">
        <v>30</v>
      </c>
      <c r="AX1399" s="14" t="s">
        <v>73</v>
      </c>
      <c r="AY1399" s="278" t="s">
        <v>158</v>
      </c>
    </row>
    <row r="1400" spans="1:51" s="14" customFormat="1" ht="12">
      <c r="A1400" s="14"/>
      <c r="B1400" s="268"/>
      <c r="C1400" s="269"/>
      <c r="D1400" s="259" t="s">
        <v>166</v>
      </c>
      <c r="E1400" s="270" t="s">
        <v>1</v>
      </c>
      <c r="F1400" s="271" t="s">
        <v>1996</v>
      </c>
      <c r="G1400" s="269"/>
      <c r="H1400" s="272">
        <v>4.634</v>
      </c>
      <c r="I1400" s="273"/>
      <c r="J1400" s="269"/>
      <c r="K1400" s="269"/>
      <c r="L1400" s="274"/>
      <c r="M1400" s="275"/>
      <c r="N1400" s="276"/>
      <c r="O1400" s="276"/>
      <c r="P1400" s="276"/>
      <c r="Q1400" s="276"/>
      <c r="R1400" s="276"/>
      <c r="S1400" s="276"/>
      <c r="T1400" s="277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78" t="s">
        <v>166</v>
      </c>
      <c r="AU1400" s="278" t="s">
        <v>82</v>
      </c>
      <c r="AV1400" s="14" t="s">
        <v>82</v>
      </c>
      <c r="AW1400" s="14" t="s">
        <v>30</v>
      </c>
      <c r="AX1400" s="14" t="s">
        <v>73</v>
      </c>
      <c r="AY1400" s="278" t="s">
        <v>158</v>
      </c>
    </row>
    <row r="1401" spans="1:51" s="14" customFormat="1" ht="12">
      <c r="A1401" s="14"/>
      <c r="B1401" s="268"/>
      <c r="C1401" s="269"/>
      <c r="D1401" s="259" t="s">
        <v>166</v>
      </c>
      <c r="E1401" s="269"/>
      <c r="F1401" s="271" t="s">
        <v>1997</v>
      </c>
      <c r="G1401" s="269"/>
      <c r="H1401" s="272">
        <v>5.951</v>
      </c>
      <c r="I1401" s="273"/>
      <c r="J1401" s="269"/>
      <c r="K1401" s="269"/>
      <c r="L1401" s="274"/>
      <c r="M1401" s="275"/>
      <c r="N1401" s="276"/>
      <c r="O1401" s="276"/>
      <c r="P1401" s="276"/>
      <c r="Q1401" s="276"/>
      <c r="R1401" s="276"/>
      <c r="S1401" s="276"/>
      <c r="T1401" s="27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8" t="s">
        <v>166</v>
      </c>
      <c r="AU1401" s="278" t="s">
        <v>82</v>
      </c>
      <c r="AV1401" s="14" t="s">
        <v>82</v>
      </c>
      <c r="AW1401" s="14" t="s">
        <v>4</v>
      </c>
      <c r="AX1401" s="14" t="s">
        <v>80</v>
      </c>
      <c r="AY1401" s="278" t="s">
        <v>158</v>
      </c>
    </row>
    <row r="1402" spans="1:65" s="2" customFormat="1" ht="16.5" customHeight="1">
      <c r="A1402" s="37"/>
      <c r="B1402" s="38"/>
      <c r="C1402" s="243" t="s">
        <v>1998</v>
      </c>
      <c r="D1402" s="243" t="s">
        <v>160</v>
      </c>
      <c r="E1402" s="244" t="s">
        <v>1999</v>
      </c>
      <c r="F1402" s="245" t="s">
        <v>2000</v>
      </c>
      <c r="G1402" s="246" t="s">
        <v>163</v>
      </c>
      <c r="H1402" s="247">
        <v>5.085</v>
      </c>
      <c r="I1402" s="248"/>
      <c r="J1402" s="249">
        <f>ROUND(I1402*H1402,2)</f>
        <v>0</v>
      </c>
      <c r="K1402" s="250"/>
      <c r="L1402" s="43"/>
      <c r="M1402" s="251" t="s">
        <v>1</v>
      </c>
      <c r="N1402" s="252" t="s">
        <v>38</v>
      </c>
      <c r="O1402" s="90"/>
      <c r="P1402" s="253">
        <f>O1402*H1402</f>
        <v>0</v>
      </c>
      <c r="Q1402" s="253">
        <v>0.0003</v>
      </c>
      <c r="R1402" s="253">
        <f>Q1402*H1402</f>
        <v>0.0015255</v>
      </c>
      <c r="S1402" s="253">
        <v>0</v>
      </c>
      <c r="T1402" s="254">
        <f>S1402*H1402</f>
        <v>0</v>
      </c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R1402" s="255" t="s">
        <v>242</v>
      </c>
      <c r="AT1402" s="255" t="s">
        <v>160</v>
      </c>
      <c r="AU1402" s="255" t="s">
        <v>82</v>
      </c>
      <c r="AY1402" s="16" t="s">
        <v>158</v>
      </c>
      <c r="BE1402" s="256">
        <f>IF(N1402="základní",J1402,0)</f>
        <v>0</v>
      </c>
      <c r="BF1402" s="256">
        <f>IF(N1402="snížená",J1402,0)</f>
        <v>0</v>
      </c>
      <c r="BG1402" s="256">
        <f>IF(N1402="zákl. přenesená",J1402,0)</f>
        <v>0</v>
      </c>
      <c r="BH1402" s="256">
        <f>IF(N1402="sníž. přenesená",J1402,0)</f>
        <v>0</v>
      </c>
      <c r="BI1402" s="256">
        <f>IF(N1402="nulová",J1402,0)</f>
        <v>0</v>
      </c>
      <c r="BJ1402" s="16" t="s">
        <v>80</v>
      </c>
      <c r="BK1402" s="256">
        <f>ROUND(I1402*H1402,2)</f>
        <v>0</v>
      </c>
      <c r="BL1402" s="16" t="s">
        <v>242</v>
      </c>
      <c r="BM1402" s="255" t="s">
        <v>2001</v>
      </c>
    </row>
    <row r="1403" spans="1:51" s="14" customFormat="1" ht="12">
      <c r="A1403" s="14"/>
      <c r="B1403" s="268"/>
      <c r="C1403" s="269"/>
      <c r="D1403" s="259" t="s">
        <v>166</v>
      </c>
      <c r="E1403" s="270" t="s">
        <v>1</v>
      </c>
      <c r="F1403" s="271" t="s">
        <v>2002</v>
      </c>
      <c r="G1403" s="269"/>
      <c r="H1403" s="272">
        <v>0.451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166</v>
      </c>
      <c r="AU1403" s="278" t="s">
        <v>82</v>
      </c>
      <c r="AV1403" s="14" t="s">
        <v>82</v>
      </c>
      <c r="AW1403" s="14" t="s">
        <v>30</v>
      </c>
      <c r="AX1403" s="14" t="s">
        <v>73</v>
      </c>
      <c r="AY1403" s="278" t="s">
        <v>158</v>
      </c>
    </row>
    <row r="1404" spans="1:51" s="14" customFormat="1" ht="12">
      <c r="A1404" s="14"/>
      <c r="B1404" s="268"/>
      <c r="C1404" s="269"/>
      <c r="D1404" s="259" t="s">
        <v>166</v>
      </c>
      <c r="E1404" s="270" t="s">
        <v>1</v>
      </c>
      <c r="F1404" s="271" t="s">
        <v>1996</v>
      </c>
      <c r="G1404" s="269"/>
      <c r="H1404" s="272">
        <v>4.634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78" t="s">
        <v>166</v>
      </c>
      <c r="AU1404" s="278" t="s">
        <v>82</v>
      </c>
      <c r="AV1404" s="14" t="s">
        <v>82</v>
      </c>
      <c r="AW1404" s="14" t="s">
        <v>30</v>
      </c>
      <c r="AX1404" s="14" t="s">
        <v>73</v>
      </c>
      <c r="AY1404" s="278" t="s">
        <v>158</v>
      </c>
    </row>
    <row r="1405" spans="1:65" s="2" customFormat="1" ht="16.5" customHeight="1">
      <c r="A1405" s="37"/>
      <c r="B1405" s="38"/>
      <c r="C1405" s="243" t="s">
        <v>2003</v>
      </c>
      <c r="D1405" s="243" t="s">
        <v>160</v>
      </c>
      <c r="E1405" s="244" t="s">
        <v>2004</v>
      </c>
      <c r="F1405" s="245" t="s">
        <v>2005</v>
      </c>
      <c r="G1405" s="246" t="s">
        <v>462</v>
      </c>
      <c r="H1405" s="247">
        <v>7.21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38</v>
      </c>
      <c r="O1405" s="90"/>
      <c r="P1405" s="253">
        <f>O1405*H1405</f>
        <v>0</v>
      </c>
      <c r="Q1405" s="253">
        <v>3E-05</v>
      </c>
      <c r="R1405" s="253">
        <f>Q1405*H1405</f>
        <v>0.0002163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242</v>
      </c>
      <c r="AT1405" s="255" t="s">
        <v>160</v>
      </c>
      <c r="AU1405" s="255" t="s">
        <v>82</v>
      </c>
      <c r="AY1405" s="16" t="s">
        <v>158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80</v>
      </c>
      <c r="BK1405" s="256">
        <f>ROUND(I1405*H1405,2)</f>
        <v>0</v>
      </c>
      <c r="BL1405" s="16" t="s">
        <v>242</v>
      </c>
      <c r="BM1405" s="255" t="s">
        <v>2006</v>
      </c>
    </row>
    <row r="1406" spans="1:51" s="14" customFormat="1" ht="12">
      <c r="A1406" s="14"/>
      <c r="B1406" s="268"/>
      <c r="C1406" s="269"/>
      <c r="D1406" s="259" t="s">
        <v>166</v>
      </c>
      <c r="E1406" s="270" t="s">
        <v>1</v>
      </c>
      <c r="F1406" s="271" t="s">
        <v>2007</v>
      </c>
      <c r="G1406" s="269"/>
      <c r="H1406" s="272">
        <v>7.21</v>
      </c>
      <c r="I1406" s="273"/>
      <c r="J1406" s="269"/>
      <c r="K1406" s="269"/>
      <c r="L1406" s="274"/>
      <c r="M1406" s="275"/>
      <c r="N1406" s="276"/>
      <c r="O1406" s="276"/>
      <c r="P1406" s="276"/>
      <c r="Q1406" s="276"/>
      <c r="R1406" s="276"/>
      <c r="S1406" s="276"/>
      <c r="T1406" s="27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8" t="s">
        <v>166</v>
      </c>
      <c r="AU1406" s="278" t="s">
        <v>82</v>
      </c>
      <c r="AV1406" s="14" t="s">
        <v>82</v>
      </c>
      <c r="AW1406" s="14" t="s">
        <v>30</v>
      </c>
      <c r="AX1406" s="14" t="s">
        <v>73</v>
      </c>
      <c r="AY1406" s="278" t="s">
        <v>158</v>
      </c>
    </row>
    <row r="1407" spans="1:65" s="2" customFormat="1" ht="21.75" customHeight="1">
      <c r="A1407" s="37"/>
      <c r="B1407" s="38"/>
      <c r="C1407" s="243" t="s">
        <v>2008</v>
      </c>
      <c r="D1407" s="243" t="s">
        <v>160</v>
      </c>
      <c r="E1407" s="244" t="s">
        <v>2009</v>
      </c>
      <c r="F1407" s="245" t="s">
        <v>2010</v>
      </c>
      <c r="G1407" s="246" t="s">
        <v>214</v>
      </c>
      <c r="H1407" s="247">
        <v>0.136</v>
      </c>
      <c r="I1407" s="248"/>
      <c r="J1407" s="249">
        <f>ROUND(I1407*H1407,2)</f>
        <v>0</v>
      </c>
      <c r="K1407" s="250"/>
      <c r="L1407" s="43"/>
      <c r="M1407" s="251" t="s">
        <v>1</v>
      </c>
      <c r="N1407" s="252" t="s">
        <v>38</v>
      </c>
      <c r="O1407" s="90"/>
      <c r="P1407" s="253">
        <f>O1407*H1407</f>
        <v>0</v>
      </c>
      <c r="Q1407" s="253">
        <v>0</v>
      </c>
      <c r="R1407" s="253">
        <f>Q1407*H1407</f>
        <v>0</v>
      </c>
      <c r="S1407" s="253">
        <v>0</v>
      </c>
      <c r="T1407" s="254">
        <f>S1407*H1407</f>
        <v>0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255" t="s">
        <v>242</v>
      </c>
      <c r="AT1407" s="255" t="s">
        <v>160</v>
      </c>
      <c r="AU1407" s="255" t="s">
        <v>82</v>
      </c>
      <c r="AY1407" s="16" t="s">
        <v>158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6" t="s">
        <v>80</v>
      </c>
      <c r="BK1407" s="256">
        <f>ROUND(I1407*H1407,2)</f>
        <v>0</v>
      </c>
      <c r="BL1407" s="16" t="s">
        <v>242</v>
      </c>
      <c r="BM1407" s="255" t="s">
        <v>2011</v>
      </c>
    </row>
    <row r="1408" spans="1:63" s="12" customFormat="1" ht="22.8" customHeight="1">
      <c r="A1408" s="12"/>
      <c r="B1408" s="227"/>
      <c r="C1408" s="228"/>
      <c r="D1408" s="229" t="s">
        <v>72</v>
      </c>
      <c r="E1408" s="241" t="s">
        <v>2012</v>
      </c>
      <c r="F1408" s="241" t="s">
        <v>2013</v>
      </c>
      <c r="G1408" s="228"/>
      <c r="H1408" s="228"/>
      <c r="I1408" s="231"/>
      <c r="J1408" s="242">
        <f>BK1408</f>
        <v>0</v>
      </c>
      <c r="K1408" s="228"/>
      <c r="L1408" s="233"/>
      <c r="M1408" s="234"/>
      <c r="N1408" s="235"/>
      <c r="O1408" s="235"/>
      <c r="P1408" s="236">
        <f>SUM(P1409:P1433)</f>
        <v>0</v>
      </c>
      <c r="Q1408" s="235"/>
      <c r="R1408" s="236">
        <f>SUM(R1409:R1433)</f>
        <v>0.0928054</v>
      </c>
      <c r="S1408" s="235"/>
      <c r="T1408" s="237">
        <f>SUM(T1409:T1433)</f>
        <v>0</v>
      </c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R1408" s="238" t="s">
        <v>82</v>
      </c>
      <c r="AT1408" s="239" t="s">
        <v>72</v>
      </c>
      <c r="AU1408" s="239" t="s">
        <v>80</v>
      </c>
      <c r="AY1408" s="238" t="s">
        <v>158</v>
      </c>
      <c r="BK1408" s="240">
        <f>SUM(BK1409:BK1433)</f>
        <v>0</v>
      </c>
    </row>
    <row r="1409" spans="1:65" s="2" customFormat="1" ht="21.75" customHeight="1">
      <c r="A1409" s="37"/>
      <c r="B1409" s="38"/>
      <c r="C1409" s="243" t="s">
        <v>2014</v>
      </c>
      <c r="D1409" s="243" t="s">
        <v>160</v>
      </c>
      <c r="E1409" s="244" t="s">
        <v>2015</v>
      </c>
      <c r="F1409" s="245" t="s">
        <v>2016</v>
      </c>
      <c r="G1409" s="246" t="s">
        <v>163</v>
      </c>
      <c r="H1409" s="247">
        <v>385</v>
      </c>
      <c r="I1409" s="248"/>
      <c r="J1409" s="249">
        <f>ROUND(I1409*H1409,2)</f>
        <v>0</v>
      </c>
      <c r="K1409" s="250"/>
      <c r="L1409" s="43"/>
      <c r="M1409" s="251" t="s">
        <v>1</v>
      </c>
      <c r="N1409" s="252" t="s">
        <v>38</v>
      </c>
      <c r="O1409" s="90"/>
      <c r="P1409" s="253">
        <f>O1409*H1409</f>
        <v>0</v>
      </c>
      <c r="Q1409" s="253">
        <v>0</v>
      </c>
      <c r="R1409" s="253">
        <f>Q1409*H1409</f>
        <v>0</v>
      </c>
      <c r="S1409" s="253">
        <v>0</v>
      </c>
      <c r="T1409" s="254">
        <f>S1409*H1409</f>
        <v>0</v>
      </c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R1409" s="255" t="s">
        <v>242</v>
      </c>
      <c r="AT1409" s="255" t="s">
        <v>160</v>
      </c>
      <c r="AU1409" s="255" t="s">
        <v>82</v>
      </c>
      <c r="AY1409" s="16" t="s">
        <v>158</v>
      </c>
      <c r="BE1409" s="256">
        <f>IF(N1409="základní",J1409,0)</f>
        <v>0</v>
      </c>
      <c r="BF1409" s="256">
        <f>IF(N1409="snížená",J1409,0)</f>
        <v>0</v>
      </c>
      <c r="BG1409" s="256">
        <f>IF(N1409="zákl. přenesená",J1409,0)</f>
        <v>0</v>
      </c>
      <c r="BH1409" s="256">
        <f>IF(N1409="sníž. přenesená",J1409,0)</f>
        <v>0</v>
      </c>
      <c r="BI1409" s="256">
        <f>IF(N1409="nulová",J1409,0)</f>
        <v>0</v>
      </c>
      <c r="BJ1409" s="16" t="s">
        <v>80</v>
      </c>
      <c r="BK1409" s="256">
        <f>ROUND(I1409*H1409,2)</f>
        <v>0</v>
      </c>
      <c r="BL1409" s="16" t="s">
        <v>242</v>
      </c>
      <c r="BM1409" s="255" t="s">
        <v>2017</v>
      </c>
    </row>
    <row r="1410" spans="1:51" s="14" customFormat="1" ht="12">
      <c r="A1410" s="14"/>
      <c r="B1410" s="268"/>
      <c r="C1410" s="269"/>
      <c r="D1410" s="259" t="s">
        <v>166</v>
      </c>
      <c r="E1410" s="270" t="s">
        <v>1</v>
      </c>
      <c r="F1410" s="271" t="s">
        <v>2018</v>
      </c>
      <c r="G1410" s="269"/>
      <c r="H1410" s="272">
        <v>385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166</v>
      </c>
      <c r="AU1410" s="278" t="s">
        <v>82</v>
      </c>
      <c r="AV1410" s="14" t="s">
        <v>82</v>
      </c>
      <c r="AW1410" s="14" t="s">
        <v>30</v>
      </c>
      <c r="AX1410" s="14" t="s">
        <v>73</v>
      </c>
      <c r="AY1410" s="278" t="s">
        <v>158</v>
      </c>
    </row>
    <row r="1411" spans="1:65" s="2" customFormat="1" ht="21.75" customHeight="1">
      <c r="A1411" s="37"/>
      <c r="B1411" s="38"/>
      <c r="C1411" s="243" t="s">
        <v>2019</v>
      </c>
      <c r="D1411" s="243" t="s">
        <v>160</v>
      </c>
      <c r="E1411" s="244" t="s">
        <v>2020</v>
      </c>
      <c r="F1411" s="245" t="s">
        <v>2021</v>
      </c>
      <c r="G1411" s="246" t="s">
        <v>163</v>
      </c>
      <c r="H1411" s="247">
        <v>385</v>
      </c>
      <c r="I1411" s="248"/>
      <c r="J1411" s="249">
        <f>ROUND(I1411*H1411,2)</f>
        <v>0</v>
      </c>
      <c r="K1411" s="250"/>
      <c r="L1411" s="43"/>
      <c r="M1411" s="251" t="s">
        <v>1</v>
      </c>
      <c r="N1411" s="252" t="s">
        <v>38</v>
      </c>
      <c r="O1411" s="90"/>
      <c r="P1411" s="253">
        <f>O1411*H1411</f>
        <v>0</v>
      </c>
      <c r="Q1411" s="253">
        <v>0.00022</v>
      </c>
      <c r="R1411" s="253">
        <f>Q1411*H1411</f>
        <v>0.0847</v>
      </c>
      <c r="S1411" s="253">
        <v>0</v>
      </c>
      <c r="T1411" s="254">
        <f>S1411*H1411</f>
        <v>0</v>
      </c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R1411" s="255" t="s">
        <v>242</v>
      </c>
      <c r="AT1411" s="255" t="s">
        <v>160</v>
      </c>
      <c r="AU1411" s="255" t="s">
        <v>82</v>
      </c>
      <c r="AY1411" s="16" t="s">
        <v>158</v>
      </c>
      <c r="BE1411" s="256">
        <f>IF(N1411="základní",J1411,0)</f>
        <v>0</v>
      </c>
      <c r="BF1411" s="256">
        <f>IF(N1411="snížená",J1411,0)</f>
        <v>0</v>
      </c>
      <c r="BG1411" s="256">
        <f>IF(N1411="zákl. přenesená",J1411,0)</f>
        <v>0</v>
      </c>
      <c r="BH1411" s="256">
        <f>IF(N1411="sníž. přenesená",J1411,0)</f>
        <v>0</v>
      </c>
      <c r="BI1411" s="256">
        <f>IF(N1411="nulová",J1411,0)</f>
        <v>0</v>
      </c>
      <c r="BJ1411" s="16" t="s">
        <v>80</v>
      </c>
      <c r="BK1411" s="256">
        <f>ROUND(I1411*H1411,2)</f>
        <v>0</v>
      </c>
      <c r="BL1411" s="16" t="s">
        <v>242</v>
      </c>
      <c r="BM1411" s="255" t="s">
        <v>2022</v>
      </c>
    </row>
    <row r="1412" spans="1:51" s="14" customFormat="1" ht="12">
      <c r="A1412" s="14"/>
      <c r="B1412" s="268"/>
      <c r="C1412" s="269"/>
      <c r="D1412" s="259" t="s">
        <v>166</v>
      </c>
      <c r="E1412" s="270" t="s">
        <v>1</v>
      </c>
      <c r="F1412" s="271" t="s">
        <v>2018</v>
      </c>
      <c r="G1412" s="269"/>
      <c r="H1412" s="272">
        <v>385</v>
      </c>
      <c r="I1412" s="273"/>
      <c r="J1412" s="269"/>
      <c r="K1412" s="269"/>
      <c r="L1412" s="274"/>
      <c r="M1412" s="275"/>
      <c r="N1412" s="276"/>
      <c r="O1412" s="276"/>
      <c r="P1412" s="276"/>
      <c r="Q1412" s="276"/>
      <c r="R1412" s="276"/>
      <c r="S1412" s="276"/>
      <c r="T1412" s="277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78" t="s">
        <v>166</v>
      </c>
      <c r="AU1412" s="278" t="s">
        <v>82</v>
      </c>
      <c r="AV1412" s="14" t="s">
        <v>82</v>
      </c>
      <c r="AW1412" s="14" t="s">
        <v>30</v>
      </c>
      <c r="AX1412" s="14" t="s">
        <v>73</v>
      </c>
      <c r="AY1412" s="278" t="s">
        <v>158</v>
      </c>
    </row>
    <row r="1413" spans="1:65" s="2" customFormat="1" ht="21.75" customHeight="1">
      <c r="A1413" s="37"/>
      <c r="B1413" s="38"/>
      <c r="C1413" s="243" t="s">
        <v>2023</v>
      </c>
      <c r="D1413" s="243" t="s">
        <v>160</v>
      </c>
      <c r="E1413" s="244" t="s">
        <v>2024</v>
      </c>
      <c r="F1413" s="245" t="s">
        <v>2025</v>
      </c>
      <c r="G1413" s="246" t="s">
        <v>163</v>
      </c>
      <c r="H1413" s="247">
        <v>13.555</v>
      </c>
      <c r="I1413" s="248"/>
      <c r="J1413" s="249">
        <f>ROUND(I1413*H1413,2)</f>
        <v>0</v>
      </c>
      <c r="K1413" s="250"/>
      <c r="L1413" s="43"/>
      <c r="M1413" s="251" t="s">
        <v>1</v>
      </c>
      <c r="N1413" s="252" t="s">
        <v>38</v>
      </c>
      <c r="O1413" s="90"/>
      <c r="P1413" s="253">
        <f>O1413*H1413</f>
        <v>0</v>
      </c>
      <c r="Q1413" s="253">
        <v>8E-05</v>
      </c>
      <c r="R1413" s="253">
        <f>Q1413*H1413</f>
        <v>0.0010844000000000001</v>
      </c>
      <c r="S1413" s="253">
        <v>0</v>
      </c>
      <c r="T1413" s="254">
        <f>S1413*H1413</f>
        <v>0</v>
      </c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R1413" s="255" t="s">
        <v>242</v>
      </c>
      <c r="AT1413" s="255" t="s">
        <v>160</v>
      </c>
      <c r="AU1413" s="255" t="s">
        <v>82</v>
      </c>
      <c r="AY1413" s="16" t="s">
        <v>158</v>
      </c>
      <c r="BE1413" s="256">
        <f>IF(N1413="základní",J1413,0)</f>
        <v>0</v>
      </c>
      <c r="BF1413" s="256">
        <f>IF(N1413="snížená",J1413,0)</f>
        <v>0</v>
      </c>
      <c r="BG1413" s="256">
        <f>IF(N1413="zákl. přenesená",J1413,0)</f>
        <v>0</v>
      </c>
      <c r="BH1413" s="256">
        <f>IF(N1413="sníž. přenesená",J1413,0)</f>
        <v>0</v>
      </c>
      <c r="BI1413" s="256">
        <f>IF(N1413="nulová",J1413,0)</f>
        <v>0</v>
      </c>
      <c r="BJ1413" s="16" t="s">
        <v>80</v>
      </c>
      <c r="BK1413" s="256">
        <f>ROUND(I1413*H1413,2)</f>
        <v>0</v>
      </c>
      <c r="BL1413" s="16" t="s">
        <v>242</v>
      </c>
      <c r="BM1413" s="255" t="s">
        <v>2026</v>
      </c>
    </row>
    <row r="1414" spans="1:51" s="13" customFormat="1" ht="12">
      <c r="A1414" s="13"/>
      <c r="B1414" s="257"/>
      <c r="C1414" s="258"/>
      <c r="D1414" s="259" t="s">
        <v>166</v>
      </c>
      <c r="E1414" s="260" t="s">
        <v>1</v>
      </c>
      <c r="F1414" s="261" t="s">
        <v>2027</v>
      </c>
      <c r="G1414" s="258"/>
      <c r="H1414" s="260" t="s">
        <v>1</v>
      </c>
      <c r="I1414" s="262"/>
      <c r="J1414" s="258"/>
      <c r="K1414" s="258"/>
      <c r="L1414" s="263"/>
      <c r="M1414" s="264"/>
      <c r="N1414" s="265"/>
      <c r="O1414" s="265"/>
      <c r="P1414" s="265"/>
      <c r="Q1414" s="265"/>
      <c r="R1414" s="265"/>
      <c r="S1414" s="265"/>
      <c r="T1414" s="26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7" t="s">
        <v>166</v>
      </c>
      <c r="AU1414" s="267" t="s">
        <v>82</v>
      </c>
      <c r="AV1414" s="13" t="s">
        <v>80</v>
      </c>
      <c r="AW1414" s="13" t="s">
        <v>30</v>
      </c>
      <c r="AX1414" s="13" t="s">
        <v>73</v>
      </c>
      <c r="AY1414" s="267" t="s">
        <v>158</v>
      </c>
    </row>
    <row r="1415" spans="1:51" s="14" customFormat="1" ht="12">
      <c r="A1415" s="14"/>
      <c r="B1415" s="268"/>
      <c r="C1415" s="269"/>
      <c r="D1415" s="259" t="s">
        <v>166</v>
      </c>
      <c r="E1415" s="270" t="s">
        <v>1</v>
      </c>
      <c r="F1415" s="271" t="s">
        <v>2028</v>
      </c>
      <c r="G1415" s="269"/>
      <c r="H1415" s="272">
        <v>3.75</v>
      </c>
      <c r="I1415" s="273"/>
      <c r="J1415" s="269"/>
      <c r="K1415" s="269"/>
      <c r="L1415" s="274"/>
      <c r="M1415" s="275"/>
      <c r="N1415" s="276"/>
      <c r="O1415" s="276"/>
      <c r="P1415" s="276"/>
      <c r="Q1415" s="276"/>
      <c r="R1415" s="276"/>
      <c r="S1415" s="276"/>
      <c r="T1415" s="27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8" t="s">
        <v>166</v>
      </c>
      <c r="AU1415" s="278" t="s">
        <v>82</v>
      </c>
      <c r="AV1415" s="14" t="s">
        <v>82</v>
      </c>
      <c r="AW1415" s="14" t="s">
        <v>30</v>
      </c>
      <c r="AX1415" s="14" t="s">
        <v>73</v>
      </c>
      <c r="AY1415" s="278" t="s">
        <v>158</v>
      </c>
    </row>
    <row r="1416" spans="1:51" s="14" customFormat="1" ht="12">
      <c r="A1416" s="14"/>
      <c r="B1416" s="268"/>
      <c r="C1416" s="269"/>
      <c r="D1416" s="259" t="s">
        <v>166</v>
      </c>
      <c r="E1416" s="270" t="s">
        <v>1</v>
      </c>
      <c r="F1416" s="271" t="s">
        <v>2029</v>
      </c>
      <c r="G1416" s="269"/>
      <c r="H1416" s="272">
        <v>6.25</v>
      </c>
      <c r="I1416" s="273"/>
      <c r="J1416" s="269"/>
      <c r="K1416" s="269"/>
      <c r="L1416" s="274"/>
      <c r="M1416" s="275"/>
      <c r="N1416" s="276"/>
      <c r="O1416" s="276"/>
      <c r="P1416" s="276"/>
      <c r="Q1416" s="276"/>
      <c r="R1416" s="276"/>
      <c r="S1416" s="276"/>
      <c r="T1416" s="277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78" t="s">
        <v>166</v>
      </c>
      <c r="AU1416" s="278" t="s">
        <v>82</v>
      </c>
      <c r="AV1416" s="14" t="s">
        <v>82</v>
      </c>
      <c r="AW1416" s="14" t="s">
        <v>30</v>
      </c>
      <c r="AX1416" s="14" t="s">
        <v>73</v>
      </c>
      <c r="AY1416" s="278" t="s">
        <v>158</v>
      </c>
    </row>
    <row r="1417" spans="1:51" s="14" customFormat="1" ht="12">
      <c r="A1417" s="14"/>
      <c r="B1417" s="268"/>
      <c r="C1417" s="269"/>
      <c r="D1417" s="259" t="s">
        <v>166</v>
      </c>
      <c r="E1417" s="270" t="s">
        <v>1</v>
      </c>
      <c r="F1417" s="271" t="s">
        <v>2030</v>
      </c>
      <c r="G1417" s="269"/>
      <c r="H1417" s="272">
        <v>3.555</v>
      </c>
      <c r="I1417" s="273"/>
      <c r="J1417" s="269"/>
      <c r="K1417" s="269"/>
      <c r="L1417" s="274"/>
      <c r="M1417" s="275"/>
      <c r="N1417" s="276"/>
      <c r="O1417" s="276"/>
      <c r="P1417" s="276"/>
      <c r="Q1417" s="276"/>
      <c r="R1417" s="276"/>
      <c r="S1417" s="276"/>
      <c r="T1417" s="277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8" t="s">
        <v>166</v>
      </c>
      <c r="AU1417" s="278" t="s">
        <v>82</v>
      </c>
      <c r="AV1417" s="14" t="s">
        <v>82</v>
      </c>
      <c r="AW1417" s="14" t="s">
        <v>30</v>
      </c>
      <c r="AX1417" s="14" t="s">
        <v>73</v>
      </c>
      <c r="AY1417" s="278" t="s">
        <v>158</v>
      </c>
    </row>
    <row r="1418" spans="1:65" s="2" customFormat="1" ht="21.75" customHeight="1">
      <c r="A1418" s="37"/>
      <c r="B1418" s="38"/>
      <c r="C1418" s="243" t="s">
        <v>2031</v>
      </c>
      <c r="D1418" s="243" t="s">
        <v>160</v>
      </c>
      <c r="E1418" s="244" t="s">
        <v>2032</v>
      </c>
      <c r="F1418" s="245" t="s">
        <v>2033</v>
      </c>
      <c r="G1418" s="246" t="s">
        <v>163</v>
      </c>
      <c r="H1418" s="247">
        <v>3.555</v>
      </c>
      <c r="I1418" s="248"/>
      <c r="J1418" s="249">
        <f>ROUND(I1418*H1418,2)</f>
        <v>0</v>
      </c>
      <c r="K1418" s="250"/>
      <c r="L1418" s="43"/>
      <c r="M1418" s="251" t="s">
        <v>1</v>
      </c>
      <c r="N1418" s="252" t="s">
        <v>38</v>
      </c>
      <c r="O1418" s="90"/>
      <c r="P1418" s="253">
        <f>O1418*H1418</f>
        <v>0</v>
      </c>
      <c r="Q1418" s="253">
        <v>0</v>
      </c>
      <c r="R1418" s="253">
        <f>Q1418*H1418</f>
        <v>0</v>
      </c>
      <c r="S1418" s="253">
        <v>0</v>
      </c>
      <c r="T1418" s="254">
        <f>S1418*H1418</f>
        <v>0</v>
      </c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R1418" s="255" t="s">
        <v>242</v>
      </c>
      <c r="AT1418" s="255" t="s">
        <v>160</v>
      </c>
      <c r="AU1418" s="255" t="s">
        <v>82</v>
      </c>
      <c r="AY1418" s="16" t="s">
        <v>158</v>
      </c>
      <c r="BE1418" s="256">
        <f>IF(N1418="základní",J1418,0)</f>
        <v>0</v>
      </c>
      <c r="BF1418" s="256">
        <f>IF(N1418="snížená",J1418,0)</f>
        <v>0</v>
      </c>
      <c r="BG1418" s="256">
        <f>IF(N1418="zákl. přenesená",J1418,0)</f>
        <v>0</v>
      </c>
      <c r="BH1418" s="256">
        <f>IF(N1418="sníž. přenesená",J1418,0)</f>
        <v>0</v>
      </c>
      <c r="BI1418" s="256">
        <f>IF(N1418="nulová",J1418,0)</f>
        <v>0</v>
      </c>
      <c r="BJ1418" s="16" t="s">
        <v>80</v>
      </c>
      <c r="BK1418" s="256">
        <f>ROUND(I1418*H1418,2)</f>
        <v>0</v>
      </c>
      <c r="BL1418" s="16" t="s">
        <v>242</v>
      </c>
      <c r="BM1418" s="255" t="s">
        <v>2034</v>
      </c>
    </row>
    <row r="1419" spans="1:51" s="14" customFormat="1" ht="12">
      <c r="A1419" s="14"/>
      <c r="B1419" s="268"/>
      <c r="C1419" s="269"/>
      <c r="D1419" s="259" t="s">
        <v>166</v>
      </c>
      <c r="E1419" s="270" t="s">
        <v>1</v>
      </c>
      <c r="F1419" s="271" t="s">
        <v>2030</v>
      </c>
      <c r="G1419" s="269"/>
      <c r="H1419" s="272">
        <v>3.555</v>
      </c>
      <c r="I1419" s="273"/>
      <c r="J1419" s="269"/>
      <c r="K1419" s="269"/>
      <c r="L1419" s="274"/>
      <c r="M1419" s="275"/>
      <c r="N1419" s="276"/>
      <c r="O1419" s="276"/>
      <c r="P1419" s="276"/>
      <c r="Q1419" s="276"/>
      <c r="R1419" s="276"/>
      <c r="S1419" s="276"/>
      <c r="T1419" s="27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78" t="s">
        <v>166</v>
      </c>
      <c r="AU1419" s="278" t="s">
        <v>82</v>
      </c>
      <c r="AV1419" s="14" t="s">
        <v>82</v>
      </c>
      <c r="AW1419" s="14" t="s">
        <v>30</v>
      </c>
      <c r="AX1419" s="14" t="s">
        <v>73</v>
      </c>
      <c r="AY1419" s="278" t="s">
        <v>158</v>
      </c>
    </row>
    <row r="1420" spans="1:65" s="2" customFormat="1" ht="21.75" customHeight="1">
      <c r="A1420" s="37"/>
      <c r="B1420" s="38"/>
      <c r="C1420" s="243" t="s">
        <v>2035</v>
      </c>
      <c r="D1420" s="243" t="s">
        <v>160</v>
      </c>
      <c r="E1420" s="244" t="s">
        <v>2036</v>
      </c>
      <c r="F1420" s="245" t="s">
        <v>2037</v>
      </c>
      <c r="G1420" s="246" t="s">
        <v>163</v>
      </c>
      <c r="H1420" s="247">
        <v>13.555</v>
      </c>
      <c r="I1420" s="248"/>
      <c r="J1420" s="249">
        <f>ROUND(I1420*H1420,2)</f>
        <v>0</v>
      </c>
      <c r="K1420" s="250"/>
      <c r="L1420" s="43"/>
      <c r="M1420" s="251" t="s">
        <v>1</v>
      </c>
      <c r="N1420" s="252" t="s">
        <v>38</v>
      </c>
      <c r="O1420" s="90"/>
      <c r="P1420" s="253">
        <f>O1420*H1420</f>
        <v>0</v>
      </c>
      <c r="Q1420" s="253">
        <v>0.00014</v>
      </c>
      <c r="R1420" s="253">
        <f>Q1420*H1420</f>
        <v>0.0018976999999999998</v>
      </c>
      <c r="S1420" s="253">
        <v>0</v>
      </c>
      <c r="T1420" s="254">
        <f>S1420*H1420</f>
        <v>0</v>
      </c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R1420" s="255" t="s">
        <v>242</v>
      </c>
      <c r="AT1420" s="255" t="s">
        <v>160</v>
      </c>
      <c r="AU1420" s="255" t="s">
        <v>82</v>
      </c>
      <c r="AY1420" s="16" t="s">
        <v>158</v>
      </c>
      <c r="BE1420" s="256">
        <f>IF(N1420="základní",J1420,0)</f>
        <v>0</v>
      </c>
      <c r="BF1420" s="256">
        <f>IF(N1420="snížená",J1420,0)</f>
        <v>0</v>
      </c>
      <c r="BG1420" s="256">
        <f>IF(N1420="zákl. přenesená",J1420,0)</f>
        <v>0</v>
      </c>
      <c r="BH1420" s="256">
        <f>IF(N1420="sníž. přenesená",J1420,0)</f>
        <v>0</v>
      </c>
      <c r="BI1420" s="256">
        <f>IF(N1420="nulová",J1420,0)</f>
        <v>0</v>
      </c>
      <c r="BJ1420" s="16" t="s">
        <v>80</v>
      </c>
      <c r="BK1420" s="256">
        <f>ROUND(I1420*H1420,2)</f>
        <v>0</v>
      </c>
      <c r="BL1420" s="16" t="s">
        <v>242</v>
      </c>
      <c r="BM1420" s="255" t="s">
        <v>2038</v>
      </c>
    </row>
    <row r="1421" spans="1:51" s="13" customFormat="1" ht="12">
      <c r="A1421" s="13"/>
      <c r="B1421" s="257"/>
      <c r="C1421" s="258"/>
      <c r="D1421" s="259" t="s">
        <v>166</v>
      </c>
      <c r="E1421" s="260" t="s">
        <v>1</v>
      </c>
      <c r="F1421" s="261" t="s">
        <v>2027</v>
      </c>
      <c r="G1421" s="258"/>
      <c r="H1421" s="260" t="s">
        <v>1</v>
      </c>
      <c r="I1421" s="262"/>
      <c r="J1421" s="258"/>
      <c r="K1421" s="258"/>
      <c r="L1421" s="263"/>
      <c r="M1421" s="264"/>
      <c r="N1421" s="265"/>
      <c r="O1421" s="265"/>
      <c r="P1421" s="265"/>
      <c r="Q1421" s="265"/>
      <c r="R1421" s="265"/>
      <c r="S1421" s="265"/>
      <c r="T1421" s="266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7" t="s">
        <v>166</v>
      </c>
      <c r="AU1421" s="267" t="s">
        <v>82</v>
      </c>
      <c r="AV1421" s="13" t="s">
        <v>80</v>
      </c>
      <c r="AW1421" s="13" t="s">
        <v>30</v>
      </c>
      <c r="AX1421" s="13" t="s">
        <v>73</v>
      </c>
      <c r="AY1421" s="267" t="s">
        <v>158</v>
      </c>
    </row>
    <row r="1422" spans="1:51" s="14" customFormat="1" ht="12">
      <c r="A1422" s="14"/>
      <c r="B1422" s="268"/>
      <c r="C1422" s="269"/>
      <c r="D1422" s="259" t="s">
        <v>166</v>
      </c>
      <c r="E1422" s="270" t="s">
        <v>1</v>
      </c>
      <c r="F1422" s="271" t="s">
        <v>2028</v>
      </c>
      <c r="G1422" s="269"/>
      <c r="H1422" s="272">
        <v>3.75</v>
      </c>
      <c r="I1422" s="273"/>
      <c r="J1422" s="269"/>
      <c r="K1422" s="269"/>
      <c r="L1422" s="274"/>
      <c r="M1422" s="275"/>
      <c r="N1422" s="276"/>
      <c r="O1422" s="276"/>
      <c r="P1422" s="276"/>
      <c r="Q1422" s="276"/>
      <c r="R1422" s="276"/>
      <c r="S1422" s="276"/>
      <c r="T1422" s="27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8" t="s">
        <v>166</v>
      </c>
      <c r="AU1422" s="278" t="s">
        <v>82</v>
      </c>
      <c r="AV1422" s="14" t="s">
        <v>82</v>
      </c>
      <c r="AW1422" s="14" t="s">
        <v>30</v>
      </c>
      <c r="AX1422" s="14" t="s">
        <v>73</v>
      </c>
      <c r="AY1422" s="278" t="s">
        <v>158</v>
      </c>
    </row>
    <row r="1423" spans="1:51" s="14" customFormat="1" ht="12">
      <c r="A1423" s="14"/>
      <c r="B1423" s="268"/>
      <c r="C1423" s="269"/>
      <c r="D1423" s="259" t="s">
        <v>166</v>
      </c>
      <c r="E1423" s="270" t="s">
        <v>1</v>
      </c>
      <c r="F1423" s="271" t="s">
        <v>2029</v>
      </c>
      <c r="G1423" s="269"/>
      <c r="H1423" s="272">
        <v>6.25</v>
      </c>
      <c r="I1423" s="273"/>
      <c r="J1423" s="269"/>
      <c r="K1423" s="269"/>
      <c r="L1423" s="274"/>
      <c r="M1423" s="275"/>
      <c r="N1423" s="276"/>
      <c r="O1423" s="276"/>
      <c r="P1423" s="276"/>
      <c r="Q1423" s="276"/>
      <c r="R1423" s="276"/>
      <c r="S1423" s="276"/>
      <c r="T1423" s="277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78" t="s">
        <v>166</v>
      </c>
      <c r="AU1423" s="278" t="s">
        <v>82</v>
      </c>
      <c r="AV1423" s="14" t="s">
        <v>82</v>
      </c>
      <c r="AW1423" s="14" t="s">
        <v>30</v>
      </c>
      <c r="AX1423" s="14" t="s">
        <v>73</v>
      </c>
      <c r="AY1423" s="278" t="s">
        <v>158</v>
      </c>
    </row>
    <row r="1424" spans="1:51" s="14" customFormat="1" ht="12">
      <c r="A1424" s="14"/>
      <c r="B1424" s="268"/>
      <c r="C1424" s="269"/>
      <c r="D1424" s="259" t="s">
        <v>166</v>
      </c>
      <c r="E1424" s="270" t="s">
        <v>1</v>
      </c>
      <c r="F1424" s="271" t="s">
        <v>2030</v>
      </c>
      <c r="G1424" s="269"/>
      <c r="H1424" s="272">
        <v>3.555</v>
      </c>
      <c r="I1424" s="273"/>
      <c r="J1424" s="269"/>
      <c r="K1424" s="269"/>
      <c r="L1424" s="274"/>
      <c r="M1424" s="275"/>
      <c r="N1424" s="276"/>
      <c r="O1424" s="276"/>
      <c r="P1424" s="276"/>
      <c r="Q1424" s="276"/>
      <c r="R1424" s="276"/>
      <c r="S1424" s="276"/>
      <c r="T1424" s="277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78" t="s">
        <v>166</v>
      </c>
      <c r="AU1424" s="278" t="s">
        <v>82</v>
      </c>
      <c r="AV1424" s="14" t="s">
        <v>82</v>
      </c>
      <c r="AW1424" s="14" t="s">
        <v>30</v>
      </c>
      <c r="AX1424" s="14" t="s">
        <v>73</v>
      </c>
      <c r="AY1424" s="278" t="s">
        <v>158</v>
      </c>
    </row>
    <row r="1425" spans="1:65" s="2" customFormat="1" ht="21.75" customHeight="1">
      <c r="A1425" s="37"/>
      <c r="B1425" s="38"/>
      <c r="C1425" s="243" t="s">
        <v>2039</v>
      </c>
      <c r="D1425" s="243" t="s">
        <v>160</v>
      </c>
      <c r="E1425" s="244" t="s">
        <v>2040</v>
      </c>
      <c r="F1425" s="245" t="s">
        <v>2041</v>
      </c>
      <c r="G1425" s="246" t="s">
        <v>163</v>
      </c>
      <c r="H1425" s="247">
        <v>13.555</v>
      </c>
      <c r="I1425" s="248"/>
      <c r="J1425" s="249">
        <f>ROUND(I1425*H1425,2)</f>
        <v>0</v>
      </c>
      <c r="K1425" s="250"/>
      <c r="L1425" s="43"/>
      <c r="M1425" s="251" t="s">
        <v>1</v>
      </c>
      <c r="N1425" s="252" t="s">
        <v>38</v>
      </c>
      <c r="O1425" s="90"/>
      <c r="P1425" s="253">
        <f>O1425*H1425</f>
        <v>0</v>
      </c>
      <c r="Q1425" s="253">
        <v>0.00014</v>
      </c>
      <c r="R1425" s="253">
        <f>Q1425*H1425</f>
        <v>0.0018976999999999998</v>
      </c>
      <c r="S1425" s="253">
        <v>0</v>
      </c>
      <c r="T1425" s="254">
        <f>S1425*H1425</f>
        <v>0</v>
      </c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R1425" s="255" t="s">
        <v>242</v>
      </c>
      <c r="AT1425" s="255" t="s">
        <v>160</v>
      </c>
      <c r="AU1425" s="255" t="s">
        <v>82</v>
      </c>
      <c r="AY1425" s="16" t="s">
        <v>158</v>
      </c>
      <c r="BE1425" s="256">
        <f>IF(N1425="základní",J1425,0)</f>
        <v>0</v>
      </c>
      <c r="BF1425" s="256">
        <f>IF(N1425="snížená",J1425,0)</f>
        <v>0</v>
      </c>
      <c r="BG1425" s="256">
        <f>IF(N1425="zákl. přenesená",J1425,0)</f>
        <v>0</v>
      </c>
      <c r="BH1425" s="256">
        <f>IF(N1425="sníž. přenesená",J1425,0)</f>
        <v>0</v>
      </c>
      <c r="BI1425" s="256">
        <f>IF(N1425="nulová",J1425,0)</f>
        <v>0</v>
      </c>
      <c r="BJ1425" s="16" t="s">
        <v>80</v>
      </c>
      <c r="BK1425" s="256">
        <f>ROUND(I1425*H1425,2)</f>
        <v>0</v>
      </c>
      <c r="BL1425" s="16" t="s">
        <v>242</v>
      </c>
      <c r="BM1425" s="255" t="s">
        <v>2042</v>
      </c>
    </row>
    <row r="1426" spans="1:51" s="13" customFormat="1" ht="12">
      <c r="A1426" s="13"/>
      <c r="B1426" s="257"/>
      <c r="C1426" s="258"/>
      <c r="D1426" s="259" t="s">
        <v>166</v>
      </c>
      <c r="E1426" s="260" t="s">
        <v>1</v>
      </c>
      <c r="F1426" s="261" t="s">
        <v>2027</v>
      </c>
      <c r="G1426" s="258"/>
      <c r="H1426" s="260" t="s">
        <v>1</v>
      </c>
      <c r="I1426" s="262"/>
      <c r="J1426" s="258"/>
      <c r="K1426" s="258"/>
      <c r="L1426" s="263"/>
      <c r="M1426" s="264"/>
      <c r="N1426" s="265"/>
      <c r="O1426" s="265"/>
      <c r="P1426" s="265"/>
      <c r="Q1426" s="265"/>
      <c r="R1426" s="265"/>
      <c r="S1426" s="265"/>
      <c r="T1426" s="266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67" t="s">
        <v>166</v>
      </c>
      <c r="AU1426" s="267" t="s">
        <v>82</v>
      </c>
      <c r="AV1426" s="13" t="s">
        <v>80</v>
      </c>
      <c r="AW1426" s="13" t="s">
        <v>30</v>
      </c>
      <c r="AX1426" s="13" t="s">
        <v>73</v>
      </c>
      <c r="AY1426" s="267" t="s">
        <v>158</v>
      </c>
    </row>
    <row r="1427" spans="1:51" s="14" customFormat="1" ht="12">
      <c r="A1427" s="14"/>
      <c r="B1427" s="268"/>
      <c r="C1427" s="269"/>
      <c r="D1427" s="259" t="s">
        <v>166</v>
      </c>
      <c r="E1427" s="270" t="s">
        <v>1</v>
      </c>
      <c r="F1427" s="271" t="s">
        <v>2028</v>
      </c>
      <c r="G1427" s="269"/>
      <c r="H1427" s="272">
        <v>3.75</v>
      </c>
      <c r="I1427" s="273"/>
      <c r="J1427" s="269"/>
      <c r="K1427" s="269"/>
      <c r="L1427" s="274"/>
      <c r="M1427" s="275"/>
      <c r="N1427" s="276"/>
      <c r="O1427" s="276"/>
      <c r="P1427" s="276"/>
      <c r="Q1427" s="276"/>
      <c r="R1427" s="276"/>
      <c r="S1427" s="276"/>
      <c r="T1427" s="277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78" t="s">
        <v>166</v>
      </c>
      <c r="AU1427" s="278" t="s">
        <v>82</v>
      </c>
      <c r="AV1427" s="14" t="s">
        <v>82</v>
      </c>
      <c r="AW1427" s="14" t="s">
        <v>30</v>
      </c>
      <c r="AX1427" s="14" t="s">
        <v>73</v>
      </c>
      <c r="AY1427" s="278" t="s">
        <v>158</v>
      </c>
    </row>
    <row r="1428" spans="1:51" s="14" customFormat="1" ht="12">
      <c r="A1428" s="14"/>
      <c r="B1428" s="268"/>
      <c r="C1428" s="269"/>
      <c r="D1428" s="259" t="s">
        <v>166</v>
      </c>
      <c r="E1428" s="270" t="s">
        <v>1</v>
      </c>
      <c r="F1428" s="271" t="s">
        <v>2029</v>
      </c>
      <c r="G1428" s="269"/>
      <c r="H1428" s="272">
        <v>6.25</v>
      </c>
      <c r="I1428" s="273"/>
      <c r="J1428" s="269"/>
      <c r="K1428" s="269"/>
      <c r="L1428" s="274"/>
      <c r="M1428" s="275"/>
      <c r="N1428" s="276"/>
      <c r="O1428" s="276"/>
      <c r="P1428" s="276"/>
      <c r="Q1428" s="276"/>
      <c r="R1428" s="276"/>
      <c r="S1428" s="276"/>
      <c r="T1428" s="277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78" t="s">
        <v>166</v>
      </c>
      <c r="AU1428" s="278" t="s">
        <v>82</v>
      </c>
      <c r="AV1428" s="14" t="s">
        <v>82</v>
      </c>
      <c r="AW1428" s="14" t="s">
        <v>30</v>
      </c>
      <c r="AX1428" s="14" t="s">
        <v>73</v>
      </c>
      <c r="AY1428" s="278" t="s">
        <v>158</v>
      </c>
    </row>
    <row r="1429" spans="1:51" s="14" customFormat="1" ht="12">
      <c r="A1429" s="14"/>
      <c r="B1429" s="268"/>
      <c r="C1429" s="269"/>
      <c r="D1429" s="259" t="s">
        <v>166</v>
      </c>
      <c r="E1429" s="270" t="s">
        <v>1</v>
      </c>
      <c r="F1429" s="271" t="s">
        <v>2030</v>
      </c>
      <c r="G1429" s="269"/>
      <c r="H1429" s="272">
        <v>3.555</v>
      </c>
      <c r="I1429" s="273"/>
      <c r="J1429" s="269"/>
      <c r="K1429" s="269"/>
      <c r="L1429" s="274"/>
      <c r="M1429" s="275"/>
      <c r="N1429" s="276"/>
      <c r="O1429" s="276"/>
      <c r="P1429" s="276"/>
      <c r="Q1429" s="276"/>
      <c r="R1429" s="276"/>
      <c r="S1429" s="276"/>
      <c r="T1429" s="27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8" t="s">
        <v>166</v>
      </c>
      <c r="AU1429" s="278" t="s">
        <v>82</v>
      </c>
      <c r="AV1429" s="14" t="s">
        <v>82</v>
      </c>
      <c r="AW1429" s="14" t="s">
        <v>30</v>
      </c>
      <c r="AX1429" s="14" t="s">
        <v>73</v>
      </c>
      <c r="AY1429" s="278" t="s">
        <v>158</v>
      </c>
    </row>
    <row r="1430" spans="1:65" s="2" customFormat="1" ht="21.75" customHeight="1">
      <c r="A1430" s="37"/>
      <c r="B1430" s="38"/>
      <c r="C1430" s="243" t="s">
        <v>2043</v>
      </c>
      <c r="D1430" s="243" t="s">
        <v>160</v>
      </c>
      <c r="E1430" s="244" t="s">
        <v>2044</v>
      </c>
      <c r="F1430" s="245" t="s">
        <v>2045</v>
      </c>
      <c r="G1430" s="246" t="s">
        <v>163</v>
      </c>
      <c r="H1430" s="247">
        <v>5.76</v>
      </c>
      <c r="I1430" s="248"/>
      <c r="J1430" s="249">
        <f>ROUND(I1430*H1430,2)</f>
        <v>0</v>
      </c>
      <c r="K1430" s="250"/>
      <c r="L1430" s="43"/>
      <c r="M1430" s="251" t="s">
        <v>1</v>
      </c>
      <c r="N1430" s="252" t="s">
        <v>38</v>
      </c>
      <c r="O1430" s="90"/>
      <c r="P1430" s="253">
        <f>O1430*H1430</f>
        <v>0</v>
      </c>
      <c r="Q1430" s="253">
        <v>0.00023</v>
      </c>
      <c r="R1430" s="253">
        <f>Q1430*H1430</f>
        <v>0.0013248</v>
      </c>
      <c r="S1430" s="253">
        <v>0</v>
      </c>
      <c r="T1430" s="254">
        <f>S1430*H1430</f>
        <v>0</v>
      </c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R1430" s="255" t="s">
        <v>242</v>
      </c>
      <c r="AT1430" s="255" t="s">
        <v>160</v>
      </c>
      <c r="AU1430" s="255" t="s">
        <v>82</v>
      </c>
      <c r="AY1430" s="16" t="s">
        <v>158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6" t="s">
        <v>80</v>
      </c>
      <c r="BK1430" s="256">
        <f>ROUND(I1430*H1430,2)</f>
        <v>0</v>
      </c>
      <c r="BL1430" s="16" t="s">
        <v>242</v>
      </c>
      <c r="BM1430" s="255" t="s">
        <v>2046</v>
      </c>
    </row>
    <row r="1431" spans="1:51" s="14" customFormat="1" ht="12">
      <c r="A1431" s="14"/>
      <c r="B1431" s="268"/>
      <c r="C1431" s="269"/>
      <c r="D1431" s="259" t="s">
        <v>166</v>
      </c>
      <c r="E1431" s="270" t="s">
        <v>1</v>
      </c>
      <c r="F1431" s="271" t="s">
        <v>1389</v>
      </c>
      <c r="G1431" s="269"/>
      <c r="H1431" s="272">
        <v>5.76</v>
      </c>
      <c r="I1431" s="273"/>
      <c r="J1431" s="269"/>
      <c r="K1431" s="269"/>
      <c r="L1431" s="274"/>
      <c r="M1431" s="275"/>
      <c r="N1431" s="276"/>
      <c r="O1431" s="276"/>
      <c r="P1431" s="276"/>
      <c r="Q1431" s="276"/>
      <c r="R1431" s="276"/>
      <c r="S1431" s="276"/>
      <c r="T1431" s="27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78" t="s">
        <v>166</v>
      </c>
      <c r="AU1431" s="278" t="s">
        <v>82</v>
      </c>
      <c r="AV1431" s="14" t="s">
        <v>82</v>
      </c>
      <c r="AW1431" s="14" t="s">
        <v>30</v>
      </c>
      <c r="AX1431" s="14" t="s">
        <v>73</v>
      </c>
      <c r="AY1431" s="278" t="s">
        <v>158</v>
      </c>
    </row>
    <row r="1432" spans="1:65" s="2" customFormat="1" ht="21.75" customHeight="1">
      <c r="A1432" s="37"/>
      <c r="B1432" s="38"/>
      <c r="C1432" s="243" t="s">
        <v>2047</v>
      </c>
      <c r="D1432" s="243" t="s">
        <v>160</v>
      </c>
      <c r="E1432" s="244" t="s">
        <v>2048</v>
      </c>
      <c r="F1432" s="245" t="s">
        <v>2049</v>
      </c>
      <c r="G1432" s="246" t="s">
        <v>163</v>
      </c>
      <c r="H1432" s="247">
        <v>5.76</v>
      </c>
      <c r="I1432" s="248"/>
      <c r="J1432" s="249">
        <f>ROUND(I1432*H1432,2)</f>
        <v>0</v>
      </c>
      <c r="K1432" s="250"/>
      <c r="L1432" s="43"/>
      <c r="M1432" s="251" t="s">
        <v>1</v>
      </c>
      <c r="N1432" s="252" t="s">
        <v>38</v>
      </c>
      <c r="O1432" s="90"/>
      <c r="P1432" s="253">
        <f>O1432*H1432</f>
        <v>0</v>
      </c>
      <c r="Q1432" s="253">
        <v>0.00033</v>
      </c>
      <c r="R1432" s="253">
        <f>Q1432*H1432</f>
        <v>0.0019008</v>
      </c>
      <c r="S1432" s="253">
        <v>0</v>
      </c>
      <c r="T1432" s="254">
        <f>S1432*H1432</f>
        <v>0</v>
      </c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R1432" s="255" t="s">
        <v>242</v>
      </c>
      <c r="AT1432" s="255" t="s">
        <v>160</v>
      </c>
      <c r="AU1432" s="255" t="s">
        <v>82</v>
      </c>
      <c r="AY1432" s="16" t="s">
        <v>158</v>
      </c>
      <c r="BE1432" s="256">
        <f>IF(N1432="základní",J1432,0)</f>
        <v>0</v>
      </c>
      <c r="BF1432" s="256">
        <f>IF(N1432="snížená",J1432,0)</f>
        <v>0</v>
      </c>
      <c r="BG1432" s="256">
        <f>IF(N1432="zákl. přenesená",J1432,0)</f>
        <v>0</v>
      </c>
      <c r="BH1432" s="256">
        <f>IF(N1432="sníž. přenesená",J1432,0)</f>
        <v>0</v>
      </c>
      <c r="BI1432" s="256">
        <f>IF(N1432="nulová",J1432,0)</f>
        <v>0</v>
      </c>
      <c r="BJ1432" s="16" t="s">
        <v>80</v>
      </c>
      <c r="BK1432" s="256">
        <f>ROUND(I1432*H1432,2)</f>
        <v>0</v>
      </c>
      <c r="BL1432" s="16" t="s">
        <v>242</v>
      </c>
      <c r="BM1432" s="255" t="s">
        <v>2050</v>
      </c>
    </row>
    <row r="1433" spans="1:51" s="14" customFormat="1" ht="12">
      <c r="A1433" s="14"/>
      <c r="B1433" s="268"/>
      <c r="C1433" s="269"/>
      <c r="D1433" s="259" t="s">
        <v>166</v>
      </c>
      <c r="E1433" s="270" t="s">
        <v>1</v>
      </c>
      <c r="F1433" s="271" t="s">
        <v>1389</v>
      </c>
      <c r="G1433" s="269"/>
      <c r="H1433" s="272">
        <v>5.76</v>
      </c>
      <c r="I1433" s="273"/>
      <c r="J1433" s="269"/>
      <c r="K1433" s="269"/>
      <c r="L1433" s="274"/>
      <c r="M1433" s="275"/>
      <c r="N1433" s="276"/>
      <c r="O1433" s="276"/>
      <c r="P1433" s="276"/>
      <c r="Q1433" s="276"/>
      <c r="R1433" s="276"/>
      <c r="S1433" s="276"/>
      <c r="T1433" s="27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8" t="s">
        <v>166</v>
      </c>
      <c r="AU1433" s="278" t="s">
        <v>82</v>
      </c>
      <c r="AV1433" s="14" t="s">
        <v>82</v>
      </c>
      <c r="AW1433" s="14" t="s">
        <v>30</v>
      </c>
      <c r="AX1433" s="14" t="s">
        <v>73</v>
      </c>
      <c r="AY1433" s="278" t="s">
        <v>158</v>
      </c>
    </row>
    <row r="1434" spans="1:63" s="12" customFormat="1" ht="22.8" customHeight="1">
      <c r="A1434" s="12"/>
      <c r="B1434" s="227"/>
      <c r="C1434" s="228"/>
      <c r="D1434" s="229" t="s">
        <v>72</v>
      </c>
      <c r="E1434" s="241" t="s">
        <v>2051</v>
      </c>
      <c r="F1434" s="241" t="s">
        <v>2052</v>
      </c>
      <c r="G1434" s="228"/>
      <c r="H1434" s="228"/>
      <c r="I1434" s="231"/>
      <c r="J1434" s="242">
        <f>BK1434</f>
        <v>0</v>
      </c>
      <c r="K1434" s="228"/>
      <c r="L1434" s="233"/>
      <c r="M1434" s="234"/>
      <c r="N1434" s="235"/>
      <c r="O1434" s="235"/>
      <c r="P1434" s="236">
        <f>SUM(P1435:P1438)</f>
        <v>0</v>
      </c>
      <c r="Q1434" s="235"/>
      <c r="R1434" s="236">
        <f>SUM(R1435:R1438)</f>
        <v>0.588</v>
      </c>
      <c r="S1434" s="235"/>
      <c r="T1434" s="237">
        <f>SUM(T1435:T1438)</f>
        <v>0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38" t="s">
        <v>82</v>
      </c>
      <c r="AT1434" s="239" t="s">
        <v>72</v>
      </c>
      <c r="AU1434" s="239" t="s">
        <v>80</v>
      </c>
      <c r="AY1434" s="238" t="s">
        <v>158</v>
      </c>
      <c r="BK1434" s="240">
        <f>SUM(BK1435:BK1438)</f>
        <v>0</v>
      </c>
    </row>
    <row r="1435" spans="1:65" s="2" customFormat="1" ht="21.75" customHeight="1">
      <c r="A1435" s="37"/>
      <c r="B1435" s="38"/>
      <c r="C1435" s="243" t="s">
        <v>2053</v>
      </c>
      <c r="D1435" s="243" t="s">
        <v>160</v>
      </c>
      <c r="E1435" s="244" t="s">
        <v>2054</v>
      </c>
      <c r="F1435" s="245" t="s">
        <v>2055</v>
      </c>
      <c r="G1435" s="246" t="s">
        <v>163</v>
      </c>
      <c r="H1435" s="247">
        <v>1200</v>
      </c>
      <c r="I1435" s="248"/>
      <c r="J1435" s="249">
        <f>ROUND(I1435*H1435,2)</f>
        <v>0</v>
      </c>
      <c r="K1435" s="250"/>
      <c r="L1435" s="43"/>
      <c r="M1435" s="251" t="s">
        <v>1</v>
      </c>
      <c r="N1435" s="252" t="s">
        <v>38</v>
      </c>
      <c r="O1435" s="90"/>
      <c r="P1435" s="253">
        <f>O1435*H1435</f>
        <v>0</v>
      </c>
      <c r="Q1435" s="253">
        <v>0.0002</v>
      </c>
      <c r="R1435" s="253">
        <f>Q1435*H1435</f>
        <v>0.24000000000000002</v>
      </c>
      <c r="S1435" s="253">
        <v>0</v>
      </c>
      <c r="T1435" s="254">
        <f>S1435*H1435</f>
        <v>0</v>
      </c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R1435" s="255" t="s">
        <v>242</v>
      </c>
      <c r="AT1435" s="255" t="s">
        <v>160</v>
      </c>
      <c r="AU1435" s="255" t="s">
        <v>82</v>
      </c>
      <c r="AY1435" s="16" t="s">
        <v>158</v>
      </c>
      <c r="BE1435" s="256">
        <f>IF(N1435="základní",J1435,0)</f>
        <v>0</v>
      </c>
      <c r="BF1435" s="256">
        <f>IF(N1435="snížená",J1435,0)</f>
        <v>0</v>
      </c>
      <c r="BG1435" s="256">
        <f>IF(N1435="zákl. přenesená",J1435,0)</f>
        <v>0</v>
      </c>
      <c r="BH1435" s="256">
        <f>IF(N1435="sníž. přenesená",J1435,0)</f>
        <v>0</v>
      </c>
      <c r="BI1435" s="256">
        <f>IF(N1435="nulová",J1435,0)</f>
        <v>0</v>
      </c>
      <c r="BJ1435" s="16" t="s">
        <v>80</v>
      </c>
      <c r="BK1435" s="256">
        <f>ROUND(I1435*H1435,2)</f>
        <v>0</v>
      </c>
      <c r="BL1435" s="16" t="s">
        <v>242</v>
      </c>
      <c r="BM1435" s="255" t="s">
        <v>2056</v>
      </c>
    </row>
    <row r="1436" spans="1:51" s="14" customFormat="1" ht="12">
      <c r="A1436" s="14"/>
      <c r="B1436" s="268"/>
      <c r="C1436" s="269"/>
      <c r="D1436" s="259" t="s">
        <v>166</v>
      </c>
      <c r="E1436" s="270" t="s">
        <v>1</v>
      </c>
      <c r="F1436" s="271" t="s">
        <v>2057</v>
      </c>
      <c r="G1436" s="269"/>
      <c r="H1436" s="272">
        <v>1200</v>
      </c>
      <c r="I1436" s="273"/>
      <c r="J1436" s="269"/>
      <c r="K1436" s="269"/>
      <c r="L1436" s="274"/>
      <c r="M1436" s="275"/>
      <c r="N1436" s="276"/>
      <c r="O1436" s="276"/>
      <c r="P1436" s="276"/>
      <c r="Q1436" s="276"/>
      <c r="R1436" s="276"/>
      <c r="S1436" s="276"/>
      <c r="T1436" s="277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78" t="s">
        <v>166</v>
      </c>
      <c r="AU1436" s="278" t="s">
        <v>82</v>
      </c>
      <c r="AV1436" s="14" t="s">
        <v>82</v>
      </c>
      <c r="AW1436" s="14" t="s">
        <v>30</v>
      </c>
      <c r="AX1436" s="14" t="s">
        <v>73</v>
      </c>
      <c r="AY1436" s="278" t="s">
        <v>158</v>
      </c>
    </row>
    <row r="1437" spans="1:65" s="2" customFormat="1" ht="21.75" customHeight="1">
      <c r="A1437" s="37"/>
      <c r="B1437" s="38"/>
      <c r="C1437" s="243" t="s">
        <v>2058</v>
      </c>
      <c r="D1437" s="243" t="s">
        <v>160</v>
      </c>
      <c r="E1437" s="244" t="s">
        <v>2059</v>
      </c>
      <c r="F1437" s="245" t="s">
        <v>2060</v>
      </c>
      <c r="G1437" s="246" t="s">
        <v>163</v>
      </c>
      <c r="H1437" s="247">
        <v>1200</v>
      </c>
      <c r="I1437" s="248"/>
      <c r="J1437" s="249">
        <f>ROUND(I1437*H1437,2)</f>
        <v>0</v>
      </c>
      <c r="K1437" s="250"/>
      <c r="L1437" s="43"/>
      <c r="M1437" s="251" t="s">
        <v>1</v>
      </c>
      <c r="N1437" s="252" t="s">
        <v>38</v>
      </c>
      <c r="O1437" s="90"/>
      <c r="P1437" s="253">
        <f>O1437*H1437</f>
        <v>0</v>
      </c>
      <c r="Q1437" s="253">
        <v>0.00029</v>
      </c>
      <c r="R1437" s="253">
        <f>Q1437*H1437</f>
        <v>0.348</v>
      </c>
      <c r="S1437" s="253">
        <v>0</v>
      </c>
      <c r="T1437" s="254">
        <f>S1437*H1437</f>
        <v>0</v>
      </c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R1437" s="255" t="s">
        <v>242</v>
      </c>
      <c r="AT1437" s="255" t="s">
        <v>160</v>
      </c>
      <c r="AU1437" s="255" t="s">
        <v>82</v>
      </c>
      <c r="AY1437" s="16" t="s">
        <v>158</v>
      </c>
      <c r="BE1437" s="256">
        <f>IF(N1437="základní",J1437,0)</f>
        <v>0</v>
      </c>
      <c r="BF1437" s="256">
        <f>IF(N1437="snížená",J1437,0)</f>
        <v>0</v>
      </c>
      <c r="BG1437" s="256">
        <f>IF(N1437="zákl. přenesená",J1437,0)</f>
        <v>0</v>
      </c>
      <c r="BH1437" s="256">
        <f>IF(N1437="sníž. přenesená",J1437,0)</f>
        <v>0</v>
      </c>
      <c r="BI1437" s="256">
        <f>IF(N1437="nulová",J1437,0)</f>
        <v>0</v>
      </c>
      <c r="BJ1437" s="16" t="s">
        <v>80</v>
      </c>
      <c r="BK1437" s="256">
        <f>ROUND(I1437*H1437,2)</f>
        <v>0</v>
      </c>
      <c r="BL1437" s="16" t="s">
        <v>242</v>
      </c>
      <c r="BM1437" s="255" t="s">
        <v>2061</v>
      </c>
    </row>
    <row r="1438" spans="1:51" s="14" customFormat="1" ht="12">
      <c r="A1438" s="14"/>
      <c r="B1438" s="268"/>
      <c r="C1438" s="269"/>
      <c r="D1438" s="259" t="s">
        <v>166</v>
      </c>
      <c r="E1438" s="270" t="s">
        <v>1</v>
      </c>
      <c r="F1438" s="271" t="s">
        <v>2057</v>
      </c>
      <c r="G1438" s="269"/>
      <c r="H1438" s="272">
        <v>1200</v>
      </c>
      <c r="I1438" s="273"/>
      <c r="J1438" s="269"/>
      <c r="K1438" s="269"/>
      <c r="L1438" s="274"/>
      <c r="M1438" s="293"/>
      <c r="N1438" s="294"/>
      <c r="O1438" s="294"/>
      <c r="P1438" s="294"/>
      <c r="Q1438" s="294"/>
      <c r="R1438" s="294"/>
      <c r="S1438" s="294"/>
      <c r="T1438" s="295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78" t="s">
        <v>166</v>
      </c>
      <c r="AU1438" s="278" t="s">
        <v>82</v>
      </c>
      <c r="AV1438" s="14" t="s">
        <v>82</v>
      </c>
      <c r="AW1438" s="14" t="s">
        <v>30</v>
      </c>
      <c r="AX1438" s="14" t="s">
        <v>73</v>
      </c>
      <c r="AY1438" s="278" t="s">
        <v>158</v>
      </c>
    </row>
    <row r="1439" spans="1:31" s="2" customFormat="1" ht="6.95" customHeight="1">
      <c r="A1439" s="37"/>
      <c r="B1439" s="65"/>
      <c r="C1439" s="66"/>
      <c r="D1439" s="66"/>
      <c r="E1439" s="66"/>
      <c r="F1439" s="66"/>
      <c r="G1439" s="66"/>
      <c r="H1439" s="66"/>
      <c r="I1439" s="191"/>
      <c r="J1439" s="66"/>
      <c r="K1439" s="66"/>
      <c r="L1439" s="43"/>
      <c r="M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</row>
  </sheetData>
  <sheetProtection password="CC35" sheet="1" objects="1" scenarios="1" formatColumns="0" formatRows="0" autoFilter="0"/>
  <autoFilter ref="C149:K14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8:H138"/>
    <mergeCell ref="E140:H140"/>
    <mergeCell ref="E142:H14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2062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T..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2063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2064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2065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2066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143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T, X - II.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104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105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106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T..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144</v>
      </c>
      <c r="D123" s="217" t="s">
        <v>58</v>
      </c>
      <c r="E123" s="217" t="s">
        <v>54</v>
      </c>
      <c r="F123" s="217" t="s">
        <v>55</v>
      </c>
      <c r="G123" s="217" t="s">
        <v>145</v>
      </c>
      <c r="H123" s="217" t="s">
        <v>146</v>
      </c>
      <c r="I123" s="218" t="s">
        <v>147</v>
      </c>
      <c r="J123" s="219" t="s">
        <v>110</v>
      </c>
      <c r="K123" s="220" t="s">
        <v>148</v>
      </c>
      <c r="L123" s="221"/>
      <c r="M123" s="99" t="s">
        <v>1</v>
      </c>
      <c r="N123" s="100" t="s">
        <v>37</v>
      </c>
      <c r="O123" s="100" t="s">
        <v>149</v>
      </c>
      <c r="P123" s="100" t="s">
        <v>150</v>
      </c>
      <c r="Q123" s="100" t="s">
        <v>151</v>
      </c>
      <c r="R123" s="100" t="s">
        <v>152</v>
      </c>
      <c r="S123" s="100" t="s">
        <v>153</v>
      </c>
      <c r="T123" s="101" t="s">
        <v>154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155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112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2067</v>
      </c>
      <c r="F125" s="230" t="s">
        <v>2068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164</v>
      </c>
      <c r="AT125" s="239" t="s">
        <v>72</v>
      </c>
      <c r="AU125" s="239" t="s">
        <v>73</v>
      </c>
      <c r="AY125" s="238" t="s">
        <v>158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160</v>
      </c>
      <c r="E126" s="244" t="s">
        <v>2069</v>
      </c>
      <c r="F126" s="245" t="s">
        <v>2070</v>
      </c>
      <c r="G126" s="246" t="s">
        <v>2071</v>
      </c>
      <c r="H126" s="247">
        <v>10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2072</v>
      </c>
      <c r="AT126" s="255" t="s">
        <v>160</v>
      </c>
      <c r="AU126" s="255" t="s">
        <v>80</v>
      </c>
      <c r="AY126" s="16" t="s">
        <v>158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2072</v>
      </c>
      <c r="BM126" s="255" t="s">
        <v>2073</v>
      </c>
    </row>
    <row r="127" spans="1:51" s="14" customFormat="1" ht="12">
      <c r="A127" s="14"/>
      <c r="B127" s="268"/>
      <c r="C127" s="269"/>
      <c r="D127" s="259" t="s">
        <v>166</v>
      </c>
      <c r="E127" s="270" t="s">
        <v>1</v>
      </c>
      <c r="F127" s="271" t="s">
        <v>2074</v>
      </c>
      <c r="G127" s="269"/>
      <c r="H127" s="272">
        <v>10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166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158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2075</v>
      </c>
      <c r="F128" s="230" t="s">
        <v>2076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186</v>
      </c>
      <c r="AT128" s="239" t="s">
        <v>72</v>
      </c>
      <c r="AU128" s="239" t="s">
        <v>73</v>
      </c>
      <c r="AY128" s="238" t="s">
        <v>158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2077</v>
      </c>
      <c r="F129" s="241" t="s">
        <v>2078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186</v>
      </c>
      <c r="AT129" s="239" t="s">
        <v>72</v>
      </c>
      <c r="AU129" s="239" t="s">
        <v>80</v>
      </c>
      <c r="AY129" s="238" t="s">
        <v>158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82</v>
      </c>
      <c r="D130" s="243" t="s">
        <v>160</v>
      </c>
      <c r="E130" s="244" t="s">
        <v>2079</v>
      </c>
      <c r="F130" s="245" t="s">
        <v>2080</v>
      </c>
      <c r="G130" s="246" t="s">
        <v>2081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2082</v>
      </c>
      <c r="AT130" s="255" t="s">
        <v>160</v>
      </c>
      <c r="AU130" s="255" t="s">
        <v>82</v>
      </c>
      <c r="AY130" s="16" t="s">
        <v>158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2082</v>
      </c>
      <c r="BM130" s="255" t="s">
        <v>2083</v>
      </c>
    </row>
    <row r="131" spans="1:65" s="2" customFormat="1" ht="16.5" customHeight="1">
      <c r="A131" s="37"/>
      <c r="B131" s="38"/>
      <c r="C131" s="243" t="s">
        <v>178</v>
      </c>
      <c r="D131" s="243" t="s">
        <v>160</v>
      </c>
      <c r="E131" s="244" t="s">
        <v>2084</v>
      </c>
      <c r="F131" s="245" t="s">
        <v>2085</v>
      </c>
      <c r="G131" s="246" t="s">
        <v>2081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2082</v>
      </c>
      <c r="AT131" s="255" t="s">
        <v>160</v>
      </c>
      <c r="AU131" s="255" t="s">
        <v>82</v>
      </c>
      <c r="AY131" s="16" t="s">
        <v>158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2082</v>
      </c>
      <c r="BM131" s="255" t="s">
        <v>2086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2087</v>
      </c>
      <c r="F132" s="241" t="s">
        <v>2088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186</v>
      </c>
      <c r="AT132" s="239" t="s">
        <v>72</v>
      </c>
      <c r="AU132" s="239" t="s">
        <v>80</v>
      </c>
      <c r="AY132" s="238" t="s">
        <v>158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164</v>
      </c>
      <c r="D133" s="243" t="s">
        <v>160</v>
      </c>
      <c r="E133" s="244" t="s">
        <v>2089</v>
      </c>
      <c r="F133" s="245" t="s">
        <v>2090</v>
      </c>
      <c r="G133" s="246" t="s">
        <v>2081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2082</v>
      </c>
      <c r="AT133" s="255" t="s">
        <v>160</v>
      </c>
      <c r="AU133" s="255" t="s">
        <v>82</v>
      </c>
      <c r="AY133" s="16" t="s">
        <v>158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2082</v>
      </c>
      <c r="BM133" s="255" t="s">
        <v>2091</v>
      </c>
    </row>
    <row r="134" spans="1:65" s="2" customFormat="1" ht="16.5" customHeight="1">
      <c r="A134" s="37"/>
      <c r="B134" s="38"/>
      <c r="C134" s="243" t="s">
        <v>186</v>
      </c>
      <c r="D134" s="243" t="s">
        <v>160</v>
      </c>
      <c r="E134" s="244" t="s">
        <v>2092</v>
      </c>
      <c r="F134" s="245" t="s">
        <v>2093</v>
      </c>
      <c r="G134" s="246" t="s">
        <v>2081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2082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2082</v>
      </c>
      <c r="BM134" s="255" t="s">
        <v>2094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2095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ROUND((SUM(BE131:BE186)),2)</f>
        <v>0</v>
      </c>
      <c r="G35" s="37"/>
      <c r="H35" s="37"/>
      <c r="I35" s="170">
        <v>0.21</v>
      </c>
      <c r="J35" s="169">
        <f>ROUND(((SUM(BE131:BE186))*I35),2)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ROUND((SUM(BF131:BF186)),2)</f>
        <v>0</v>
      </c>
      <c r="G36" s="37"/>
      <c r="H36" s="37"/>
      <c r="I36" s="170">
        <v>0.15</v>
      </c>
      <c r="J36" s="169">
        <f>ROUND(((SUM(BF131:BF186))*I36),2)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ROUND((SUM(BG131:BG186)),2)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ROUND((SUM(BH131:BH186)),2)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ROUND((SUM(BI131:BI186)),2)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T...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2096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122</v>
      </c>
      <c r="E101" s="210"/>
      <c r="F101" s="210"/>
      <c r="G101" s="210"/>
      <c r="H101" s="210"/>
      <c r="I101" s="211"/>
      <c r="J101" s="212">
        <f>J146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126</v>
      </c>
      <c r="E102" s="210"/>
      <c r="F102" s="210"/>
      <c r="G102" s="210"/>
      <c r="H102" s="210"/>
      <c r="I102" s="211"/>
      <c r="J102" s="212">
        <f>J151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127</v>
      </c>
      <c r="E103" s="204"/>
      <c r="F103" s="204"/>
      <c r="G103" s="204"/>
      <c r="H103" s="204"/>
      <c r="I103" s="205"/>
      <c r="J103" s="206">
        <f>J153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138</v>
      </c>
      <c r="E104" s="210"/>
      <c r="F104" s="210"/>
      <c r="G104" s="210"/>
      <c r="H104" s="210"/>
      <c r="I104" s="211"/>
      <c r="J104" s="212">
        <f>J154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2063</v>
      </c>
      <c r="E105" s="204"/>
      <c r="F105" s="204"/>
      <c r="G105" s="204"/>
      <c r="H105" s="204"/>
      <c r="I105" s="205"/>
      <c r="J105" s="206">
        <f>J177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2064</v>
      </c>
      <c r="E106" s="204"/>
      <c r="F106" s="204"/>
      <c r="G106" s="204"/>
      <c r="H106" s="204"/>
      <c r="I106" s="205"/>
      <c r="J106" s="206">
        <f>J180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2097</v>
      </c>
      <c r="E107" s="210"/>
      <c r="F107" s="210"/>
      <c r="G107" s="210"/>
      <c r="H107" s="210"/>
      <c r="I107" s="211"/>
      <c r="J107" s="212">
        <f>J181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2098</v>
      </c>
      <c r="E108" s="210"/>
      <c r="F108" s="210"/>
      <c r="G108" s="210"/>
      <c r="H108" s="210"/>
      <c r="I108" s="211"/>
      <c r="J108" s="212">
        <f>J183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2099</v>
      </c>
      <c r="E109" s="210"/>
      <c r="F109" s="210"/>
      <c r="G109" s="210"/>
      <c r="H109" s="210"/>
      <c r="I109" s="211"/>
      <c r="J109" s="212">
        <f>J185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143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T, X - II.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104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105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106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T...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144</v>
      </c>
      <c r="D130" s="217" t="s">
        <v>58</v>
      </c>
      <c r="E130" s="217" t="s">
        <v>54</v>
      </c>
      <c r="F130" s="217" t="s">
        <v>55</v>
      </c>
      <c r="G130" s="217" t="s">
        <v>145</v>
      </c>
      <c r="H130" s="217" t="s">
        <v>146</v>
      </c>
      <c r="I130" s="218" t="s">
        <v>147</v>
      </c>
      <c r="J130" s="219" t="s">
        <v>110</v>
      </c>
      <c r="K130" s="220" t="s">
        <v>148</v>
      </c>
      <c r="L130" s="221"/>
      <c r="M130" s="99" t="s">
        <v>1</v>
      </c>
      <c r="N130" s="100" t="s">
        <v>37</v>
      </c>
      <c r="O130" s="100" t="s">
        <v>149</v>
      </c>
      <c r="P130" s="100" t="s">
        <v>150</v>
      </c>
      <c r="Q130" s="100" t="s">
        <v>151</v>
      </c>
      <c r="R130" s="100" t="s">
        <v>152</v>
      </c>
      <c r="S130" s="100" t="s">
        <v>153</v>
      </c>
      <c r="T130" s="101" t="s">
        <v>154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155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P132+P153+P177+P180</f>
        <v>0</v>
      </c>
      <c r="Q131" s="103"/>
      <c r="R131" s="224">
        <f>R132+R153+R177+R180</f>
        <v>13.7749854</v>
      </c>
      <c r="S131" s="103"/>
      <c r="T131" s="225">
        <f>T132+T153+T177+T180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112</v>
      </c>
      <c r="BK131" s="226">
        <f>BK132+BK153+BK177+BK180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156</v>
      </c>
      <c r="F132" s="230" t="s">
        <v>157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P133+P146+P151</f>
        <v>0</v>
      </c>
      <c r="Q132" s="235"/>
      <c r="R132" s="236">
        <f>R133+R146+R151</f>
        <v>13.1284334</v>
      </c>
      <c r="S132" s="235"/>
      <c r="T132" s="237">
        <f>T133+T146+T151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158</v>
      </c>
      <c r="BK132" s="240">
        <f>BK133+BK146+BK151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186</v>
      </c>
      <c r="F133" s="241" t="s">
        <v>2100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SUM(P134:P145)</f>
        <v>0</v>
      </c>
      <c r="Q133" s="235"/>
      <c r="R133" s="236">
        <f>SUM(R134:R145)</f>
        <v>13.089737000000001</v>
      </c>
      <c r="S133" s="235"/>
      <c r="T133" s="23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158</v>
      </c>
      <c r="BK133" s="240">
        <f>SUM(BK134:BK145)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160</v>
      </c>
      <c r="E134" s="244" t="s">
        <v>2101</v>
      </c>
      <c r="F134" s="245" t="s">
        <v>2102</v>
      </c>
      <c r="G134" s="246" t="s">
        <v>163</v>
      </c>
      <c r="H134" s="247">
        <v>59.85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164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164</v>
      </c>
      <c r="BM134" s="255" t="s">
        <v>2103</v>
      </c>
    </row>
    <row r="135" spans="1:51" s="13" customFormat="1" ht="12">
      <c r="A135" s="13"/>
      <c r="B135" s="257"/>
      <c r="C135" s="258"/>
      <c r="D135" s="259" t="s">
        <v>166</v>
      </c>
      <c r="E135" s="260" t="s">
        <v>1</v>
      </c>
      <c r="F135" s="261" t="s">
        <v>2104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166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158</v>
      </c>
    </row>
    <row r="136" spans="1:51" s="14" customFormat="1" ht="12">
      <c r="A136" s="14"/>
      <c r="B136" s="268"/>
      <c r="C136" s="269"/>
      <c r="D136" s="259" t="s">
        <v>166</v>
      </c>
      <c r="E136" s="270" t="s">
        <v>1</v>
      </c>
      <c r="F136" s="271" t="s">
        <v>2105</v>
      </c>
      <c r="G136" s="269"/>
      <c r="H136" s="272">
        <v>59.85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166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158</v>
      </c>
    </row>
    <row r="137" spans="1:65" s="2" customFormat="1" ht="21.75" customHeight="1">
      <c r="A137" s="37"/>
      <c r="B137" s="38"/>
      <c r="C137" s="243" t="s">
        <v>82</v>
      </c>
      <c r="D137" s="243" t="s">
        <v>160</v>
      </c>
      <c r="E137" s="244" t="s">
        <v>2106</v>
      </c>
      <c r="F137" s="245" t="s">
        <v>2107</v>
      </c>
      <c r="G137" s="246" t="s">
        <v>163</v>
      </c>
      <c r="H137" s="247">
        <v>1.5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0.13</v>
      </c>
      <c r="R137" s="253">
        <f>Q137*H137</f>
        <v>0.195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164</v>
      </c>
      <c r="AT137" s="255" t="s">
        <v>160</v>
      </c>
      <c r="AU137" s="255" t="s">
        <v>82</v>
      </c>
      <c r="AY137" s="16" t="s">
        <v>158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164</v>
      </c>
      <c r="BM137" s="255" t="s">
        <v>2108</v>
      </c>
    </row>
    <row r="138" spans="1:51" s="13" customFormat="1" ht="12">
      <c r="A138" s="13"/>
      <c r="B138" s="257"/>
      <c r="C138" s="258"/>
      <c r="D138" s="259" t="s">
        <v>166</v>
      </c>
      <c r="E138" s="260" t="s">
        <v>1</v>
      </c>
      <c r="F138" s="261" t="s">
        <v>260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166</v>
      </c>
      <c r="AU138" s="267" t="s">
        <v>82</v>
      </c>
      <c r="AV138" s="13" t="s">
        <v>80</v>
      </c>
      <c r="AW138" s="13" t="s">
        <v>30</v>
      </c>
      <c r="AX138" s="13" t="s">
        <v>73</v>
      </c>
      <c r="AY138" s="267" t="s">
        <v>158</v>
      </c>
    </row>
    <row r="139" spans="1:51" s="14" customFormat="1" ht="12">
      <c r="A139" s="14"/>
      <c r="B139" s="268"/>
      <c r="C139" s="269"/>
      <c r="D139" s="259" t="s">
        <v>166</v>
      </c>
      <c r="E139" s="270" t="s">
        <v>1</v>
      </c>
      <c r="F139" s="271" t="s">
        <v>2109</v>
      </c>
      <c r="G139" s="269"/>
      <c r="H139" s="272">
        <v>1.5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166</v>
      </c>
      <c r="AU139" s="278" t="s">
        <v>82</v>
      </c>
      <c r="AV139" s="14" t="s">
        <v>82</v>
      </c>
      <c r="AW139" s="14" t="s">
        <v>30</v>
      </c>
      <c r="AX139" s="14" t="s">
        <v>73</v>
      </c>
      <c r="AY139" s="278" t="s">
        <v>158</v>
      </c>
    </row>
    <row r="140" spans="1:65" s="2" customFormat="1" ht="21.75" customHeight="1">
      <c r="A140" s="37"/>
      <c r="B140" s="38"/>
      <c r="C140" s="243" t="s">
        <v>178</v>
      </c>
      <c r="D140" s="243" t="s">
        <v>160</v>
      </c>
      <c r="E140" s="244" t="s">
        <v>2110</v>
      </c>
      <c r="F140" s="245" t="s">
        <v>2111</v>
      </c>
      <c r="G140" s="246" t="s">
        <v>163</v>
      </c>
      <c r="H140" s="247">
        <v>59.85</v>
      </c>
      <c r="I140" s="248"/>
      <c r="J140" s="249">
        <f>ROUND(I140*H140,2)</f>
        <v>0</v>
      </c>
      <c r="K140" s="250"/>
      <c r="L140" s="43"/>
      <c r="M140" s="251" t="s">
        <v>1</v>
      </c>
      <c r="N140" s="252" t="s">
        <v>38</v>
      </c>
      <c r="O140" s="90"/>
      <c r="P140" s="253">
        <f>O140*H140</f>
        <v>0</v>
      </c>
      <c r="Q140" s="253">
        <v>0.101</v>
      </c>
      <c r="R140" s="253">
        <f>Q140*H140</f>
        <v>6.04485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164</v>
      </c>
      <c r="AT140" s="255" t="s">
        <v>160</v>
      </c>
      <c r="AU140" s="255" t="s">
        <v>82</v>
      </c>
      <c r="AY140" s="16" t="s">
        <v>158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80</v>
      </c>
      <c r="BK140" s="256">
        <f>ROUND(I140*H140,2)</f>
        <v>0</v>
      </c>
      <c r="BL140" s="16" t="s">
        <v>164</v>
      </c>
      <c r="BM140" s="255" t="s">
        <v>2112</v>
      </c>
    </row>
    <row r="141" spans="1:51" s="13" customFormat="1" ht="12">
      <c r="A141" s="13"/>
      <c r="B141" s="257"/>
      <c r="C141" s="258"/>
      <c r="D141" s="259" t="s">
        <v>166</v>
      </c>
      <c r="E141" s="260" t="s">
        <v>1</v>
      </c>
      <c r="F141" s="261" t="s">
        <v>2104</v>
      </c>
      <c r="G141" s="258"/>
      <c r="H141" s="260" t="s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166</v>
      </c>
      <c r="AU141" s="267" t="s">
        <v>82</v>
      </c>
      <c r="AV141" s="13" t="s">
        <v>80</v>
      </c>
      <c r="AW141" s="13" t="s">
        <v>30</v>
      </c>
      <c r="AX141" s="13" t="s">
        <v>73</v>
      </c>
      <c r="AY141" s="267" t="s">
        <v>158</v>
      </c>
    </row>
    <row r="142" spans="1:51" s="14" customFormat="1" ht="12">
      <c r="A142" s="14"/>
      <c r="B142" s="268"/>
      <c r="C142" s="269"/>
      <c r="D142" s="259" t="s">
        <v>166</v>
      </c>
      <c r="E142" s="270" t="s">
        <v>1</v>
      </c>
      <c r="F142" s="271" t="s">
        <v>2105</v>
      </c>
      <c r="G142" s="269"/>
      <c r="H142" s="272">
        <v>59.85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166</v>
      </c>
      <c r="AU142" s="278" t="s">
        <v>82</v>
      </c>
      <c r="AV142" s="14" t="s">
        <v>82</v>
      </c>
      <c r="AW142" s="14" t="s">
        <v>30</v>
      </c>
      <c r="AX142" s="14" t="s">
        <v>73</v>
      </c>
      <c r="AY142" s="278" t="s">
        <v>158</v>
      </c>
    </row>
    <row r="143" spans="1:65" s="2" customFormat="1" ht="21.75" customHeight="1">
      <c r="A143" s="37"/>
      <c r="B143" s="38"/>
      <c r="C143" s="279" t="s">
        <v>164</v>
      </c>
      <c r="D143" s="279" t="s">
        <v>233</v>
      </c>
      <c r="E143" s="280" t="s">
        <v>2113</v>
      </c>
      <c r="F143" s="281" t="s">
        <v>2114</v>
      </c>
      <c r="G143" s="282" t="s">
        <v>163</v>
      </c>
      <c r="H143" s="283">
        <v>62.843</v>
      </c>
      <c r="I143" s="284"/>
      <c r="J143" s="285">
        <f>ROUND(I143*H143,2)</f>
        <v>0</v>
      </c>
      <c r="K143" s="286"/>
      <c r="L143" s="287"/>
      <c r="M143" s="288" t="s">
        <v>1</v>
      </c>
      <c r="N143" s="289" t="s">
        <v>38</v>
      </c>
      <c r="O143" s="90"/>
      <c r="P143" s="253">
        <f>O143*H143</f>
        <v>0</v>
      </c>
      <c r="Q143" s="253">
        <v>0.109</v>
      </c>
      <c r="R143" s="253">
        <f>Q143*H143</f>
        <v>6.849887000000001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203</v>
      </c>
      <c r="AT143" s="255" t="s">
        <v>233</v>
      </c>
      <c r="AU143" s="255" t="s">
        <v>82</v>
      </c>
      <c r="AY143" s="16" t="s">
        <v>158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80</v>
      </c>
      <c r="BK143" s="256">
        <f>ROUND(I143*H143,2)</f>
        <v>0</v>
      </c>
      <c r="BL143" s="16" t="s">
        <v>164</v>
      </c>
      <c r="BM143" s="255" t="s">
        <v>2115</v>
      </c>
    </row>
    <row r="144" spans="1:47" s="2" customFormat="1" ht="12">
      <c r="A144" s="37"/>
      <c r="B144" s="38"/>
      <c r="C144" s="39"/>
      <c r="D144" s="259" t="s">
        <v>434</v>
      </c>
      <c r="E144" s="39"/>
      <c r="F144" s="290" t="s">
        <v>2116</v>
      </c>
      <c r="G144" s="39"/>
      <c r="H144" s="39"/>
      <c r="I144" s="153"/>
      <c r="J144" s="39"/>
      <c r="K144" s="39"/>
      <c r="L144" s="43"/>
      <c r="M144" s="291"/>
      <c r="N144" s="29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434</v>
      </c>
      <c r="AU144" s="16" t="s">
        <v>82</v>
      </c>
    </row>
    <row r="145" spans="1:51" s="14" customFormat="1" ht="12">
      <c r="A145" s="14"/>
      <c r="B145" s="268"/>
      <c r="C145" s="269"/>
      <c r="D145" s="259" t="s">
        <v>166</v>
      </c>
      <c r="E145" s="269"/>
      <c r="F145" s="271" t="s">
        <v>2117</v>
      </c>
      <c r="G145" s="269"/>
      <c r="H145" s="272">
        <v>62.843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166</v>
      </c>
      <c r="AU145" s="278" t="s">
        <v>82</v>
      </c>
      <c r="AV145" s="14" t="s">
        <v>82</v>
      </c>
      <c r="AW145" s="14" t="s">
        <v>4</v>
      </c>
      <c r="AX145" s="14" t="s">
        <v>80</v>
      </c>
      <c r="AY145" s="278" t="s">
        <v>158</v>
      </c>
    </row>
    <row r="146" spans="1:63" s="12" customFormat="1" ht="22.8" customHeight="1">
      <c r="A146" s="12"/>
      <c r="B146" s="227"/>
      <c r="C146" s="228"/>
      <c r="D146" s="229" t="s">
        <v>72</v>
      </c>
      <c r="E146" s="241" t="s">
        <v>207</v>
      </c>
      <c r="F146" s="241" t="s">
        <v>819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SUM(P147:P150)</f>
        <v>0</v>
      </c>
      <c r="Q146" s="235"/>
      <c r="R146" s="236">
        <f>SUM(R147:R150)</f>
        <v>0.0386964</v>
      </c>
      <c r="S146" s="235"/>
      <c r="T146" s="237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80</v>
      </c>
      <c r="AT146" s="239" t="s">
        <v>72</v>
      </c>
      <c r="AU146" s="239" t="s">
        <v>80</v>
      </c>
      <c r="AY146" s="238" t="s">
        <v>158</v>
      </c>
      <c r="BK146" s="240">
        <f>SUM(BK147:BK150)</f>
        <v>0</v>
      </c>
    </row>
    <row r="147" spans="1:65" s="2" customFormat="1" ht="21.75" customHeight="1">
      <c r="A147" s="37"/>
      <c r="B147" s="38"/>
      <c r="C147" s="243" t="s">
        <v>186</v>
      </c>
      <c r="D147" s="243" t="s">
        <v>160</v>
      </c>
      <c r="E147" s="244" t="s">
        <v>2118</v>
      </c>
      <c r="F147" s="245" t="s">
        <v>2119</v>
      </c>
      <c r="G147" s="246" t="s">
        <v>163</v>
      </c>
      <c r="H147" s="247">
        <v>967.41</v>
      </c>
      <c r="I147" s="248"/>
      <c r="J147" s="249">
        <f>ROUND(I147*H147,2)</f>
        <v>0</v>
      </c>
      <c r="K147" s="250"/>
      <c r="L147" s="43"/>
      <c r="M147" s="251" t="s">
        <v>1</v>
      </c>
      <c r="N147" s="252" t="s">
        <v>38</v>
      </c>
      <c r="O147" s="90"/>
      <c r="P147" s="253">
        <f>O147*H147</f>
        <v>0</v>
      </c>
      <c r="Q147" s="253">
        <v>4E-05</v>
      </c>
      <c r="R147" s="253">
        <f>Q147*H147</f>
        <v>0.0386964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164</v>
      </c>
      <c r="AT147" s="255" t="s">
        <v>160</v>
      </c>
      <c r="AU147" s="255" t="s">
        <v>82</v>
      </c>
      <c r="AY147" s="16" t="s">
        <v>158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80</v>
      </c>
      <c r="BK147" s="256">
        <f>ROUND(I147*H147,2)</f>
        <v>0</v>
      </c>
      <c r="BL147" s="16" t="s">
        <v>164</v>
      </c>
      <c r="BM147" s="255" t="s">
        <v>2120</v>
      </c>
    </row>
    <row r="148" spans="1:51" s="14" customFormat="1" ht="12">
      <c r="A148" s="14"/>
      <c r="B148" s="268"/>
      <c r="C148" s="269"/>
      <c r="D148" s="259" t="s">
        <v>166</v>
      </c>
      <c r="E148" s="270" t="s">
        <v>1</v>
      </c>
      <c r="F148" s="271" t="s">
        <v>350</v>
      </c>
      <c r="G148" s="269"/>
      <c r="H148" s="272">
        <v>382.63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166</v>
      </c>
      <c r="AU148" s="278" t="s">
        <v>82</v>
      </c>
      <c r="AV148" s="14" t="s">
        <v>82</v>
      </c>
      <c r="AW148" s="14" t="s">
        <v>30</v>
      </c>
      <c r="AX148" s="14" t="s">
        <v>73</v>
      </c>
      <c r="AY148" s="278" t="s">
        <v>158</v>
      </c>
    </row>
    <row r="149" spans="1:51" s="14" customFormat="1" ht="12">
      <c r="A149" s="14"/>
      <c r="B149" s="268"/>
      <c r="C149" s="269"/>
      <c r="D149" s="259" t="s">
        <v>166</v>
      </c>
      <c r="E149" s="270" t="s">
        <v>1</v>
      </c>
      <c r="F149" s="271" t="s">
        <v>882</v>
      </c>
      <c r="G149" s="269"/>
      <c r="H149" s="272">
        <v>155.68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166</v>
      </c>
      <c r="AU149" s="278" t="s">
        <v>82</v>
      </c>
      <c r="AV149" s="14" t="s">
        <v>82</v>
      </c>
      <c r="AW149" s="14" t="s">
        <v>30</v>
      </c>
      <c r="AX149" s="14" t="s">
        <v>73</v>
      </c>
      <c r="AY149" s="278" t="s">
        <v>158</v>
      </c>
    </row>
    <row r="150" spans="1:51" s="14" customFormat="1" ht="12">
      <c r="A150" s="14"/>
      <c r="B150" s="268"/>
      <c r="C150" s="269"/>
      <c r="D150" s="259" t="s">
        <v>166</v>
      </c>
      <c r="E150" s="270" t="s">
        <v>1</v>
      </c>
      <c r="F150" s="271" t="s">
        <v>1018</v>
      </c>
      <c r="G150" s="269"/>
      <c r="H150" s="272">
        <v>429.1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166</v>
      </c>
      <c r="AU150" s="278" t="s">
        <v>82</v>
      </c>
      <c r="AV150" s="14" t="s">
        <v>82</v>
      </c>
      <c r="AW150" s="14" t="s">
        <v>30</v>
      </c>
      <c r="AX150" s="14" t="s">
        <v>73</v>
      </c>
      <c r="AY150" s="278" t="s">
        <v>158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1003</v>
      </c>
      <c r="F151" s="241" t="s">
        <v>1004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P152</f>
        <v>0</v>
      </c>
      <c r="Q151" s="235"/>
      <c r="R151" s="236">
        <f>R152</f>
        <v>0</v>
      </c>
      <c r="S151" s="235"/>
      <c r="T151" s="23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158</v>
      </c>
      <c r="BK151" s="240">
        <f>BK152</f>
        <v>0</v>
      </c>
    </row>
    <row r="152" spans="1:65" s="2" customFormat="1" ht="21.75" customHeight="1">
      <c r="A152" s="37"/>
      <c r="B152" s="38"/>
      <c r="C152" s="243" t="s">
        <v>190</v>
      </c>
      <c r="D152" s="243" t="s">
        <v>160</v>
      </c>
      <c r="E152" s="244" t="s">
        <v>1006</v>
      </c>
      <c r="F152" s="245" t="s">
        <v>1007</v>
      </c>
      <c r="G152" s="246" t="s">
        <v>214</v>
      </c>
      <c r="H152" s="247">
        <v>13.128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164</v>
      </c>
      <c r="AT152" s="255" t="s">
        <v>160</v>
      </c>
      <c r="AU152" s="255" t="s">
        <v>82</v>
      </c>
      <c r="AY152" s="16" t="s">
        <v>158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164</v>
      </c>
      <c r="BM152" s="255" t="s">
        <v>2121</v>
      </c>
    </row>
    <row r="153" spans="1:63" s="12" customFormat="1" ht="25.9" customHeight="1">
      <c r="A153" s="12"/>
      <c r="B153" s="227"/>
      <c r="C153" s="228"/>
      <c r="D153" s="229" t="s">
        <v>72</v>
      </c>
      <c r="E153" s="230" t="s">
        <v>1009</v>
      </c>
      <c r="F153" s="230" t="s">
        <v>1010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P154</f>
        <v>0</v>
      </c>
      <c r="Q153" s="235"/>
      <c r="R153" s="236">
        <f>R154</f>
        <v>0.646552</v>
      </c>
      <c r="S153" s="235"/>
      <c r="T153" s="237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82</v>
      </c>
      <c r="AT153" s="239" t="s">
        <v>72</v>
      </c>
      <c r="AU153" s="239" t="s">
        <v>73</v>
      </c>
      <c r="AY153" s="238" t="s">
        <v>158</v>
      </c>
      <c r="BK153" s="240">
        <f>BK154</f>
        <v>0</v>
      </c>
    </row>
    <row r="154" spans="1:63" s="12" customFormat="1" ht="22.8" customHeight="1">
      <c r="A154" s="12"/>
      <c r="B154" s="227"/>
      <c r="C154" s="228"/>
      <c r="D154" s="229" t="s">
        <v>72</v>
      </c>
      <c r="E154" s="241" t="s">
        <v>1749</v>
      </c>
      <c r="F154" s="241" t="s">
        <v>1750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SUM(P155:P176)</f>
        <v>0</v>
      </c>
      <c r="Q154" s="235"/>
      <c r="R154" s="236">
        <f>SUM(R155:R176)</f>
        <v>0.646552</v>
      </c>
      <c r="S154" s="235"/>
      <c r="T154" s="237">
        <f>SUM(T155:T176)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82</v>
      </c>
      <c r="AT154" s="239" t="s">
        <v>72</v>
      </c>
      <c r="AU154" s="239" t="s">
        <v>80</v>
      </c>
      <c r="AY154" s="238" t="s">
        <v>158</v>
      </c>
      <c r="BK154" s="240">
        <f>SUM(BK155:BK176)</f>
        <v>0</v>
      </c>
    </row>
    <row r="155" spans="1:65" s="2" customFormat="1" ht="21.75" customHeight="1">
      <c r="A155" s="37"/>
      <c r="B155" s="38"/>
      <c r="C155" s="243" t="s">
        <v>197</v>
      </c>
      <c r="D155" s="243" t="s">
        <v>160</v>
      </c>
      <c r="E155" s="244" t="s">
        <v>2122</v>
      </c>
      <c r="F155" s="245" t="s">
        <v>2123</v>
      </c>
      <c r="G155" s="246" t="s">
        <v>284</v>
      </c>
      <c r="H155" s="247">
        <v>24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242</v>
      </c>
      <c r="AT155" s="255" t="s">
        <v>160</v>
      </c>
      <c r="AU155" s="255" t="s">
        <v>82</v>
      </c>
      <c r="AY155" s="16" t="s">
        <v>158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242</v>
      </c>
      <c r="BM155" s="255" t="s">
        <v>2124</v>
      </c>
    </row>
    <row r="156" spans="1:51" s="14" customFormat="1" ht="12">
      <c r="A156" s="14"/>
      <c r="B156" s="268"/>
      <c r="C156" s="269"/>
      <c r="D156" s="259" t="s">
        <v>166</v>
      </c>
      <c r="E156" s="270" t="s">
        <v>1</v>
      </c>
      <c r="F156" s="271" t="s">
        <v>2125</v>
      </c>
      <c r="G156" s="269"/>
      <c r="H156" s="272">
        <v>12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166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158</v>
      </c>
    </row>
    <row r="157" spans="1:51" s="14" customFormat="1" ht="12">
      <c r="A157" s="14"/>
      <c r="B157" s="268"/>
      <c r="C157" s="269"/>
      <c r="D157" s="259" t="s">
        <v>166</v>
      </c>
      <c r="E157" s="270" t="s">
        <v>1</v>
      </c>
      <c r="F157" s="271" t="s">
        <v>2126</v>
      </c>
      <c r="G157" s="269"/>
      <c r="H157" s="272">
        <v>12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166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158</v>
      </c>
    </row>
    <row r="158" spans="1:65" s="2" customFormat="1" ht="21.75" customHeight="1">
      <c r="A158" s="37"/>
      <c r="B158" s="38"/>
      <c r="C158" s="243" t="s">
        <v>203</v>
      </c>
      <c r="D158" s="243" t="s">
        <v>160</v>
      </c>
      <c r="E158" s="244" t="s">
        <v>2127</v>
      </c>
      <c r="F158" s="245" t="s">
        <v>2128</v>
      </c>
      <c r="G158" s="246" t="s">
        <v>284</v>
      </c>
      <c r="H158" s="247">
        <v>23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242</v>
      </c>
      <c r="AT158" s="255" t="s">
        <v>160</v>
      </c>
      <c r="AU158" s="255" t="s">
        <v>82</v>
      </c>
      <c r="AY158" s="16" t="s">
        <v>158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242</v>
      </c>
      <c r="BM158" s="255" t="s">
        <v>2129</v>
      </c>
    </row>
    <row r="159" spans="1:51" s="14" customFormat="1" ht="12">
      <c r="A159" s="14"/>
      <c r="B159" s="268"/>
      <c r="C159" s="269"/>
      <c r="D159" s="259" t="s">
        <v>166</v>
      </c>
      <c r="E159" s="270" t="s">
        <v>1</v>
      </c>
      <c r="F159" s="271" t="s">
        <v>2130</v>
      </c>
      <c r="G159" s="269"/>
      <c r="H159" s="272">
        <v>13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pans="1:51" s="14" customFormat="1" ht="12">
      <c r="A160" s="14"/>
      <c r="B160" s="268"/>
      <c r="C160" s="269"/>
      <c r="D160" s="259" t="s">
        <v>166</v>
      </c>
      <c r="E160" s="270" t="s">
        <v>1</v>
      </c>
      <c r="F160" s="271" t="s">
        <v>2131</v>
      </c>
      <c r="G160" s="269"/>
      <c r="H160" s="272">
        <v>10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pans="1:65" s="2" customFormat="1" ht="21.75" customHeight="1">
      <c r="A161" s="37"/>
      <c r="B161" s="38"/>
      <c r="C161" s="243" t="s">
        <v>207</v>
      </c>
      <c r="D161" s="243" t="s">
        <v>160</v>
      </c>
      <c r="E161" s="244" t="s">
        <v>2132</v>
      </c>
      <c r="F161" s="245" t="s">
        <v>2133</v>
      </c>
      <c r="G161" s="246" t="s">
        <v>284</v>
      </c>
      <c r="H161" s="247">
        <v>14</v>
      </c>
      <c r="I161" s="248"/>
      <c r="J161" s="249">
        <f>ROUND(I161*H161,2)</f>
        <v>0</v>
      </c>
      <c r="K161" s="250"/>
      <c r="L161" s="43"/>
      <c r="M161" s="251" t="s">
        <v>1</v>
      </c>
      <c r="N161" s="252" t="s">
        <v>38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242</v>
      </c>
      <c r="AT161" s="255" t="s">
        <v>160</v>
      </c>
      <c r="AU161" s="255" t="s">
        <v>82</v>
      </c>
      <c r="AY161" s="16" t="s">
        <v>158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242</v>
      </c>
      <c r="BM161" s="255" t="s">
        <v>2134</v>
      </c>
    </row>
    <row r="162" spans="1:51" s="14" customFormat="1" ht="12">
      <c r="A162" s="14"/>
      <c r="B162" s="268"/>
      <c r="C162" s="269"/>
      <c r="D162" s="259" t="s">
        <v>166</v>
      </c>
      <c r="E162" s="270" t="s">
        <v>1</v>
      </c>
      <c r="F162" s="271" t="s">
        <v>2135</v>
      </c>
      <c r="G162" s="269"/>
      <c r="H162" s="272">
        <v>7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pans="1:51" s="14" customFormat="1" ht="12">
      <c r="A163" s="14"/>
      <c r="B163" s="268"/>
      <c r="C163" s="269"/>
      <c r="D163" s="259" t="s">
        <v>166</v>
      </c>
      <c r="E163" s="270" t="s">
        <v>1</v>
      </c>
      <c r="F163" s="271" t="s">
        <v>2136</v>
      </c>
      <c r="G163" s="269"/>
      <c r="H163" s="272">
        <v>7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166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158</v>
      </c>
    </row>
    <row r="164" spans="1:65" s="2" customFormat="1" ht="16.5" customHeight="1">
      <c r="A164" s="37"/>
      <c r="B164" s="38"/>
      <c r="C164" s="279" t="s">
        <v>211</v>
      </c>
      <c r="D164" s="279" t="s">
        <v>233</v>
      </c>
      <c r="E164" s="280" t="s">
        <v>2137</v>
      </c>
      <c r="F164" s="281" t="s">
        <v>2138</v>
      </c>
      <c r="G164" s="282" t="s">
        <v>462</v>
      </c>
      <c r="H164" s="283">
        <v>80.819</v>
      </c>
      <c r="I164" s="284"/>
      <c r="J164" s="285">
        <f>ROUND(I164*H164,2)</f>
        <v>0</v>
      </c>
      <c r="K164" s="286"/>
      <c r="L164" s="287"/>
      <c r="M164" s="288" t="s">
        <v>1</v>
      </c>
      <c r="N164" s="289" t="s">
        <v>38</v>
      </c>
      <c r="O164" s="90"/>
      <c r="P164" s="253">
        <f>O164*H164</f>
        <v>0</v>
      </c>
      <c r="Q164" s="253">
        <v>0.008</v>
      </c>
      <c r="R164" s="253">
        <f>Q164*H164</f>
        <v>0.646552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341</v>
      </c>
      <c r="AT164" s="255" t="s">
        <v>233</v>
      </c>
      <c r="AU164" s="255" t="s">
        <v>82</v>
      </c>
      <c r="AY164" s="16" t="s">
        <v>158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80</v>
      </c>
      <c r="BK164" s="256">
        <f>ROUND(I164*H164,2)</f>
        <v>0</v>
      </c>
      <c r="BL164" s="16" t="s">
        <v>242</v>
      </c>
      <c r="BM164" s="255" t="s">
        <v>2139</v>
      </c>
    </row>
    <row r="165" spans="1:51" s="13" customFormat="1" ht="12">
      <c r="A165" s="13"/>
      <c r="B165" s="257"/>
      <c r="C165" s="258"/>
      <c r="D165" s="259" t="s">
        <v>166</v>
      </c>
      <c r="E165" s="260" t="s">
        <v>1</v>
      </c>
      <c r="F165" s="261" t="s">
        <v>386</v>
      </c>
      <c r="G165" s="258"/>
      <c r="H165" s="260" t="s">
        <v>1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166</v>
      </c>
      <c r="AU165" s="267" t="s">
        <v>82</v>
      </c>
      <c r="AV165" s="13" t="s">
        <v>80</v>
      </c>
      <c r="AW165" s="13" t="s">
        <v>30</v>
      </c>
      <c r="AX165" s="13" t="s">
        <v>73</v>
      </c>
      <c r="AY165" s="267" t="s">
        <v>158</v>
      </c>
    </row>
    <row r="166" spans="1:51" s="14" customFormat="1" ht="12">
      <c r="A166" s="14"/>
      <c r="B166" s="268"/>
      <c r="C166" s="269"/>
      <c r="D166" s="259" t="s">
        <v>166</v>
      </c>
      <c r="E166" s="270" t="s">
        <v>1</v>
      </c>
      <c r="F166" s="271" t="s">
        <v>506</v>
      </c>
      <c r="G166" s="269"/>
      <c r="H166" s="272">
        <v>14.56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166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158</v>
      </c>
    </row>
    <row r="167" spans="1:51" s="14" customFormat="1" ht="12">
      <c r="A167" s="14"/>
      <c r="B167" s="268"/>
      <c r="C167" s="269"/>
      <c r="D167" s="259" t="s">
        <v>166</v>
      </c>
      <c r="E167" s="270" t="s">
        <v>1</v>
      </c>
      <c r="F167" s="271" t="s">
        <v>507</v>
      </c>
      <c r="G167" s="269"/>
      <c r="H167" s="272">
        <v>8.4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pans="1:51" s="14" customFormat="1" ht="12">
      <c r="A168" s="14"/>
      <c r="B168" s="268"/>
      <c r="C168" s="269"/>
      <c r="D168" s="259" t="s">
        <v>166</v>
      </c>
      <c r="E168" s="270" t="s">
        <v>1</v>
      </c>
      <c r="F168" s="271" t="s">
        <v>508</v>
      </c>
      <c r="G168" s="269"/>
      <c r="H168" s="272">
        <v>8.1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pans="1:51" s="14" customFormat="1" ht="12">
      <c r="A169" s="14"/>
      <c r="B169" s="268"/>
      <c r="C169" s="269"/>
      <c r="D169" s="259" t="s">
        <v>166</v>
      </c>
      <c r="E169" s="270" t="s">
        <v>1</v>
      </c>
      <c r="F169" s="271" t="s">
        <v>509</v>
      </c>
      <c r="G169" s="269"/>
      <c r="H169" s="272">
        <v>9.45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pans="1:51" s="13" customFormat="1" ht="12">
      <c r="A170" s="13"/>
      <c r="B170" s="257"/>
      <c r="C170" s="258"/>
      <c r="D170" s="259" t="s">
        <v>166</v>
      </c>
      <c r="E170" s="260" t="s">
        <v>1</v>
      </c>
      <c r="F170" s="261" t="s">
        <v>392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166</v>
      </c>
      <c r="AU170" s="267" t="s">
        <v>82</v>
      </c>
      <c r="AV170" s="13" t="s">
        <v>80</v>
      </c>
      <c r="AW170" s="13" t="s">
        <v>30</v>
      </c>
      <c r="AX170" s="13" t="s">
        <v>73</v>
      </c>
      <c r="AY170" s="267" t="s">
        <v>158</v>
      </c>
    </row>
    <row r="171" spans="1:51" s="14" customFormat="1" ht="12">
      <c r="A171" s="14"/>
      <c r="B171" s="268"/>
      <c r="C171" s="269"/>
      <c r="D171" s="259" t="s">
        <v>166</v>
      </c>
      <c r="E171" s="270" t="s">
        <v>1</v>
      </c>
      <c r="F171" s="271" t="s">
        <v>506</v>
      </c>
      <c r="G171" s="269"/>
      <c r="H171" s="272">
        <v>14.56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pans="1:51" s="14" customFormat="1" ht="12">
      <c r="A172" s="14"/>
      <c r="B172" s="268"/>
      <c r="C172" s="269"/>
      <c r="D172" s="259" t="s">
        <v>166</v>
      </c>
      <c r="E172" s="270" t="s">
        <v>1</v>
      </c>
      <c r="F172" s="271" t="s">
        <v>511</v>
      </c>
      <c r="G172" s="269"/>
      <c r="H172" s="272">
        <v>10.8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166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158</v>
      </c>
    </row>
    <row r="173" spans="1:51" s="14" customFormat="1" ht="12">
      <c r="A173" s="14"/>
      <c r="B173" s="268"/>
      <c r="C173" s="269"/>
      <c r="D173" s="259" t="s">
        <v>166</v>
      </c>
      <c r="E173" s="270" t="s">
        <v>1</v>
      </c>
      <c r="F173" s="271" t="s">
        <v>507</v>
      </c>
      <c r="G173" s="269"/>
      <c r="H173" s="272">
        <v>8.4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pans="1:51" s="14" customFormat="1" ht="12">
      <c r="A174" s="14"/>
      <c r="B174" s="268"/>
      <c r="C174" s="269"/>
      <c r="D174" s="259" t="s">
        <v>166</v>
      </c>
      <c r="E174" s="270" t="s">
        <v>1</v>
      </c>
      <c r="F174" s="271" t="s">
        <v>512</v>
      </c>
      <c r="G174" s="269"/>
      <c r="H174" s="272">
        <v>2.7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166</v>
      </c>
      <c r="AU174" s="278" t="s">
        <v>82</v>
      </c>
      <c r="AV174" s="14" t="s">
        <v>82</v>
      </c>
      <c r="AW174" s="14" t="s">
        <v>30</v>
      </c>
      <c r="AX174" s="14" t="s">
        <v>73</v>
      </c>
      <c r="AY174" s="278" t="s">
        <v>158</v>
      </c>
    </row>
    <row r="175" spans="1:51" s="14" customFormat="1" ht="12">
      <c r="A175" s="14"/>
      <c r="B175" s="268"/>
      <c r="C175" s="269"/>
      <c r="D175" s="259" t="s">
        <v>166</v>
      </c>
      <c r="E175" s="269"/>
      <c r="F175" s="271" t="s">
        <v>2140</v>
      </c>
      <c r="G175" s="269"/>
      <c r="H175" s="272">
        <v>80.819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4</v>
      </c>
      <c r="AX175" s="14" t="s">
        <v>80</v>
      </c>
      <c r="AY175" s="278" t="s">
        <v>158</v>
      </c>
    </row>
    <row r="176" spans="1:65" s="2" customFormat="1" ht="21.75" customHeight="1">
      <c r="A176" s="37"/>
      <c r="B176" s="38"/>
      <c r="C176" s="243" t="s">
        <v>217</v>
      </c>
      <c r="D176" s="243" t="s">
        <v>160</v>
      </c>
      <c r="E176" s="244" t="s">
        <v>1904</v>
      </c>
      <c r="F176" s="245" t="s">
        <v>1905</v>
      </c>
      <c r="G176" s="246" t="s">
        <v>214</v>
      </c>
      <c r="H176" s="247">
        <v>0.647</v>
      </c>
      <c r="I176" s="248"/>
      <c r="J176" s="249">
        <f>ROUND(I176*H176,2)</f>
        <v>0</v>
      </c>
      <c r="K176" s="250"/>
      <c r="L176" s="43"/>
      <c r="M176" s="251" t="s">
        <v>1</v>
      </c>
      <c r="N176" s="252" t="s">
        <v>38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242</v>
      </c>
      <c r="AT176" s="255" t="s">
        <v>160</v>
      </c>
      <c r="AU176" s="255" t="s">
        <v>82</v>
      </c>
      <c r="AY176" s="16" t="s">
        <v>158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80</v>
      </c>
      <c r="BK176" s="256">
        <f>ROUND(I176*H176,2)</f>
        <v>0</v>
      </c>
      <c r="BL176" s="16" t="s">
        <v>242</v>
      </c>
      <c r="BM176" s="255" t="s">
        <v>2141</v>
      </c>
    </row>
    <row r="177" spans="1:63" s="12" customFormat="1" ht="25.9" customHeight="1">
      <c r="A177" s="12"/>
      <c r="B177" s="227"/>
      <c r="C177" s="228"/>
      <c r="D177" s="229" t="s">
        <v>72</v>
      </c>
      <c r="E177" s="230" t="s">
        <v>2067</v>
      </c>
      <c r="F177" s="230" t="s">
        <v>2068</v>
      </c>
      <c r="G177" s="228"/>
      <c r="H177" s="228"/>
      <c r="I177" s="231"/>
      <c r="J177" s="232">
        <f>BK177</f>
        <v>0</v>
      </c>
      <c r="K177" s="228"/>
      <c r="L177" s="233"/>
      <c r="M177" s="234"/>
      <c r="N177" s="235"/>
      <c r="O177" s="235"/>
      <c r="P177" s="236">
        <f>SUM(P178:P179)</f>
        <v>0</v>
      </c>
      <c r="Q177" s="235"/>
      <c r="R177" s="236">
        <f>SUM(R178:R179)</f>
        <v>0</v>
      </c>
      <c r="S177" s="235"/>
      <c r="T177" s="237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8" t="s">
        <v>164</v>
      </c>
      <c r="AT177" s="239" t="s">
        <v>72</v>
      </c>
      <c r="AU177" s="239" t="s">
        <v>73</v>
      </c>
      <c r="AY177" s="238" t="s">
        <v>158</v>
      </c>
      <c r="BK177" s="240">
        <f>SUM(BK178:BK179)</f>
        <v>0</v>
      </c>
    </row>
    <row r="178" spans="1:65" s="2" customFormat="1" ht="16.5" customHeight="1">
      <c r="A178" s="37"/>
      <c r="B178" s="38"/>
      <c r="C178" s="243" t="s">
        <v>221</v>
      </c>
      <c r="D178" s="243" t="s">
        <v>160</v>
      </c>
      <c r="E178" s="244" t="s">
        <v>2142</v>
      </c>
      <c r="F178" s="245" t="s">
        <v>2143</v>
      </c>
      <c r="G178" s="246" t="s">
        <v>2071</v>
      </c>
      <c r="H178" s="247">
        <v>40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2072</v>
      </c>
      <c r="AT178" s="255" t="s">
        <v>160</v>
      </c>
      <c r="AU178" s="255" t="s">
        <v>80</v>
      </c>
      <c r="AY178" s="16" t="s">
        <v>158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2072</v>
      </c>
      <c r="BM178" s="255" t="s">
        <v>2144</v>
      </c>
    </row>
    <row r="179" spans="1:51" s="14" customFormat="1" ht="12">
      <c r="A179" s="14"/>
      <c r="B179" s="268"/>
      <c r="C179" s="269"/>
      <c r="D179" s="259" t="s">
        <v>166</v>
      </c>
      <c r="E179" s="270" t="s">
        <v>1</v>
      </c>
      <c r="F179" s="271" t="s">
        <v>2145</v>
      </c>
      <c r="G179" s="269"/>
      <c r="H179" s="272">
        <v>40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80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pans="1:63" s="12" customFormat="1" ht="25.9" customHeight="1">
      <c r="A180" s="12"/>
      <c r="B180" s="227"/>
      <c r="C180" s="228"/>
      <c r="D180" s="229" t="s">
        <v>72</v>
      </c>
      <c r="E180" s="230" t="s">
        <v>2075</v>
      </c>
      <c r="F180" s="230" t="s">
        <v>2076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P181+P183+P185</f>
        <v>0</v>
      </c>
      <c r="Q180" s="235"/>
      <c r="R180" s="236">
        <f>R181+R183+R185</f>
        <v>0</v>
      </c>
      <c r="S180" s="235"/>
      <c r="T180" s="237">
        <f>T181+T183+T185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186</v>
      </c>
      <c r="AT180" s="239" t="s">
        <v>72</v>
      </c>
      <c r="AU180" s="239" t="s">
        <v>73</v>
      </c>
      <c r="AY180" s="238" t="s">
        <v>158</v>
      </c>
      <c r="BK180" s="240">
        <f>BK181+BK183+BK185</f>
        <v>0</v>
      </c>
    </row>
    <row r="181" spans="1:63" s="12" customFormat="1" ht="22.8" customHeight="1">
      <c r="A181" s="12"/>
      <c r="B181" s="227"/>
      <c r="C181" s="228"/>
      <c r="D181" s="229" t="s">
        <v>72</v>
      </c>
      <c r="E181" s="241" t="s">
        <v>2146</v>
      </c>
      <c r="F181" s="241" t="s">
        <v>2147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P182</f>
        <v>0</v>
      </c>
      <c r="Q181" s="235"/>
      <c r="R181" s="236">
        <f>R182</f>
        <v>0</v>
      </c>
      <c r="S181" s="235"/>
      <c r="T181" s="237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186</v>
      </c>
      <c r="AT181" s="239" t="s">
        <v>72</v>
      </c>
      <c r="AU181" s="239" t="s">
        <v>80</v>
      </c>
      <c r="AY181" s="238" t="s">
        <v>158</v>
      </c>
      <c r="BK181" s="240">
        <f>BK182</f>
        <v>0</v>
      </c>
    </row>
    <row r="182" spans="1:65" s="2" customFormat="1" ht="16.5" customHeight="1">
      <c r="A182" s="37"/>
      <c r="B182" s="38"/>
      <c r="C182" s="243" t="s">
        <v>226</v>
      </c>
      <c r="D182" s="243" t="s">
        <v>160</v>
      </c>
      <c r="E182" s="244" t="s">
        <v>2148</v>
      </c>
      <c r="F182" s="245" t="s">
        <v>2147</v>
      </c>
      <c r="G182" s="246" t="s">
        <v>2081</v>
      </c>
      <c r="H182" s="247">
        <v>1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2082</v>
      </c>
      <c r="AT182" s="255" t="s">
        <v>160</v>
      </c>
      <c r="AU182" s="255" t="s">
        <v>82</v>
      </c>
      <c r="AY182" s="16" t="s">
        <v>158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2082</v>
      </c>
      <c r="BM182" s="255" t="s">
        <v>2149</v>
      </c>
    </row>
    <row r="183" spans="1:63" s="12" customFormat="1" ht="22.8" customHeight="1">
      <c r="A183" s="12"/>
      <c r="B183" s="227"/>
      <c r="C183" s="228"/>
      <c r="D183" s="229" t="s">
        <v>72</v>
      </c>
      <c r="E183" s="241" t="s">
        <v>2150</v>
      </c>
      <c r="F183" s="241" t="s">
        <v>2151</v>
      </c>
      <c r="G183" s="228"/>
      <c r="H183" s="228"/>
      <c r="I183" s="231"/>
      <c r="J183" s="24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186</v>
      </c>
      <c r="AT183" s="239" t="s">
        <v>72</v>
      </c>
      <c r="AU183" s="239" t="s">
        <v>80</v>
      </c>
      <c r="AY183" s="238" t="s">
        <v>158</v>
      </c>
      <c r="BK183" s="240">
        <f>BK184</f>
        <v>0</v>
      </c>
    </row>
    <row r="184" spans="1:65" s="2" customFormat="1" ht="21.75" customHeight="1">
      <c r="A184" s="37"/>
      <c r="B184" s="38"/>
      <c r="C184" s="243" t="s">
        <v>232</v>
      </c>
      <c r="D184" s="243" t="s">
        <v>160</v>
      </c>
      <c r="E184" s="244" t="s">
        <v>2152</v>
      </c>
      <c r="F184" s="245" t="s">
        <v>2153</v>
      </c>
      <c r="G184" s="246" t="s">
        <v>2081</v>
      </c>
      <c r="H184" s="247">
        <v>1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38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2082</v>
      </c>
      <c r="AT184" s="255" t="s">
        <v>160</v>
      </c>
      <c r="AU184" s="255" t="s">
        <v>82</v>
      </c>
      <c r="AY184" s="16" t="s">
        <v>158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2082</v>
      </c>
      <c r="BM184" s="255" t="s">
        <v>2154</v>
      </c>
    </row>
    <row r="185" spans="1:63" s="12" customFormat="1" ht="22.8" customHeight="1">
      <c r="A185" s="12"/>
      <c r="B185" s="227"/>
      <c r="C185" s="228"/>
      <c r="D185" s="229" t="s">
        <v>72</v>
      </c>
      <c r="E185" s="241" t="s">
        <v>2155</v>
      </c>
      <c r="F185" s="241" t="s">
        <v>2156</v>
      </c>
      <c r="G185" s="228"/>
      <c r="H185" s="228"/>
      <c r="I185" s="231"/>
      <c r="J185" s="242">
        <f>BK185</f>
        <v>0</v>
      </c>
      <c r="K185" s="228"/>
      <c r="L185" s="233"/>
      <c r="M185" s="234"/>
      <c r="N185" s="235"/>
      <c r="O185" s="235"/>
      <c r="P185" s="236">
        <f>P186</f>
        <v>0</v>
      </c>
      <c r="Q185" s="235"/>
      <c r="R185" s="236">
        <f>R186</f>
        <v>0</v>
      </c>
      <c r="S185" s="235"/>
      <c r="T185" s="23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8" t="s">
        <v>186</v>
      </c>
      <c r="AT185" s="239" t="s">
        <v>72</v>
      </c>
      <c r="AU185" s="239" t="s">
        <v>80</v>
      </c>
      <c r="AY185" s="238" t="s">
        <v>158</v>
      </c>
      <c r="BK185" s="240">
        <f>BK186</f>
        <v>0</v>
      </c>
    </row>
    <row r="186" spans="1:65" s="2" customFormat="1" ht="16.5" customHeight="1">
      <c r="A186" s="37"/>
      <c r="B186" s="38"/>
      <c r="C186" s="243" t="s">
        <v>8</v>
      </c>
      <c r="D186" s="243" t="s">
        <v>160</v>
      </c>
      <c r="E186" s="244" t="s">
        <v>2157</v>
      </c>
      <c r="F186" s="245" t="s">
        <v>2158</v>
      </c>
      <c r="G186" s="246" t="s">
        <v>2081</v>
      </c>
      <c r="H186" s="247">
        <v>1</v>
      </c>
      <c r="I186" s="248"/>
      <c r="J186" s="249">
        <f>ROUND(I186*H186,2)</f>
        <v>0</v>
      </c>
      <c r="K186" s="250"/>
      <c r="L186" s="43"/>
      <c r="M186" s="296" t="s">
        <v>1</v>
      </c>
      <c r="N186" s="297" t="s">
        <v>38</v>
      </c>
      <c r="O186" s="298"/>
      <c r="P186" s="299">
        <f>O186*H186</f>
        <v>0</v>
      </c>
      <c r="Q186" s="299">
        <v>0</v>
      </c>
      <c r="R186" s="299">
        <f>Q186*H186</f>
        <v>0</v>
      </c>
      <c r="S186" s="299">
        <v>0</v>
      </c>
      <c r="T186" s="30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2082</v>
      </c>
      <c r="AT186" s="255" t="s">
        <v>160</v>
      </c>
      <c r="AU186" s="255" t="s">
        <v>82</v>
      </c>
      <c r="AY186" s="16" t="s">
        <v>158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80</v>
      </c>
      <c r="BK186" s="256">
        <f>ROUND(I186*H186,2)</f>
        <v>0</v>
      </c>
      <c r="BL186" s="16" t="s">
        <v>2082</v>
      </c>
      <c r="BM186" s="255" t="s">
        <v>2159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1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0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2161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ROUND(J149,2)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ROUND((SUM(BE149:BE1492)),2)</f>
        <v>0</v>
      </c>
      <c r="G35" s="37"/>
      <c r="H35" s="37"/>
      <c r="I35" s="170">
        <v>0.21</v>
      </c>
      <c r="J35" s="169">
        <f>ROUND(((SUM(BE149:BE1492))*I35),2)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ROUND((SUM(BF149:BF1492)),2)</f>
        <v>0</v>
      </c>
      <c r="G36" s="37"/>
      <c r="H36" s="37"/>
      <c r="I36" s="170">
        <v>0.15</v>
      </c>
      <c r="J36" s="169">
        <f>ROUND(((SUM(BF149:BF1492))*I36),2)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ROUND((SUM(BG149:BG1492)),2)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ROUND((SUM(BH149:BH1492)),2)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ROUND((SUM(BI149:BI1492)),2)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X.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J149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J150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114</v>
      </c>
      <c r="E100" s="210"/>
      <c r="F100" s="210"/>
      <c r="G100" s="210"/>
      <c r="H100" s="210"/>
      <c r="I100" s="211"/>
      <c r="J100" s="212">
        <f>J151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115</v>
      </c>
      <c r="E101" s="210"/>
      <c r="F101" s="210"/>
      <c r="G101" s="210"/>
      <c r="H101" s="210"/>
      <c r="I101" s="211"/>
      <c r="J101" s="212">
        <f>J216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116</v>
      </c>
      <c r="E102" s="210"/>
      <c r="F102" s="210"/>
      <c r="G102" s="210"/>
      <c r="H102" s="210"/>
      <c r="I102" s="211"/>
      <c r="J102" s="212">
        <f>J229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117</v>
      </c>
      <c r="E103" s="210"/>
      <c r="F103" s="210"/>
      <c r="G103" s="210"/>
      <c r="H103" s="210"/>
      <c r="I103" s="211"/>
      <c r="J103" s="212">
        <f>J247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118</v>
      </c>
      <c r="E104" s="210"/>
      <c r="F104" s="210"/>
      <c r="G104" s="210"/>
      <c r="H104" s="210"/>
      <c r="I104" s="211"/>
      <c r="J104" s="212">
        <f>J267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119</v>
      </c>
      <c r="E105" s="210"/>
      <c r="F105" s="210"/>
      <c r="G105" s="210"/>
      <c r="H105" s="210"/>
      <c r="I105" s="211"/>
      <c r="J105" s="212">
        <f>J333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120</v>
      </c>
      <c r="E106" s="210"/>
      <c r="F106" s="210"/>
      <c r="G106" s="210"/>
      <c r="H106" s="210"/>
      <c r="I106" s="211"/>
      <c r="J106" s="212">
        <f>J718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121</v>
      </c>
      <c r="E107" s="210"/>
      <c r="F107" s="210"/>
      <c r="G107" s="210"/>
      <c r="H107" s="210"/>
      <c r="I107" s="211"/>
      <c r="J107" s="212">
        <f>J757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122</v>
      </c>
      <c r="E108" s="210"/>
      <c r="F108" s="210"/>
      <c r="G108" s="210"/>
      <c r="H108" s="210"/>
      <c r="I108" s="211"/>
      <c r="J108" s="212">
        <f>J769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123</v>
      </c>
      <c r="E109" s="210"/>
      <c r="F109" s="210"/>
      <c r="G109" s="210"/>
      <c r="H109" s="210"/>
      <c r="I109" s="211"/>
      <c r="J109" s="212">
        <f>J774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124</v>
      </c>
      <c r="E110" s="210"/>
      <c r="F110" s="210"/>
      <c r="G110" s="210"/>
      <c r="H110" s="210"/>
      <c r="I110" s="211"/>
      <c r="J110" s="212">
        <f>J803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125</v>
      </c>
      <c r="E111" s="210"/>
      <c r="F111" s="210"/>
      <c r="G111" s="210"/>
      <c r="H111" s="210"/>
      <c r="I111" s="211"/>
      <c r="J111" s="212">
        <f>J848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126</v>
      </c>
      <c r="E112" s="210"/>
      <c r="F112" s="210"/>
      <c r="G112" s="210"/>
      <c r="H112" s="210"/>
      <c r="I112" s="211"/>
      <c r="J112" s="212">
        <f>J862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1"/>
      <c r="C113" s="202"/>
      <c r="D113" s="203" t="s">
        <v>127</v>
      </c>
      <c r="E113" s="204"/>
      <c r="F113" s="204"/>
      <c r="G113" s="204"/>
      <c r="H113" s="204"/>
      <c r="I113" s="205"/>
      <c r="J113" s="206">
        <f>J865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08"/>
      <c r="C114" s="132"/>
      <c r="D114" s="209" t="s">
        <v>128</v>
      </c>
      <c r="E114" s="210"/>
      <c r="F114" s="210"/>
      <c r="G114" s="210"/>
      <c r="H114" s="210"/>
      <c r="I114" s="211"/>
      <c r="J114" s="212">
        <f>J866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130</v>
      </c>
      <c r="E115" s="210"/>
      <c r="F115" s="210"/>
      <c r="G115" s="210"/>
      <c r="H115" s="210"/>
      <c r="I115" s="211"/>
      <c r="J115" s="212">
        <f>J902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131</v>
      </c>
      <c r="E116" s="210"/>
      <c r="F116" s="210"/>
      <c r="G116" s="210"/>
      <c r="H116" s="210"/>
      <c r="I116" s="211"/>
      <c r="J116" s="212">
        <f>J949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8"/>
      <c r="C117" s="132"/>
      <c r="D117" s="209" t="s">
        <v>132</v>
      </c>
      <c r="E117" s="210"/>
      <c r="F117" s="210"/>
      <c r="G117" s="210"/>
      <c r="H117" s="210"/>
      <c r="I117" s="211"/>
      <c r="J117" s="212">
        <f>J953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8"/>
      <c r="C118" s="132"/>
      <c r="D118" s="209" t="s">
        <v>133</v>
      </c>
      <c r="E118" s="210"/>
      <c r="F118" s="210"/>
      <c r="G118" s="210"/>
      <c r="H118" s="210"/>
      <c r="I118" s="211"/>
      <c r="J118" s="212">
        <f>J988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8"/>
      <c r="C119" s="132"/>
      <c r="D119" s="209" t="s">
        <v>134</v>
      </c>
      <c r="E119" s="210"/>
      <c r="F119" s="210"/>
      <c r="G119" s="210"/>
      <c r="H119" s="210"/>
      <c r="I119" s="211"/>
      <c r="J119" s="212">
        <f>J997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8"/>
      <c r="C120" s="132"/>
      <c r="D120" s="209" t="s">
        <v>135</v>
      </c>
      <c r="E120" s="210"/>
      <c r="F120" s="210"/>
      <c r="G120" s="210"/>
      <c r="H120" s="210"/>
      <c r="I120" s="211"/>
      <c r="J120" s="212">
        <f>J1067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8"/>
      <c r="C121" s="132"/>
      <c r="D121" s="209" t="s">
        <v>136</v>
      </c>
      <c r="E121" s="210"/>
      <c r="F121" s="210"/>
      <c r="G121" s="210"/>
      <c r="H121" s="210"/>
      <c r="I121" s="211"/>
      <c r="J121" s="212">
        <f>J1089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8"/>
      <c r="C122" s="132"/>
      <c r="D122" s="209" t="s">
        <v>137</v>
      </c>
      <c r="E122" s="210"/>
      <c r="F122" s="210"/>
      <c r="G122" s="210"/>
      <c r="H122" s="210"/>
      <c r="I122" s="211"/>
      <c r="J122" s="212">
        <f>J1164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8"/>
      <c r="C123" s="132"/>
      <c r="D123" s="209" t="s">
        <v>138</v>
      </c>
      <c r="E123" s="210"/>
      <c r="F123" s="210"/>
      <c r="G123" s="210"/>
      <c r="H123" s="210"/>
      <c r="I123" s="211"/>
      <c r="J123" s="212">
        <f>J1238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208"/>
      <c r="C124" s="132"/>
      <c r="D124" s="209" t="s">
        <v>139</v>
      </c>
      <c r="E124" s="210"/>
      <c r="F124" s="210"/>
      <c r="G124" s="210"/>
      <c r="H124" s="210"/>
      <c r="I124" s="211"/>
      <c r="J124" s="212">
        <f>J1406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08"/>
      <c r="C125" s="132"/>
      <c r="D125" s="209" t="s">
        <v>140</v>
      </c>
      <c r="E125" s="210"/>
      <c r="F125" s="210"/>
      <c r="G125" s="210"/>
      <c r="H125" s="210"/>
      <c r="I125" s="211"/>
      <c r="J125" s="212">
        <f>J1437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08"/>
      <c r="C126" s="132"/>
      <c r="D126" s="209" t="s">
        <v>141</v>
      </c>
      <c r="E126" s="210"/>
      <c r="F126" s="210"/>
      <c r="G126" s="210"/>
      <c r="H126" s="210"/>
      <c r="I126" s="211"/>
      <c r="J126" s="212">
        <f>J1452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8"/>
      <c r="C127" s="132"/>
      <c r="D127" s="209" t="s">
        <v>142</v>
      </c>
      <c r="E127" s="210"/>
      <c r="F127" s="210"/>
      <c r="G127" s="210"/>
      <c r="H127" s="210"/>
      <c r="I127" s="211"/>
      <c r="J127" s="212">
        <f>J1488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191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pans="1:31" s="2" customFormat="1" ht="6.95" customHeight="1">
      <c r="A133" s="37"/>
      <c r="B133" s="67"/>
      <c r="C133" s="68"/>
      <c r="D133" s="68"/>
      <c r="E133" s="68"/>
      <c r="F133" s="68"/>
      <c r="G133" s="68"/>
      <c r="H133" s="68"/>
      <c r="I133" s="194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24.95" customHeight="1">
      <c r="A134" s="37"/>
      <c r="B134" s="38"/>
      <c r="C134" s="22" t="s">
        <v>143</v>
      </c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195" t="str">
        <f>E7</f>
        <v xml:space="preserve">Stavební úpravy (zateplení)  BD v Milíně, blok T, X - II. etapa</v>
      </c>
      <c r="F137" s="31"/>
      <c r="G137" s="31"/>
      <c r="H137" s="31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2:12" s="1" customFormat="1" ht="12" customHeight="1">
      <c r="B138" s="20"/>
      <c r="C138" s="31" t="s">
        <v>104</v>
      </c>
      <c r="D138" s="21"/>
      <c r="E138" s="21"/>
      <c r="F138" s="21"/>
      <c r="G138" s="21"/>
      <c r="H138" s="21"/>
      <c r="I138" s="145"/>
      <c r="J138" s="21"/>
      <c r="K138" s="21"/>
      <c r="L138" s="19"/>
    </row>
    <row r="139" spans="1:31" s="2" customFormat="1" ht="16.5" customHeight="1">
      <c r="A139" s="37"/>
      <c r="B139" s="38"/>
      <c r="C139" s="39"/>
      <c r="D139" s="39"/>
      <c r="E139" s="195" t="s">
        <v>2160</v>
      </c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2" customHeight="1">
      <c r="A140" s="37"/>
      <c r="B140" s="38"/>
      <c r="C140" s="31" t="s">
        <v>106</v>
      </c>
      <c r="D140" s="39"/>
      <c r="E140" s="39"/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6.5" customHeight="1">
      <c r="A141" s="37"/>
      <c r="B141" s="38"/>
      <c r="C141" s="39"/>
      <c r="D141" s="39"/>
      <c r="E141" s="75" t="str">
        <f>E11</f>
        <v>X. - Způsobilé výdaje - hlavní aktivity</v>
      </c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6.95" customHeight="1">
      <c r="A142" s="37"/>
      <c r="B142" s="38"/>
      <c r="C142" s="39"/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2" customHeight="1">
      <c r="A143" s="37"/>
      <c r="B143" s="38"/>
      <c r="C143" s="31" t="s">
        <v>20</v>
      </c>
      <c r="D143" s="39"/>
      <c r="E143" s="39"/>
      <c r="F143" s="26" t="str">
        <f>F14</f>
        <v xml:space="preserve"> </v>
      </c>
      <c r="G143" s="39"/>
      <c r="H143" s="39"/>
      <c r="I143" s="155" t="s">
        <v>22</v>
      </c>
      <c r="J143" s="78" t="str">
        <f>IF(J14="","",J14)</f>
        <v>16. 3. 2020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5.15" customHeight="1">
      <c r="A145" s="37"/>
      <c r="B145" s="38"/>
      <c r="C145" s="31" t="s">
        <v>24</v>
      </c>
      <c r="D145" s="39"/>
      <c r="E145" s="39"/>
      <c r="F145" s="26" t="str">
        <f>E17</f>
        <v xml:space="preserve"> </v>
      </c>
      <c r="G145" s="39"/>
      <c r="H145" s="39"/>
      <c r="I145" s="155" t="s">
        <v>29</v>
      </c>
      <c r="J145" s="35" t="str">
        <f>E23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5.15" customHeight="1">
      <c r="A146" s="37"/>
      <c r="B146" s="38"/>
      <c r="C146" s="31" t="s">
        <v>27</v>
      </c>
      <c r="D146" s="39"/>
      <c r="E146" s="39"/>
      <c r="F146" s="26" t="str">
        <f>IF(E20="","",E20)</f>
        <v>Vyplň údaj</v>
      </c>
      <c r="G146" s="39"/>
      <c r="H146" s="39"/>
      <c r="I146" s="155" t="s">
        <v>31</v>
      </c>
      <c r="J146" s="35" t="str">
        <f>E26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0.3" customHeight="1">
      <c r="A147" s="37"/>
      <c r="B147" s="38"/>
      <c r="C147" s="39"/>
      <c r="D147" s="39"/>
      <c r="E147" s="39"/>
      <c r="F147" s="39"/>
      <c r="G147" s="39"/>
      <c r="H147" s="39"/>
      <c r="I147" s="153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11" customFormat="1" ht="29.25" customHeight="1">
      <c r="A148" s="214"/>
      <c r="B148" s="215"/>
      <c r="C148" s="216" t="s">
        <v>144</v>
      </c>
      <c r="D148" s="217" t="s">
        <v>58</v>
      </c>
      <c r="E148" s="217" t="s">
        <v>54</v>
      </c>
      <c r="F148" s="217" t="s">
        <v>55</v>
      </c>
      <c r="G148" s="217" t="s">
        <v>145</v>
      </c>
      <c r="H148" s="217" t="s">
        <v>146</v>
      </c>
      <c r="I148" s="218" t="s">
        <v>147</v>
      </c>
      <c r="J148" s="219" t="s">
        <v>110</v>
      </c>
      <c r="K148" s="220" t="s">
        <v>148</v>
      </c>
      <c r="L148" s="221"/>
      <c r="M148" s="99" t="s">
        <v>1</v>
      </c>
      <c r="N148" s="100" t="s">
        <v>37</v>
      </c>
      <c r="O148" s="100" t="s">
        <v>149</v>
      </c>
      <c r="P148" s="100" t="s">
        <v>150</v>
      </c>
      <c r="Q148" s="100" t="s">
        <v>151</v>
      </c>
      <c r="R148" s="100" t="s">
        <v>152</v>
      </c>
      <c r="S148" s="100" t="s">
        <v>153</v>
      </c>
      <c r="T148" s="101" t="s">
        <v>154</v>
      </c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</row>
    <row r="149" spans="1:63" s="2" customFormat="1" ht="22.8" customHeight="1">
      <c r="A149" s="37"/>
      <c r="B149" s="38"/>
      <c r="C149" s="106" t="s">
        <v>155</v>
      </c>
      <c r="D149" s="39"/>
      <c r="E149" s="39"/>
      <c r="F149" s="39"/>
      <c r="G149" s="39"/>
      <c r="H149" s="39"/>
      <c r="I149" s="153"/>
      <c r="J149" s="222">
        <f>BK149</f>
        <v>0</v>
      </c>
      <c r="K149" s="39"/>
      <c r="L149" s="43"/>
      <c r="M149" s="102"/>
      <c r="N149" s="223"/>
      <c r="O149" s="103"/>
      <c r="P149" s="224">
        <f>P150+P865</f>
        <v>0</v>
      </c>
      <c r="Q149" s="103"/>
      <c r="R149" s="224">
        <f>R150+R865</f>
        <v>255.79268141499998</v>
      </c>
      <c r="S149" s="103"/>
      <c r="T149" s="225">
        <f>T150+T865</f>
        <v>272.19586400000003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72</v>
      </c>
      <c r="AU149" s="16" t="s">
        <v>112</v>
      </c>
      <c r="BK149" s="226">
        <f>BK150+BK865</f>
        <v>0</v>
      </c>
    </row>
    <row r="150" spans="1:63" s="12" customFormat="1" ht="25.9" customHeight="1">
      <c r="A150" s="12"/>
      <c r="B150" s="227"/>
      <c r="C150" s="228"/>
      <c r="D150" s="229" t="s">
        <v>72</v>
      </c>
      <c r="E150" s="230" t="s">
        <v>156</v>
      </c>
      <c r="F150" s="230" t="s">
        <v>157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P151+P216+P229+P247+P267+P333+P718+P757+P769+P774+P803+P848+P862</f>
        <v>0</v>
      </c>
      <c r="Q150" s="235"/>
      <c r="R150" s="236">
        <f>R151+R216+R229+R247+R267+R333+R718+R757+R769+R774+R803+R848+R862</f>
        <v>215.96922032999998</v>
      </c>
      <c r="S150" s="235"/>
      <c r="T150" s="237">
        <f>T151+T216+T229+T247+T267+T333+T718+T757+T769+T774+T803+T848+T862</f>
        <v>247.168967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73</v>
      </c>
      <c r="AY150" s="238" t="s">
        <v>158</v>
      </c>
      <c r="BK150" s="240">
        <f>BK151+BK216+BK229+BK247+BK267+BK333+BK718+BK757+BK769+BK774+BK803+BK848+BK862</f>
        <v>0</v>
      </c>
    </row>
    <row r="151" spans="1:63" s="12" customFormat="1" ht="22.8" customHeight="1">
      <c r="A151" s="12"/>
      <c r="B151" s="227"/>
      <c r="C151" s="228"/>
      <c r="D151" s="229" t="s">
        <v>72</v>
      </c>
      <c r="E151" s="241" t="s">
        <v>80</v>
      </c>
      <c r="F151" s="241" t="s">
        <v>159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SUM(P152:P215)</f>
        <v>0</v>
      </c>
      <c r="Q151" s="235"/>
      <c r="R151" s="236">
        <f>SUM(R152:R215)</f>
        <v>0.599097</v>
      </c>
      <c r="S151" s="235"/>
      <c r="T151" s="237">
        <f>SUM(T152:T215)</f>
        <v>44.67716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158</v>
      </c>
      <c r="BK151" s="240">
        <f>SUM(BK152:BK215)</f>
        <v>0</v>
      </c>
    </row>
    <row r="152" spans="1:65" s="2" customFormat="1" ht="21.75" customHeight="1">
      <c r="A152" s="37"/>
      <c r="B152" s="38"/>
      <c r="C152" s="243" t="s">
        <v>80</v>
      </c>
      <c r="D152" s="243" t="s">
        <v>160</v>
      </c>
      <c r="E152" s="244" t="s">
        <v>2162</v>
      </c>
      <c r="F152" s="245" t="s">
        <v>2163</v>
      </c>
      <c r="G152" s="246" t="s">
        <v>163</v>
      </c>
      <c r="H152" s="247">
        <v>37.66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0.235</v>
      </c>
      <c r="T152" s="254">
        <f>S152*H152</f>
        <v>8.8501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164</v>
      </c>
      <c r="AT152" s="255" t="s">
        <v>160</v>
      </c>
      <c r="AU152" s="255" t="s">
        <v>82</v>
      </c>
      <c r="AY152" s="16" t="s">
        <v>158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164</v>
      </c>
      <c r="BM152" s="255" t="s">
        <v>2164</v>
      </c>
    </row>
    <row r="153" spans="1:51" s="13" customFormat="1" ht="12">
      <c r="A153" s="13"/>
      <c r="B153" s="257"/>
      <c r="C153" s="258"/>
      <c r="D153" s="259" t="s">
        <v>166</v>
      </c>
      <c r="E153" s="260" t="s">
        <v>1</v>
      </c>
      <c r="F153" s="261" t="s">
        <v>260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166</v>
      </c>
      <c r="AU153" s="267" t="s">
        <v>82</v>
      </c>
      <c r="AV153" s="13" t="s">
        <v>80</v>
      </c>
      <c r="AW153" s="13" t="s">
        <v>30</v>
      </c>
      <c r="AX153" s="13" t="s">
        <v>73</v>
      </c>
      <c r="AY153" s="267" t="s">
        <v>158</v>
      </c>
    </row>
    <row r="154" spans="1:51" s="14" customFormat="1" ht="12">
      <c r="A154" s="14"/>
      <c r="B154" s="268"/>
      <c r="C154" s="269"/>
      <c r="D154" s="259" t="s">
        <v>166</v>
      </c>
      <c r="E154" s="270" t="s">
        <v>1</v>
      </c>
      <c r="F154" s="271" t="s">
        <v>2165</v>
      </c>
      <c r="G154" s="269"/>
      <c r="H154" s="272">
        <v>37.66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166</v>
      </c>
      <c r="AU154" s="278" t="s">
        <v>82</v>
      </c>
      <c r="AV154" s="14" t="s">
        <v>82</v>
      </c>
      <c r="AW154" s="14" t="s">
        <v>30</v>
      </c>
      <c r="AX154" s="14" t="s">
        <v>73</v>
      </c>
      <c r="AY154" s="278" t="s">
        <v>158</v>
      </c>
    </row>
    <row r="155" spans="1:65" s="2" customFormat="1" ht="21.75" customHeight="1">
      <c r="A155" s="37"/>
      <c r="B155" s="38"/>
      <c r="C155" s="243" t="s">
        <v>82</v>
      </c>
      <c r="D155" s="243" t="s">
        <v>160</v>
      </c>
      <c r="E155" s="244" t="s">
        <v>161</v>
      </c>
      <c r="F155" s="245" t="s">
        <v>162</v>
      </c>
      <c r="G155" s="246" t="s">
        <v>163</v>
      </c>
      <c r="H155" s="247">
        <v>73.62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0.325</v>
      </c>
      <c r="T155" s="254">
        <f>S155*H155</f>
        <v>23.9265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164</v>
      </c>
      <c r="AT155" s="255" t="s">
        <v>160</v>
      </c>
      <c r="AU155" s="255" t="s">
        <v>82</v>
      </c>
      <c r="AY155" s="16" t="s">
        <v>158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164</v>
      </c>
      <c r="BM155" s="255" t="s">
        <v>2166</v>
      </c>
    </row>
    <row r="156" spans="1:51" s="13" customFormat="1" ht="12">
      <c r="A156" s="13"/>
      <c r="B156" s="257"/>
      <c r="C156" s="258"/>
      <c r="D156" s="259" t="s">
        <v>166</v>
      </c>
      <c r="E156" s="260" t="s">
        <v>1</v>
      </c>
      <c r="F156" s="261" t="s">
        <v>260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166</v>
      </c>
      <c r="AU156" s="267" t="s">
        <v>82</v>
      </c>
      <c r="AV156" s="13" t="s">
        <v>80</v>
      </c>
      <c r="AW156" s="13" t="s">
        <v>30</v>
      </c>
      <c r="AX156" s="13" t="s">
        <v>73</v>
      </c>
      <c r="AY156" s="267" t="s">
        <v>158</v>
      </c>
    </row>
    <row r="157" spans="1:51" s="14" customFormat="1" ht="12">
      <c r="A157" s="14"/>
      <c r="B157" s="268"/>
      <c r="C157" s="269"/>
      <c r="D157" s="259" t="s">
        <v>166</v>
      </c>
      <c r="E157" s="270" t="s">
        <v>1</v>
      </c>
      <c r="F157" s="271" t="s">
        <v>2167</v>
      </c>
      <c r="G157" s="269"/>
      <c r="H157" s="272">
        <v>73.62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166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158</v>
      </c>
    </row>
    <row r="158" spans="1:65" s="2" customFormat="1" ht="21.75" customHeight="1">
      <c r="A158" s="37"/>
      <c r="B158" s="38"/>
      <c r="C158" s="243" t="s">
        <v>178</v>
      </c>
      <c r="D158" s="243" t="s">
        <v>160</v>
      </c>
      <c r="E158" s="244" t="s">
        <v>2168</v>
      </c>
      <c r="F158" s="245" t="s">
        <v>2169</v>
      </c>
      <c r="G158" s="246" t="s">
        <v>163</v>
      </c>
      <c r="H158" s="247">
        <v>37.66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0.316</v>
      </c>
      <c r="T158" s="254">
        <f>S158*H158</f>
        <v>11.900559999999999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164</v>
      </c>
      <c r="AT158" s="255" t="s">
        <v>160</v>
      </c>
      <c r="AU158" s="255" t="s">
        <v>82</v>
      </c>
      <c r="AY158" s="16" t="s">
        <v>158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164</v>
      </c>
      <c r="BM158" s="255" t="s">
        <v>2170</v>
      </c>
    </row>
    <row r="159" spans="1:51" s="13" customFormat="1" ht="12">
      <c r="A159" s="13"/>
      <c r="B159" s="257"/>
      <c r="C159" s="258"/>
      <c r="D159" s="259" t="s">
        <v>166</v>
      </c>
      <c r="E159" s="260" t="s">
        <v>1</v>
      </c>
      <c r="F159" s="261" t="s">
        <v>260</v>
      </c>
      <c r="G159" s="258"/>
      <c r="H159" s="260" t="s">
        <v>1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166</v>
      </c>
      <c r="AU159" s="267" t="s">
        <v>82</v>
      </c>
      <c r="AV159" s="13" t="s">
        <v>80</v>
      </c>
      <c r="AW159" s="13" t="s">
        <v>30</v>
      </c>
      <c r="AX159" s="13" t="s">
        <v>73</v>
      </c>
      <c r="AY159" s="267" t="s">
        <v>158</v>
      </c>
    </row>
    <row r="160" spans="1:51" s="14" customFormat="1" ht="12">
      <c r="A160" s="14"/>
      <c r="B160" s="268"/>
      <c r="C160" s="269"/>
      <c r="D160" s="259" t="s">
        <v>166</v>
      </c>
      <c r="E160" s="270" t="s">
        <v>1</v>
      </c>
      <c r="F160" s="271" t="s">
        <v>2165</v>
      </c>
      <c r="G160" s="269"/>
      <c r="H160" s="272">
        <v>37.66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pans="1:65" s="2" customFormat="1" ht="21.75" customHeight="1">
      <c r="A161" s="37"/>
      <c r="B161" s="38"/>
      <c r="C161" s="243" t="s">
        <v>164</v>
      </c>
      <c r="D161" s="243" t="s">
        <v>160</v>
      </c>
      <c r="E161" s="244" t="s">
        <v>169</v>
      </c>
      <c r="F161" s="245" t="s">
        <v>170</v>
      </c>
      <c r="G161" s="246" t="s">
        <v>171</v>
      </c>
      <c r="H161" s="247">
        <v>89.375</v>
      </c>
      <c r="I161" s="248"/>
      <c r="J161" s="249">
        <f>ROUND(I161*H161,2)</f>
        <v>0</v>
      </c>
      <c r="K161" s="250"/>
      <c r="L161" s="43"/>
      <c r="M161" s="251" t="s">
        <v>1</v>
      </c>
      <c r="N161" s="252" t="s">
        <v>38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164</v>
      </c>
      <c r="AT161" s="255" t="s">
        <v>160</v>
      </c>
      <c r="AU161" s="255" t="s">
        <v>82</v>
      </c>
      <c r="AY161" s="16" t="s">
        <v>158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164</v>
      </c>
      <c r="BM161" s="255" t="s">
        <v>2171</v>
      </c>
    </row>
    <row r="162" spans="1:51" s="13" customFormat="1" ht="12">
      <c r="A162" s="13"/>
      <c r="B162" s="257"/>
      <c r="C162" s="258"/>
      <c r="D162" s="259" t="s">
        <v>166</v>
      </c>
      <c r="E162" s="260" t="s">
        <v>1</v>
      </c>
      <c r="F162" s="261" t="s">
        <v>167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166</v>
      </c>
      <c r="AU162" s="267" t="s">
        <v>82</v>
      </c>
      <c r="AV162" s="13" t="s">
        <v>80</v>
      </c>
      <c r="AW162" s="13" t="s">
        <v>30</v>
      </c>
      <c r="AX162" s="13" t="s">
        <v>73</v>
      </c>
      <c r="AY162" s="267" t="s">
        <v>158</v>
      </c>
    </row>
    <row r="163" spans="1:51" s="14" customFormat="1" ht="12">
      <c r="A163" s="14"/>
      <c r="B163" s="268"/>
      <c r="C163" s="269"/>
      <c r="D163" s="259" t="s">
        <v>166</v>
      </c>
      <c r="E163" s="270" t="s">
        <v>1</v>
      </c>
      <c r="F163" s="271" t="s">
        <v>2172</v>
      </c>
      <c r="G163" s="269"/>
      <c r="H163" s="272">
        <v>52.95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166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158</v>
      </c>
    </row>
    <row r="164" spans="1:51" s="14" customFormat="1" ht="12">
      <c r="A164" s="14"/>
      <c r="B164" s="268"/>
      <c r="C164" s="269"/>
      <c r="D164" s="259" t="s">
        <v>166</v>
      </c>
      <c r="E164" s="270" t="s">
        <v>1</v>
      </c>
      <c r="F164" s="271" t="s">
        <v>176</v>
      </c>
      <c r="G164" s="269"/>
      <c r="H164" s="272">
        <v>-5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166</v>
      </c>
      <c r="AU164" s="278" t="s">
        <v>82</v>
      </c>
      <c r="AV164" s="14" t="s">
        <v>82</v>
      </c>
      <c r="AW164" s="14" t="s">
        <v>30</v>
      </c>
      <c r="AX164" s="14" t="s">
        <v>73</v>
      </c>
      <c r="AY164" s="278" t="s">
        <v>158</v>
      </c>
    </row>
    <row r="165" spans="1:51" s="14" customFormat="1" ht="12">
      <c r="A165" s="14"/>
      <c r="B165" s="268"/>
      <c r="C165" s="269"/>
      <c r="D165" s="259" t="s">
        <v>166</v>
      </c>
      <c r="E165" s="270" t="s">
        <v>1</v>
      </c>
      <c r="F165" s="271" t="s">
        <v>2173</v>
      </c>
      <c r="G165" s="269"/>
      <c r="H165" s="272">
        <v>38.115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pans="1:51" s="13" customFormat="1" ht="12">
      <c r="A166" s="13"/>
      <c r="B166" s="257"/>
      <c r="C166" s="258"/>
      <c r="D166" s="259" t="s">
        <v>166</v>
      </c>
      <c r="E166" s="260" t="s">
        <v>1</v>
      </c>
      <c r="F166" s="261" t="s">
        <v>260</v>
      </c>
      <c r="G166" s="258"/>
      <c r="H166" s="260" t="s">
        <v>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166</v>
      </c>
      <c r="AU166" s="267" t="s">
        <v>82</v>
      </c>
      <c r="AV166" s="13" t="s">
        <v>80</v>
      </c>
      <c r="AW166" s="13" t="s">
        <v>30</v>
      </c>
      <c r="AX166" s="13" t="s">
        <v>73</v>
      </c>
      <c r="AY166" s="267" t="s">
        <v>158</v>
      </c>
    </row>
    <row r="167" spans="1:51" s="14" customFormat="1" ht="12">
      <c r="A167" s="14"/>
      <c r="B167" s="268"/>
      <c r="C167" s="269"/>
      <c r="D167" s="259" t="s">
        <v>166</v>
      </c>
      <c r="E167" s="270" t="s">
        <v>1</v>
      </c>
      <c r="F167" s="271" t="s">
        <v>2174</v>
      </c>
      <c r="G167" s="269"/>
      <c r="H167" s="272">
        <v>2.67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pans="1:51" s="14" customFormat="1" ht="12">
      <c r="A168" s="14"/>
      <c r="B168" s="268"/>
      <c r="C168" s="269"/>
      <c r="D168" s="259" t="s">
        <v>166</v>
      </c>
      <c r="E168" s="270" t="s">
        <v>1</v>
      </c>
      <c r="F168" s="271" t="s">
        <v>2175</v>
      </c>
      <c r="G168" s="269"/>
      <c r="H168" s="272">
        <v>0.64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pans="1:65" s="2" customFormat="1" ht="21.75" customHeight="1">
      <c r="A169" s="37"/>
      <c r="B169" s="38"/>
      <c r="C169" s="243" t="s">
        <v>186</v>
      </c>
      <c r="D169" s="243" t="s">
        <v>160</v>
      </c>
      <c r="E169" s="244" t="s">
        <v>179</v>
      </c>
      <c r="F169" s="245" t="s">
        <v>180</v>
      </c>
      <c r="G169" s="246" t="s">
        <v>171</v>
      </c>
      <c r="H169" s="247">
        <v>89.375</v>
      </c>
      <c r="I169" s="248"/>
      <c r="J169" s="249">
        <f>ROUND(I169*H169,2)</f>
        <v>0</v>
      </c>
      <c r="K169" s="250"/>
      <c r="L169" s="43"/>
      <c r="M169" s="251" t="s">
        <v>1</v>
      </c>
      <c r="N169" s="252" t="s">
        <v>38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164</v>
      </c>
      <c r="AT169" s="255" t="s">
        <v>160</v>
      </c>
      <c r="AU169" s="255" t="s">
        <v>82</v>
      </c>
      <c r="AY169" s="16" t="s">
        <v>158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80</v>
      </c>
      <c r="BK169" s="256">
        <f>ROUND(I169*H169,2)</f>
        <v>0</v>
      </c>
      <c r="BL169" s="16" t="s">
        <v>164</v>
      </c>
      <c r="BM169" s="255" t="s">
        <v>2176</v>
      </c>
    </row>
    <row r="170" spans="1:51" s="13" customFormat="1" ht="12">
      <c r="A170" s="13"/>
      <c r="B170" s="257"/>
      <c r="C170" s="258"/>
      <c r="D170" s="259" t="s">
        <v>166</v>
      </c>
      <c r="E170" s="260" t="s">
        <v>1</v>
      </c>
      <c r="F170" s="261" t="s">
        <v>167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166</v>
      </c>
      <c r="AU170" s="267" t="s">
        <v>82</v>
      </c>
      <c r="AV170" s="13" t="s">
        <v>80</v>
      </c>
      <c r="AW170" s="13" t="s">
        <v>30</v>
      </c>
      <c r="AX170" s="13" t="s">
        <v>73</v>
      </c>
      <c r="AY170" s="267" t="s">
        <v>158</v>
      </c>
    </row>
    <row r="171" spans="1:51" s="14" customFormat="1" ht="12">
      <c r="A171" s="14"/>
      <c r="B171" s="268"/>
      <c r="C171" s="269"/>
      <c r="D171" s="259" t="s">
        <v>166</v>
      </c>
      <c r="E171" s="270" t="s">
        <v>1</v>
      </c>
      <c r="F171" s="271" t="s">
        <v>2172</v>
      </c>
      <c r="G171" s="269"/>
      <c r="H171" s="272">
        <v>52.95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pans="1:51" s="14" customFormat="1" ht="12">
      <c r="A172" s="14"/>
      <c r="B172" s="268"/>
      <c r="C172" s="269"/>
      <c r="D172" s="259" t="s">
        <v>166</v>
      </c>
      <c r="E172" s="270" t="s">
        <v>1</v>
      </c>
      <c r="F172" s="271" t="s">
        <v>176</v>
      </c>
      <c r="G172" s="269"/>
      <c r="H172" s="272">
        <v>-5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166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158</v>
      </c>
    </row>
    <row r="173" spans="1:51" s="14" customFormat="1" ht="12">
      <c r="A173" s="14"/>
      <c r="B173" s="268"/>
      <c r="C173" s="269"/>
      <c r="D173" s="259" t="s">
        <v>166</v>
      </c>
      <c r="E173" s="270" t="s">
        <v>1</v>
      </c>
      <c r="F173" s="271" t="s">
        <v>2173</v>
      </c>
      <c r="G173" s="269"/>
      <c r="H173" s="272">
        <v>38.115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pans="1:51" s="13" customFormat="1" ht="12">
      <c r="A174" s="13"/>
      <c r="B174" s="257"/>
      <c r="C174" s="258"/>
      <c r="D174" s="259" t="s">
        <v>166</v>
      </c>
      <c r="E174" s="260" t="s">
        <v>1</v>
      </c>
      <c r="F174" s="261" t="s">
        <v>260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166</v>
      </c>
      <c r="AU174" s="267" t="s">
        <v>82</v>
      </c>
      <c r="AV174" s="13" t="s">
        <v>80</v>
      </c>
      <c r="AW174" s="13" t="s">
        <v>30</v>
      </c>
      <c r="AX174" s="13" t="s">
        <v>73</v>
      </c>
      <c r="AY174" s="267" t="s">
        <v>158</v>
      </c>
    </row>
    <row r="175" spans="1:51" s="14" customFormat="1" ht="12">
      <c r="A175" s="14"/>
      <c r="B175" s="268"/>
      <c r="C175" s="269"/>
      <c r="D175" s="259" t="s">
        <v>166</v>
      </c>
      <c r="E175" s="270" t="s">
        <v>1</v>
      </c>
      <c r="F175" s="271" t="s">
        <v>2174</v>
      </c>
      <c r="G175" s="269"/>
      <c r="H175" s="272">
        <v>2.67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pans="1:51" s="14" customFormat="1" ht="12">
      <c r="A176" s="14"/>
      <c r="B176" s="268"/>
      <c r="C176" s="269"/>
      <c r="D176" s="259" t="s">
        <v>166</v>
      </c>
      <c r="E176" s="270" t="s">
        <v>1</v>
      </c>
      <c r="F176" s="271" t="s">
        <v>2175</v>
      </c>
      <c r="G176" s="269"/>
      <c r="H176" s="272">
        <v>0.64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pans="1:65" s="2" customFormat="1" ht="21.75" customHeight="1">
      <c r="A177" s="37"/>
      <c r="B177" s="38"/>
      <c r="C177" s="243" t="s">
        <v>190</v>
      </c>
      <c r="D177" s="243" t="s">
        <v>160</v>
      </c>
      <c r="E177" s="244" t="s">
        <v>182</v>
      </c>
      <c r="F177" s="245" t="s">
        <v>183</v>
      </c>
      <c r="G177" s="246" t="s">
        <v>171</v>
      </c>
      <c r="H177" s="247">
        <v>5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164</v>
      </c>
      <c r="AT177" s="255" t="s">
        <v>160</v>
      </c>
      <c r="AU177" s="255" t="s">
        <v>82</v>
      </c>
      <c r="AY177" s="16" t="s">
        <v>158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164</v>
      </c>
      <c r="BM177" s="255" t="s">
        <v>2177</v>
      </c>
    </row>
    <row r="178" spans="1:51" s="14" customFormat="1" ht="12">
      <c r="A178" s="14"/>
      <c r="B178" s="268"/>
      <c r="C178" s="269"/>
      <c r="D178" s="259" t="s">
        <v>166</v>
      </c>
      <c r="E178" s="270" t="s">
        <v>1</v>
      </c>
      <c r="F178" s="271" t="s">
        <v>185</v>
      </c>
      <c r="G178" s="269"/>
      <c r="H178" s="272">
        <v>5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166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158</v>
      </c>
    </row>
    <row r="179" spans="1:65" s="2" customFormat="1" ht="21.75" customHeight="1">
      <c r="A179" s="37"/>
      <c r="B179" s="38"/>
      <c r="C179" s="243" t="s">
        <v>197</v>
      </c>
      <c r="D179" s="243" t="s">
        <v>160</v>
      </c>
      <c r="E179" s="244" t="s">
        <v>187</v>
      </c>
      <c r="F179" s="245" t="s">
        <v>188</v>
      </c>
      <c r="G179" s="246" t="s">
        <v>171</v>
      </c>
      <c r="H179" s="247">
        <v>5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38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164</v>
      </c>
      <c r="AT179" s="255" t="s">
        <v>160</v>
      </c>
      <c r="AU179" s="255" t="s">
        <v>82</v>
      </c>
      <c r="AY179" s="16" t="s">
        <v>158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80</v>
      </c>
      <c r="BK179" s="256">
        <f>ROUND(I179*H179,2)</f>
        <v>0</v>
      </c>
      <c r="BL179" s="16" t="s">
        <v>164</v>
      </c>
      <c r="BM179" s="255" t="s">
        <v>2178</v>
      </c>
    </row>
    <row r="180" spans="1:51" s="14" customFormat="1" ht="12">
      <c r="A180" s="14"/>
      <c r="B180" s="268"/>
      <c r="C180" s="269"/>
      <c r="D180" s="259" t="s">
        <v>166</v>
      </c>
      <c r="E180" s="270" t="s">
        <v>1</v>
      </c>
      <c r="F180" s="271" t="s">
        <v>185</v>
      </c>
      <c r="G180" s="269"/>
      <c r="H180" s="272">
        <v>5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30</v>
      </c>
      <c r="AX180" s="14" t="s">
        <v>73</v>
      </c>
      <c r="AY180" s="278" t="s">
        <v>158</v>
      </c>
    </row>
    <row r="181" spans="1:65" s="2" customFormat="1" ht="21.75" customHeight="1">
      <c r="A181" s="37"/>
      <c r="B181" s="38"/>
      <c r="C181" s="243" t="s">
        <v>203</v>
      </c>
      <c r="D181" s="243" t="s">
        <v>160</v>
      </c>
      <c r="E181" s="244" t="s">
        <v>191</v>
      </c>
      <c r="F181" s="245" t="s">
        <v>192</v>
      </c>
      <c r="G181" s="246" t="s">
        <v>171</v>
      </c>
      <c r="H181" s="247">
        <v>50.25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164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164</v>
      </c>
      <c r="BM181" s="255" t="s">
        <v>2179</v>
      </c>
    </row>
    <row r="182" spans="1:51" s="14" customFormat="1" ht="12">
      <c r="A182" s="14"/>
      <c r="B182" s="268"/>
      <c r="C182" s="269"/>
      <c r="D182" s="259" t="s">
        <v>166</v>
      </c>
      <c r="E182" s="270" t="s">
        <v>1</v>
      </c>
      <c r="F182" s="271" t="s">
        <v>2180</v>
      </c>
      <c r="G182" s="269"/>
      <c r="H182" s="272">
        <v>89.375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pans="1:51" s="14" customFormat="1" ht="12">
      <c r="A183" s="14"/>
      <c r="B183" s="268"/>
      <c r="C183" s="269"/>
      <c r="D183" s="259" t="s">
        <v>166</v>
      </c>
      <c r="E183" s="270" t="s">
        <v>1</v>
      </c>
      <c r="F183" s="271" t="s">
        <v>195</v>
      </c>
      <c r="G183" s="269"/>
      <c r="H183" s="272">
        <v>5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166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158</v>
      </c>
    </row>
    <row r="184" spans="1:51" s="14" customFormat="1" ht="12">
      <c r="A184" s="14"/>
      <c r="B184" s="268"/>
      <c r="C184" s="269"/>
      <c r="D184" s="259" t="s">
        <v>166</v>
      </c>
      <c r="E184" s="270" t="s">
        <v>1</v>
      </c>
      <c r="F184" s="271" t="s">
        <v>2181</v>
      </c>
      <c r="G184" s="269"/>
      <c r="H184" s="272">
        <v>-44.125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pans="1:65" s="2" customFormat="1" ht="21.75" customHeight="1">
      <c r="A185" s="37"/>
      <c r="B185" s="38"/>
      <c r="C185" s="243" t="s">
        <v>207</v>
      </c>
      <c r="D185" s="243" t="s">
        <v>160</v>
      </c>
      <c r="E185" s="244" t="s">
        <v>198</v>
      </c>
      <c r="F185" s="245" t="s">
        <v>199</v>
      </c>
      <c r="G185" s="246" t="s">
        <v>171</v>
      </c>
      <c r="H185" s="247">
        <v>100.5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164</v>
      </c>
      <c r="AT185" s="255" t="s">
        <v>160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164</v>
      </c>
      <c r="BM185" s="255" t="s">
        <v>2182</v>
      </c>
    </row>
    <row r="186" spans="1:51" s="14" customFormat="1" ht="12">
      <c r="A186" s="14"/>
      <c r="B186" s="268"/>
      <c r="C186" s="269"/>
      <c r="D186" s="259" t="s">
        <v>166</v>
      </c>
      <c r="E186" s="270" t="s">
        <v>1</v>
      </c>
      <c r="F186" s="271" t="s">
        <v>2183</v>
      </c>
      <c r="G186" s="269"/>
      <c r="H186" s="272">
        <v>50.25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166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158</v>
      </c>
    </row>
    <row r="187" spans="1:51" s="14" customFormat="1" ht="12">
      <c r="A187" s="14"/>
      <c r="B187" s="268"/>
      <c r="C187" s="269"/>
      <c r="D187" s="259" t="s">
        <v>166</v>
      </c>
      <c r="E187" s="269"/>
      <c r="F187" s="271" t="s">
        <v>2184</v>
      </c>
      <c r="G187" s="269"/>
      <c r="H187" s="272">
        <v>100.5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4</v>
      </c>
      <c r="AX187" s="14" t="s">
        <v>80</v>
      </c>
      <c r="AY187" s="278" t="s">
        <v>158</v>
      </c>
    </row>
    <row r="188" spans="1:65" s="2" customFormat="1" ht="16.5" customHeight="1">
      <c r="A188" s="37"/>
      <c r="B188" s="38"/>
      <c r="C188" s="243" t="s">
        <v>211</v>
      </c>
      <c r="D188" s="243" t="s">
        <v>160</v>
      </c>
      <c r="E188" s="244" t="s">
        <v>204</v>
      </c>
      <c r="F188" s="245" t="s">
        <v>205</v>
      </c>
      <c r="G188" s="246" t="s">
        <v>171</v>
      </c>
      <c r="H188" s="247">
        <v>50.25</v>
      </c>
      <c r="I188" s="248"/>
      <c r="J188" s="249">
        <f>ROUND(I188*H188,2)</f>
        <v>0</v>
      </c>
      <c r="K188" s="250"/>
      <c r="L188" s="43"/>
      <c r="M188" s="251" t="s">
        <v>1</v>
      </c>
      <c r="N188" s="252" t="s">
        <v>38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164</v>
      </c>
      <c r="AT188" s="255" t="s">
        <v>160</v>
      </c>
      <c r="AU188" s="255" t="s">
        <v>82</v>
      </c>
      <c r="AY188" s="16" t="s">
        <v>158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80</v>
      </c>
      <c r="BK188" s="256">
        <f>ROUND(I188*H188,2)</f>
        <v>0</v>
      </c>
      <c r="BL188" s="16" t="s">
        <v>164</v>
      </c>
      <c r="BM188" s="255" t="s">
        <v>2185</v>
      </c>
    </row>
    <row r="189" spans="1:51" s="14" customFormat="1" ht="12">
      <c r="A189" s="14"/>
      <c r="B189" s="268"/>
      <c r="C189" s="269"/>
      <c r="D189" s="259" t="s">
        <v>166</v>
      </c>
      <c r="E189" s="270" t="s">
        <v>1</v>
      </c>
      <c r="F189" s="271" t="s">
        <v>2183</v>
      </c>
      <c r="G189" s="269"/>
      <c r="H189" s="272">
        <v>50.25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166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158</v>
      </c>
    </row>
    <row r="190" spans="1:65" s="2" customFormat="1" ht="16.5" customHeight="1">
      <c r="A190" s="37"/>
      <c r="B190" s="38"/>
      <c r="C190" s="243" t="s">
        <v>217</v>
      </c>
      <c r="D190" s="243" t="s">
        <v>160</v>
      </c>
      <c r="E190" s="244" t="s">
        <v>208</v>
      </c>
      <c r="F190" s="245" t="s">
        <v>209</v>
      </c>
      <c r="G190" s="246" t="s">
        <v>171</v>
      </c>
      <c r="H190" s="247">
        <v>50.25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164</v>
      </c>
      <c r="AT190" s="255" t="s">
        <v>160</v>
      </c>
      <c r="AU190" s="255" t="s">
        <v>82</v>
      </c>
      <c r="AY190" s="16" t="s">
        <v>158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164</v>
      </c>
      <c r="BM190" s="255" t="s">
        <v>2186</v>
      </c>
    </row>
    <row r="191" spans="1:51" s="14" customFormat="1" ht="12">
      <c r="A191" s="14"/>
      <c r="B191" s="268"/>
      <c r="C191" s="269"/>
      <c r="D191" s="259" t="s">
        <v>166</v>
      </c>
      <c r="E191" s="270" t="s">
        <v>1</v>
      </c>
      <c r="F191" s="271" t="s">
        <v>2183</v>
      </c>
      <c r="G191" s="269"/>
      <c r="H191" s="272">
        <v>50.25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166</v>
      </c>
      <c r="AU191" s="278" t="s">
        <v>82</v>
      </c>
      <c r="AV191" s="14" t="s">
        <v>82</v>
      </c>
      <c r="AW191" s="14" t="s">
        <v>30</v>
      </c>
      <c r="AX191" s="14" t="s">
        <v>73</v>
      </c>
      <c r="AY191" s="278" t="s">
        <v>158</v>
      </c>
    </row>
    <row r="192" spans="1:65" s="2" customFormat="1" ht="21.75" customHeight="1">
      <c r="A192" s="37"/>
      <c r="B192" s="38"/>
      <c r="C192" s="243" t="s">
        <v>221</v>
      </c>
      <c r="D192" s="243" t="s">
        <v>160</v>
      </c>
      <c r="E192" s="244" t="s">
        <v>212</v>
      </c>
      <c r="F192" s="245" t="s">
        <v>213</v>
      </c>
      <c r="G192" s="246" t="s">
        <v>214</v>
      </c>
      <c r="H192" s="247">
        <v>87.938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38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164</v>
      </c>
      <c r="AT192" s="255" t="s">
        <v>160</v>
      </c>
      <c r="AU192" s="255" t="s">
        <v>82</v>
      </c>
      <c r="AY192" s="16" t="s">
        <v>158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80</v>
      </c>
      <c r="BK192" s="256">
        <f>ROUND(I192*H192,2)</f>
        <v>0</v>
      </c>
      <c r="BL192" s="16" t="s">
        <v>164</v>
      </c>
      <c r="BM192" s="255" t="s">
        <v>2187</v>
      </c>
    </row>
    <row r="193" spans="1:51" s="14" customFormat="1" ht="12">
      <c r="A193" s="14"/>
      <c r="B193" s="268"/>
      <c r="C193" s="269"/>
      <c r="D193" s="259" t="s">
        <v>166</v>
      </c>
      <c r="E193" s="270" t="s">
        <v>1</v>
      </c>
      <c r="F193" s="271" t="s">
        <v>2183</v>
      </c>
      <c r="G193" s="269"/>
      <c r="H193" s="272">
        <v>50.25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166</v>
      </c>
      <c r="AU193" s="278" t="s">
        <v>82</v>
      </c>
      <c r="AV193" s="14" t="s">
        <v>82</v>
      </c>
      <c r="AW193" s="14" t="s">
        <v>30</v>
      </c>
      <c r="AX193" s="14" t="s">
        <v>73</v>
      </c>
      <c r="AY193" s="278" t="s">
        <v>158</v>
      </c>
    </row>
    <row r="194" spans="1:51" s="14" customFormat="1" ht="12">
      <c r="A194" s="14"/>
      <c r="B194" s="268"/>
      <c r="C194" s="269"/>
      <c r="D194" s="259" t="s">
        <v>166</v>
      </c>
      <c r="E194" s="269"/>
      <c r="F194" s="271" t="s">
        <v>2188</v>
      </c>
      <c r="G194" s="269"/>
      <c r="H194" s="272">
        <v>87.938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166</v>
      </c>
      <c r="AU194" s="278" t="s">
        <v>82</v>
      </c>
      <c r="AV194" s="14" t="s">
        <v>82</v>
      </c>
      <c r="AW194" s="14" t="s">
        <v>4</v>
      </c>
      <c r="AX194" s="14" t="s">
        <v>80</v>
      </c>
      <c r="AY194" s="278" t="s">
        <v>158</v>
      </c>
    </row>
    <row r="195" spans="1:65" s="2" customFormat="1" ht="21.75" customHeight="1">
      <c r="A195" s="37"/>
      <c r="B195" s="38"/>
      <c r="C195" s="243" t="s">
        <v>226</v>
      </c>
      <c r="D195" s="243" t="s">
        <v>160</v>
      </c>
      <c r="E195" s="244" t="s">
        <v>218</v>
      </c>
      <c r="F195" s="245" t="s">
        <v>219</v>
      </c>
      <c r="G195" s="246" t="s">
        <v>171</v>
      </c>
      <c r="H195" s="247">
        <v>38.115</v>
      </c>
      <c r="I195" s="248"/>
      <c r="J195" s="249">
        <f>ROUND(I195*H195,2)</f>
        <v>0</v>
      </c>
      <c r="K195" s="250"/>
      <c r="L195" s="43"/>
      <c r="M195" s="251" t="s">
        <v>1</v>
      </c>
      <c r="N195" s="252" t="s">
        <v>38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164</v>
      </c>
      <c r="AT195" s="255" t="s">
        <v>160</v>
      </c>
      <c r="AU195" s="255" t="s">
        <v>82</v>
      </c>
      <c r="AY195" s="16" t="s">
        <v>158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80</v>
      </c>
      <c r="BK195" s="256">
        <f>ROUND(I195*H195,2)</f>
        <v>0</v>
      </c>
      <c r="BL195" s="16" t="s">
        <v>164</v>
      </c>
      <c r="BM195" s="255" t="s">
        <v>2189</v>
      </c>
    </row>
    <row r="196" spans="1:51" s="14" customFormat="1" ht="12">
      <c r="A196" s="14"/>
      <c r="B196" s="268"/>
      <c r="C196" s="269"/>
      <c r="D196" s="259" t="s">
        <v>166</v>
      </c>
      <c r="E196" s="270" t="s">
        <v>1</v>
      </c>
      <c r="F196" s="271" t="s">
        <v>2190</v>
      </c>
      <c r="G196" s="269"/>
      <c r="H196" s="272">
        <v>38.115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166</v>
      </c>
      <c r="AU196" s="278" t="s">
        <v>82</v>
      </c>
      <c r="AV196" s="14" t="s">
        <v>82</v>
      </c>
      <c r="AW196" s="14" t="s">
        <v>30</v>
      </c>
      <c r="AX196" s="14" t="s">
        <v>73</v>
      </c>
      <c r="AY196" s="278" t="s">
        <v>158</v>
      </c>
    </row>
    <row r="197" spans="1:65" s="2" customFormat="1" ht="21.75" customHeight="1">
      <c r="A197" s="37"/>
      <c r="B197" s="38"/>
      <c r="C197" s="243" t="s">
        <v>232</v>
      </c>
      <c r="D197" s="243" t="s">
        <v>160</v>
      </c>
      <c r="E197" s="244" t="s">
        <v>222</v>
      </c>
      <c r="F197" s="245" t="s">
        <v>223</v>
      </c>
      <c r="G197" s="246" t="s">
        <v>171</v>
      </c>
      <c r="H197" s="247">
        <v>44.125</v>
      </c>
      <c r="I197" s="248"/>
      <c r="J197" s="249">
        <f>ROUND(I197*H197,2)</f>
        <v>0</v>
      </c>
      <c r="K197" s="250"/>
      <c r="L197" s="43"/>
      <c r="M197" s="251" t="s">
        <v>1</v>
      </c>
      <c r="N197" s="252" t="s">
        <v>38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164</v>
      </c>
      <c r="AT197" s="255" t="s">
        <v>160</v>
      </c>
      <c r="AU197" s="255" t="s">
        <v>82</v>
      </c>
      <c r="AY197" s="16" t="s">
        <v>158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80</v>
      </c>
      <c r="BK197" s="256">
        <f>ROUND(I197*H197,2)</f>
        <v>0</v>
      </c>
      <c r="BL197" s="16" t="s">
        <v>164</v>
      </c>
      <c r="BM197" s="255" t="s">
        <v>2191</v>
      </c>
    </row>
    <row r="198" spans="1:51" s="13" customFormat="1" ht="12">
      <c r="A198" s="13"/>
      <c r="B198" s="257"/>
      <c r="C198" s="258"/>
      <c r="D198" s="259" t="s">
        <v>166</v>
      </c>
      <c r="E198" s="260" t="s">
        <v>1</v>
      </c>
      <c r="F198" s="261" t="s">
        <v>167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166</v>
      </c>
      <c r="AU198" s="267" t="s">
        <v>82</v>
      </c>
      <c r="AV198" s="13" t="s">
        <v>80</v>
      </c>
      <c r="AW198" s="13" t="s">
        <v>30</v>
      </c>
      <c r="AX198" s="13" t="s">
        <v>73</v>
      </c>
      <c r="AY198" s="267" t="s">
        <v>158</v>
      </c>
    </row>
    <row r="199" spans="1:51" s="14" customFormat="1" ht="12">
      <c r="A199" s="14"/>
      <c r="B199" s="268"/>
      <c r="C199" s="269"/>
      <c r="D199" s="259" t="s">
        <v>166</v>
      </c>
      <c r="E199" s="270" t="s">
        <v>1</v>
      </c>
      <c r="F199" s="271" t="s">
        <v>2192</v>
      </c>
      <c r="G199" s="269"/>
      <c r="H199" s="272">
        <v>44.125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166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158</v>
      </c>
    </row>
    <row r="200" spans="1:65" s="2" customFormat="1" ht="21.75" customHeight="1">
      <c r="A200" s="37"/>
      <c r="B200" s="38"/>
      <c r="C200" s="243" t="s">
        <v>8</v>
      </c>
      <c r="D200" s="243" t="s">
        <v>160</v>
      </c>
      <c r="E200" s="244" t="s">
        <v>227</v>
      </c>
      <c r="F200" s="245" t="s">
        <v>228</v>
      </c>
      <c r="G200" s="246" t="s">
        <v>163</v>
      </c>
      <c r="H200" s="247">
        <v>49.08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38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164</v>
      </c>
      <c r="AT200" s="255" t="s">
        <v>160</v>
      </c>
      <c r="AU200" s="255" t="s">
        <v>82</v>
      </c>
      <c r="AY200" s="16" t="s">
        <v>158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80</v>
      </c>
      <c r="BK200" s="256">
        <f>ROUND(I200*H200,2)</f>
        <v>0</v>
      </c>
      <c r="BL200" s="16" t="s">
        <v>164</v>
      </c>
      <c r="BM200" s="255" t="s">
        <v>2193</v>
      </c>
    </row>
    <row r="201" spans="1:51" s="13" customFormat="1" ht="12">
      <c r="A201" s="13"/>
      <c r="B201" s="257"/>
      <c r="C201" s="258"/>
      <c r="D201" s="259" t="s">
        <v>166</v>
      </c>
      <c r="E201" s="260" t="s">
        <v>1</v>
      </c>
      <c r="F201" s="261" t="s">
        <v>230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166</v>
      </c>
      <c r="AU201" s="267" t="s">
        <v>82</v>
      </c>
      <c r="AV201" s="13" t="s">
        <v>80</v>
      </c>
      <c r="AW201" s="13" t="s">
        <v>30</v>
      </c>
      <c r="AX201" s="13" t="s">
        <v>73</v>
      </c>
      <c r="AY201" s="267" t="s">
        <v>158</v>
      </c>
    </row>
    <row r="202" spans="1:51" s="14" customFormat="1" ht="12">
      <c r="A202" s="14"/>
      <c r="B202" s="268"/>
      <c r="C202" s="269"/>
      <c r="D202" s="259" t="s">
        <v>166</v>
      </c>
      <c r="E202" s="270" t="s">
        <v>1</v>
      </c>
      <c r="F202" s="271" t="s">
        <v>2194</v>
      </c>
      <c r="G202" s="269"/>
      <c r="H202" s="272">
        <v>49.08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166</v>
      </c>
      <c r="AU202" s="278" t="s">
        <v>82</v>
      </c>
      <c r="AV202" s="14" t="s">
        <v>82</v>
      </c>
      <c r="AW202" s="14" t="s">
        <v>30</v>
      </c>
      <c r="AX202" s="14" t="s">
        <v>73</v>
      </c>
      <c r="AY202" s="278" t="s">
        <v>158</v>
      </c>
    </row>
    <row r="203" spans="1:65" s="2" customFormat="1" ht="16.5" customHeight="1">
      <c r="A203" s="37"/>
      <c r="B203" s="38"/>
      <c r="C203" s="279" t="s">
        <v>242</v>
      </c>
      <c r="D203" s="279" t="s">
        <v>233</v>
      </c>
      <c r="E203" s="280" t="s">
        <v>2195</v>
      </c>
      <c r="F203" s="281" t="s">
        <v>2196</v>
      </c>
      <c r="G203" s="282" t="s">
        <v>236</v>
      </c>
      <c r="H203" s="283">
        <v>1.227</v>
      </c>
      <c r="I203" s="284"/>
      <c r="J203" s="285">
        <f>ROUND(I203*H203,2)</f>
        <v>0</v>
      </c>
      <c r="K203" s="286"/>
      <c r="L203" s="287"/>
      <c r="M203" s="288" t="s">
        <v>1</v>
      </c>
      <c r="N203" s="289" t="s">
        <v>38</v>
      </c>
      <c r="O203" s="90"/>
      <c r="P203" s="253">
        <f>O203*H203</f>
        <v>0</v>
      </c>
      <c r="Q203" s="253">
        <v>0.001</v>
      </c>
      <c r="R203" s="253">
        <f>Q203*H203</f>
        <v>0.001227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203</v>
      </c>
      <c r="AT203" s="255" t="s">
        <v>233</v>
      </c>
      <c r="AU203" s="255" t="s">
        <v>82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164</v>
      </c>
      <c r="BM203" s="255" t="s">
        <v>2197</v>
      </c>
    </row>
    <row r="204" spans="1:51" s="14" customFormat="1" ht="12">
      <c r="A204" s="14"/>
      <c r="B204" s="268"/>
      <c r="C204" s="269"/>
      <c r="D204" s="259" t="s">
        <v>166</v>
      </c>
      <c r="E204" s="269"/>
      <c r="F204" s="271" t="s">
        <v>2198</v>
      </c>
      <c r="G204" s="269"/>
      <c r="H204" s="272">
        <v>1.227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166</v>
      </c>
      <c r="AU204" s="278" t="s">
        <v>82</v>
      </c>
      <c r="AV204" s="14" t="s">
        <v>82</v>
      </c>
      <c r="AW204" s="14" t="s">
        <v>4</v>
      </c>
      <c r="AX204" s="14" t="s">
        <v>80</v>
      </c>
      <c r="AY204" s="278" t="s">
        <v>158</v>
      </c>
    </row>
    <row r="205" spans="1:65" s="2" customFormat="1" ht="21.75" customHeight="1">
      <c r="A205" s="37"/>
      <c r="B205" s="38"/>
      <c r="C205" s="243" t="s">
        <v>247</v>
      </c>
      <c r="D205" s="243" t="s">
        <v>160</v>
      </c>
      <c r="E205" s="244" t="s">
        <v>239</v>
      </c>
      <c r="F205" s="245" t="s">
        <v>240</v>
      </c>
      <c r="G205" s="246" t="s">
        <v>163</v>
      </c>
      <c r="H205" s="247">
        <v>49.08</v>
      </c>
      <c r="I205" s="248"/>
      <c r="J205" s="249">
        <f>ROUND(I205*H205,2)</f>
        <v>0</v>
      </c>
      <c r="K205" s="250"/>
      <c r="L205" s="43"/>
      <c r="M205" s="251" t="s">
        <v>1</v>
      </c>
      <c r="N205" s="252" t="s">
        <v>38</v>
      </c>
      <c r="O205" s="90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164</v>
      </c>
      <c r="AT205" s="255" t="s">
        <v>160</v>
      </c>
      <c r="AU205" s="255" t="s">
        <v>82</v>
      </c>
      <c r="AY205" s="16" t="s">
        <v>158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80</v>
      </c>
      <c r="BK205" s="256">
        <f>ROUND(I205*H205,2)</f>
        <v>0</v>
      </c>
      <c r="BL205" s="16" t="s">
        <v>164</v>
      </c>
      <c r="BM205" s="255" t="s">
        <v>2199</v>
      </c>
    </row>
    <row r="206" spans="1:51" s="13" customFormat="1" ht="12">
      <c r="A206" s="13"/>
      <c r="B206" s="257"/>
      <c r="C206" s="258"/>
      <c r="D206" s="259" t="s">
        <v>166</v>
      </c>
      <c r="E206" s="260" t="s">
        <v>1</v>
      </c>
      <c r="F206" s="261" t="s">
        <v>230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166</v>
      </c>
      <c r="AU206" s="267" t="s">
        <v>82</v>
      </c>
      <c r="AV206" s="13" t="s">
        <v>80</v>
      </c>
      <c r="AW206" s="13" t="s">
        <v>30</v>
      </c>
      <c r="AX206" s="13" t="s">
        <v>73</v>
      </c>
      <c r="AY206" s="267" t="s">
        <v>158</v>
      </c>
    </row>
    <row r="207" spans="1:51" s="14" customFormat="1" ht="12">
      <c r="A207" s="14"/>
      <c r="B207" s="268"/>
      <c r="C207" s="269"/>
      <c r="D207" s="259" t="s">
        <v>166</v>
      </c>
      <c r="E207" s="270" t="s">
        <v>1</v>
      </c>
      <c r="F207" s="271" t="s">
        <v>2194</v>
      </c>
      <c r="G207" s="269"/>
      <c r="H207" s="272">
        <v>49.08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166</v>
      </c>
      <c r="AU207" s="278" t="s">
        <v>82</v>
      </c>
      <c r="AV207" s="14" t="s">
        <v>82</v>
      </c>
      <c r="AW207" s="14" t="s">
        <v>30</v>
      </c>
      <c r="AX207" s="14" t="s">
        <v>73</v>
      </c>
      <c r="AY207" s="278" t="s">
        <v>158</v>
      </c>
    </row>
    <row r="208" spans="1:65" s="2" customFormat="1" ht="16.5" customHeight="1">
      <c r="A208" s="37"/>
      <c r="B208" s="38"/>
      <c r="C208" s="279" t="s">
        <v>251</v>
      </c>
      <c r="D208" s="279" t="s">
        <v>233</v>
      </c>
      <c r="E208" s="280" t="s">
        <v>243</v>
      </c>
      <c r="F208" s="281" t="s">
        <v>244</v>
      </c>
      <c r="G208" s="282" t="s">
        <v>171</v>
      </c>
      <c r="H208" s="283">
        <v>2.847</v>
      </c>
      <c r="I208" s="284"/>
      <c r="J208" s="285">
        <f>ROUND(I208*H208,2)</f>
        <v>0</v>
      </c>
      <c r="K208" s="286"/>
      <c r="L208" s="287"/>
      <c r="M208" s="288" t="s">
        <v>1</v>
      </c>
      <c r="N208" s="289" t="s">
        <v>38</v>
      </c>
      <c r="O208" s="90"/>
      <c r="P208" s="253">
        <f>O208*H208</f>
        <v>0</v>
      </c>
      <c r="Q208" s="253">
        <v>0.21</v>
      </c>
      <c r="R208" s="253">
        <f>Q208*H208</f>
        <v>0.59787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203</v>
      </c>
      <c r="AT208" s="255" t="s">
        <v>233</v>
      </c>
      <c r="AU208" s="255" t="s">
        <v>82</v>
      </c>
      <c r="AY208" s="16" t="s">
        <v>158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80</v>
      </c>
      <c r="BK208" s="256">
        <f>ROUND(I208*H208,2)</f>
        <v>0</v>
      </c>
      <c r="BL208" s="16" t="s">
        <v>164</v>
      </c>
      <c r="BM208" s="255" t="s">
        <v>2200</v>
      </c>
    </row>
    <row r="209" spans="1:51" s="14" customFormat="1" ht="12">
      <c r="A209" s="14"/>
      <c r="B209" s="268"/>
      <c r="C209" s="269"/>
      <c r="D209" s="259" t="s">
        <v>166</v>
      </c>
      <c r="E209" s="269"/>
      <c r="F209" s="271" t="s">
        <v>2201</v>
      </c>
      <c r="G209" s="269"/>
      <c r="H209" s="272">
        <v>2.847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166</v>
      </c>
      <c r="AU209" s="278" t="s">
        <v>82</v>
      </c>
      <c r="AV209" s="14" t="s">
        <v>82</v>
      </c>
      <c r="AW209" s="14" t="s">
        <v>4</v>
      </c>
      <c r="AX209" s="14" t="s">
        <v>80</v>
      </c>
      <c r="AY209" s="278" t="s">
        <v>158</v>
      </c>
    </row>
    <row r="210" spans="1:65" s="2" customFormat="1" ht="16.5" customHeight="1">
      <c r="A210" s="37"/>
      <c r="B210" s="38"/>
      <c r="C210" s="243" t="s">
        <v>256</v>
      </c>
      <c r="D210" s="243" t="s">
        <v>160</v>
      </c>
      <c r="E210" s="244" t="s">
        <v>248</v>
      </c>
      <c r="F210" s="245" t="s">
        <v>249</v>
      </c>
      <c r="G210" s="246" t="s">
        <v>163</v>
      </c>
      <c r="H210" s="247">
        <v>49.08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38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164</v>
      </c>
      <c r="AT210" s="255" t="s">
        <v>160</v>
      </c>
      <c r="AU210" s="255" t="s">
        <v>82</v>
      </c>
      <c r="AY210" s="16" t="s">
        <v>158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164</v>
      </c>
      <c r="BM210" s="255" t="s">
        <v>2202</v>
      </c>
    </row>
    <row r="211" spans="1:51" s="13" customFormat="1" ht="12">
      <c r="A211" s="13"/>
      <c r="B211" s="257"/>
      <c r="C211" s="258"/>
      <c r="D211" s="259" t="s">
        <v>166</v>
      </c>
      <c r="E211" s="260" t="s">
        <v>1</v>
      </c>
      <c r="F211" s="261" t="s">
        <v>230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166</v>
      </c>
      <c r="AU211" s="267" t="s">
        <v>82</v>
      </c>
      <c r="AV211" s="13" t="s">
        <v>80</v>
      </c>
      <c r="AW211" s="13" t="s">
        <v>30</v>
      </c>
      <c r="AX211" s="13" t="s">
        <v>73</v>
      </c>
      <c r="AY211" s="267" t="s">
        <v>158</v>
      </c>
    </row>
    <row r="212" spans="1:51" s="14" customFormat="1" ht="12">
      <c r="A212" s="14"/>
      <c r="B212" s="268"/>
      <c r="C212" s="269"/>
      <c r="D212" s="259" t="s">
        <v>166</v>
      </c>
      <c r="E212" s="270" t="s">
        <v>1</v>
      </c>
      <c r="F212" s="271" t="s">
        <v>2194</v>
      </c>
      <c r="G212" s="269"/>
      <c r="H212" s="272">
        <v>49.08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166</v>
      </c>
      <c r="AU212" s="278" t="s">
        <v>82</v>
      </c>
      <c r="AV212" s="14" t="s">
        <v>82</v>
      </c>
      <c r="AW212" s="14" t="s">
        <v>30</v>
      </c>
      <c r="AX212" s="14" t="s">
        <v>73</v>
      </c>
      <c r="AY212" s="278" t="s">
        <v>158</v>
      </c>
    </row>
    <row r="213" spans="1:65" s="2" customFormat="1" ht="21.75" customHeight="1">
      <c r="A213" s="37"/>
      <c r="B213" s="38"/>
      <c r="C213" s="243" t="s">
        <v>262</v>
      </c>
      <c r="D213" s="243" t="s">
        <v>160</v>
      </c>
      <c r="E213" s="244" t="s">
        <v>252</v>
      </c>
      <c r="F213" s="245" t="s">
        <v>253</v>
      </c>
      <c r="G213" s="246" t="s">
        <v>163</v>
      </c>
      <c r="H213" s="247">
        <v>49.08</v>
      </c>
      <c r="I213" s="248"/>
      <c r="J213" s="249">
        <f>ROUND(I213*H213,2)</f>
        <v>0</v>
      </c>
      <c r="K213" s="250"/>
      <c r="L213" s="43"/>
      <c r="M213" s="251" t="s">
        <v>1</v>
      </c>
      <c r="N213" s="252" t="s">
        <v>38</v>
      </c>
      <c r="O213" s="90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164</v>
      </c>
      <c r="AT213" s="255" t="s">
        <v>160</v>
      </c>
      <c r="AU213" s="255" t="s">
        <v>82</v>
      </c>
      <c r="AY213" s="16" t="s">
        <v>158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80</v>
      </c>
      <c r="BK213" s="256">
        <f>ROUND(I213*H213,2)</f>
        <v>0</v>
      </c>
      <c r="BL213" s="16" t="s">
        <v>164</v>
      </c>
      <c r="BM213" s="255" t="s">
        <v>2203</v>
      </c>
    </row>
    <row r="214" spans="1:51" s="13" customFormat="1" ht="12">
      <c r="A214" s="13"/>
      <c r="B214" s="257"/>
      <c r="C214" s="258"/>
      <c r="D214" s="259" t="s">
        <v>166</v>
      </c>
      <c r="E214" s="260" t="s">
        <v>1</v>
      </c>
      <c r="F214" s="261" t="s">
        <v>230</v>
      </c>
      <c r="G214" s="258"/>
      <c r="H214" s="260" t="s">
        <v>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166</v>
      </c>
      <c r="AU214" s="267" t="s">
        <v>82</v>
      </c>
      <c r="AV214" s="13" t="s">
        <v>80</v>
      </c>
      <c r="AW214" s="13" t="s">
        <v>30</v>
      </c>
      <c r="AX214" s="13" t="s">
        <v>73</v>
      </c>
      <c r="AY214" s="267" t="s">
        <v>158</v>
      </c>
    </row>
    <row r="215" spans="1:51" s="14" customFormat="1" ht="12">
      <c r="A215" s="14"/>
      <c r="B215" s="268"/>
      <c r="C215" s="269"/>
      <c r="D215" s="259" t="s">
        <v>166</v>
      </c>
      <c r="E215" s="270" t="s">
        <v>1</v>
      </c>
      <c r="F215" s="271" t="s">
        <v>2194</v>
      </c>
      <c r="G215" s="269"/>
      <c r="H215" s="272">
        <v>49.08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166</v>
      </c>
      <c r="AU215" s="278" t="s">
        <v>82</v>
      </c>
      <c r="AV215" s="14" t="s">
        <v>82</v>
      </c>
      <c r="AW215" s="14" t="s">
        <v>30</v>
      </c>
      <c r="AX215" s="14" t="s">
        <v>73</v>
      </c>
      <c r="AY215" s="278" t="s">
        <v>158</v>
      </c>
    </row>
    <row r="216" spans="1:63" s="12" customFormat="1" ht="22.8" customHeight="1">
      <c r="A216" s="12"/>
      <c r="B216" s="227"/>
      <c r="C216" s="228"/>
      <c r="D216" s="229" t="s">
        <v>72</v>
      </c>
      <c r="E216" s="241" t="s">
        <v>82</v>
      </c>
      <c r="F216" s="241" t="s">
        <v>255</v>
      </c>
      <c r="G216" s="228"/>
      <c r="H216" s="228"/>
      <c r="I216" s="231"/>
      <c r="J216" s="242">
        <f>BK216</f>
        <v>0</v>
      </c>
      <c r="K216" s="228"/>
      <c r="L216" s="233"/>
      <c r="M216" s="234"/>
      <c r="N216" s="235"/>
      <c r="O216" s="235"/>
      <c r="P216" s="236">
        <f>SUM(P217:P228)</f>
        <v>0</v>
      </c>
      <c r="Q216" s="235"/>
      <c r="R216" s="236">
        <f>SUM(R217:R228)</f>
        <v>7.89766252</v>
      </c>
      <c r="S216" s="235"/>
      <c r="T216" s="237">
        <f>SUM(T217:T228)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8" t="s">
        <v>80</v>
      </c>
      <c r="AT216" s="239" t="s">
        <v>72</v>
      </c>
      <c r="AU216" s="239" t="s">
        <v>80</v>
      </c>
      <c r="AY216" s="238" t="s">
        <v>158</v>
      </c>
      <c r="BK216" s="240">
        <f>SUM(BK217:BK228)</f>
        <v>0</v>
      </c>
    </row>
    <row r="217" spans="1:65" s="2" customFormat="1" ht="16.5" customHeight="1">
      <c r="A217" s="37"/>
      <c r="B217" s="38"/>
      <c r="C217" s="243" t="s">
        <v>7</v>
      </c>
      <c r="D217" s="243" t="s">
        <v>160</v>
      </c>
      <c r="E217" s="244" t="s">
        <v>257</v>
      </c>
      <c r="F217" s="245" t="s">
        <v>258</v>
      </c>
      <c r="G217" s="246" t="s">
        <v>171</v>
      </c>
      <c r="H217" s="247">
        <v>3.498</v>
      </c>
      <c r="I217" s="248"/>
      <c r="J217" s="249">
        <f>ROUND(I217*H217,2)</f>
        <v>0</v>
      </c>
      <c r="K217" s="250"/>
      <c r="L217" s="43"/>
      <c r="M217" s="251" t="s">
        <v>1</v>
      </c>
      <c r="N217" s="252" t="s">
        <v>38</v>
      </c>
      <c r="O217" s="90"/>
      <c r="P217" s="253">
        <f>O217*H217</f>
        <v>0</v>
      </c>
      <c r="Q217" s="253">
        <v>2.25634</v>
      </c>
      <c r="R217" s="253">
        <f>Q217*H217</f>
        <v>7.89267732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164</v>
      </c>
      <c r="AT217" s="255" t="s">
        <v>160</v>
      </c>
      <c r="AU217" s="255" t="s">
        <v>82</v>
      </c>
      <c r="AY217" s="16" t="s">
        <v>158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80</v>
      </c>
      <c r="BK217" s="256">
        <f>ROUND(I217*H217,2)</f>
        <v>0</v>
      </c>
      <c r="BL217" s="16" t="s">
        <v>164</v>
      </c>
      <c r="BM217" s="255" t="s">
        <v>2204</v>
      </c>
    </row>
    <row r="218" spans="1:51" s="13" customFormat="1" ht="12">
      <c r="A218" s="13"/>
      <c r="B218" s="257"/>
      <c r="C218" s="258"/>
      <c r="D218" s="259" t="s">
        <v>166</v>
      </c>
      <c r="E218" s="260" t="s">
        <v>1</v>
      </c>
      <c r="F218" s="261" t="s">
        <v>260</v>
      </c>
      <c r="G218" s="258"/>
      <c r="H218" s="260" t="s">
        <v>1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166</v>
      </c>
      <c r="AU218" s="267" t="s">
        <v>82</v>
      </c>
      <c r="AV218" s="13" t="s">
        <v>80</v>
      </c>
      <c r="AW218" s="13" t="s">
        <v>30</v>
      </c>
      <c r="AX218" s="13" t="s">
        <v>73</v>
      </c>
      <c r="AY218" s="267" t="s">
        <v>158</v>
      </c>
    </row>
    <row r="219" spans="1:51" s="14" customFormat="1" ht="12">
      <c r="A219" s="14"/>
      <c r="B219" s="268"/>
      <c r="C219" s="269"/>
      <c r="D219" s="259" t="s">
        <v>166</v>
      </c>
      <c r="E219" s="270" t="s">
        <v>1</v>
      </c>
      <c r="F219" s="271" t="s">
        <v>2205</v>
      </c>
      <c r="G219" s="269"/>
      <c r="H219" s="272">
        <v>3.338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166</v>
      </c>
      <c r="AU219" s="278" t="s">
        <v>82</v>
      </c>
      <c r="AV219" s="14" t="s">
        <v>82</v>
      </c>
      <c r="AW219" s="14" t="s">
        <v>30</v>
      </c>
      <c r="AX219" s="14" t="s">
        <v>73</v>
      </c>
      <c r="AY219" s="278" t="s">
        <v>158</v>
      </c>
    </row>
    <row r="220" spans="1:51" s="14" customFormat="1" ht="12">
      <c r="A220" s="14"/>
      <c r="B220" s="268"/>
      <c r="C220" s="269"/>
      <c r="D220" s="259" t="s">
        <v>166</v>
      </c>
      <c r="E220" s="270" t="s">
        <v>1</v>
      </c>
      <c r="F220" s="271" t="s">
        <v>261</v>
      </c>
      <c r="G220" s="269"/>
      <c r="H220" s="272">
        <v>0.16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166</v>
      </c>
      <c r="AU220" s="278" t="s">
        <v>82</v>
      </c>
      <c r="AV220" s="14" t="s">
        <v>82</v>
      </c>
      <c r="AW220" s="14" t="s">
        <v>30</v>
      </c>
      <c r="AX220" s="14" t="s">
        <v>73</v>
      </c>
      <c r="AY220" s="278" t="s">
        <v>158</v>
      </c>
    </row>
    <row r="221" spans="1:65" s="2" customFormat="1" ht="16.5" customHeight="1">
      <c r="A221" s="37"/>
      <c r="B221" s="38"/>
      <c r="C221" s="243" t="s">
        <v>271</v>
      </c>
      <c r="D221" s="243" t="s">
        <v>160</v>
      </c>
      <c r="E221" s="244" t="s">
        <v>263</v>
      </c>
      <c r="F221" s="245" t="s">
        <v>264</v>
      </c>
      <c r="G221" s="246" t="s">
        <v>163</v>
      </c>
      <c r="H221" s="247">
        <v>4.84</v>
      </c>
      <c r="I221" s="248"/>
      <c r="J221" s="249">
        <f>ROUND(I221*H221,2)</f>
        <v>0</v>
      </c>
      <c r="K221" s="250"/>
      <c r="L221" s="43"/>
      <c r="M221" s="251" t="s">
        <v>1</v>
      </c>
      <c r="N221" s="252" t="s">
        <v>38</v>
      </c>
      <c r="O221" s="90"/>
      <c r="P221" s="253">
        <f>O221*H221</f>
        <v>0</v>
      </c>
      <c r="Q221" s="253">
        <v>0.00103</v>
      </c>
      <c r="R221" s="253">
        <f>Q221*H221</f>
        <v>0.0049852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164</v>
      </c>
      <c r="AT221" s="255" t="s">
        <v>160</v>
      </c>
      <c r="AU221" s="255" t="s">
        <v>82</v>
      </c>
      <c r="AY221" s="16" t="s">
        <v>158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80</v>
      </c>
      <c r="BK221" s="256">
        <f>ROUND(I221*H221,2)</f>
        <v>0</v>
      </c>
      <c r="BL221" s="16" t="s">
        <v>164</v>
      </c>
      <c r="BM221" s="255" t="s">
        <v>2206</v>
      </c>
    </row>
    <row r="222" spans="1:51" s="13" customFormat="1" ht="12">
      <c r="A222" s="13"/>
      <c r="B222" s="257"/>
      <c r="C222" s="258"/>
      <c r="D222" s="259" t="s">
        <v>166</v>
      </c>
      <c r="E222" s="260" t="s">
        <v>1</v>
      </c>
      <c r="F222" s="261" t="s">
        <v>260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166</v>
      </c>
      <c r="AU222" s="267" t="s">
        <v>82</v>
      </c>
      <c r="AV222" s="13" t="s">
        <v>80</v>
      </c>
      <c r="AW222" s="13" t="s">
        <v>30</v>
      </c>
      <c r="AX222" s="13" t="s">
        <v>73</v>
      </c>
      <c r="AY222" s="267" t="s">
        <v>158</v>
      </c>
    </row>
    <row r="223" spans="1:51" s="14" customFormat="1" ht="12">
      <c r="A223" s="14"/>
      <c r="B223" s="268"/>
      <c r="C223" s="269"/>
      <c r="D223" s="259" t="s">
        <v>166</v>
      </c>
      <c r="E223" s="270" t="s">
        <v>1</v>
      </c>
      <c r="F223" s="271" t="s">
        <v>2207</v>
      </c>
      <c r="G223" s="269"/>
      <c r="H223" s="272">
        <v>2.5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166</v>
      </c>
      <c r="AU223" s="278" t="s">
        <v>82</v>
      </c>
      <c r="AV223" s="14" t="s">
        <v>82</v>
      </c>
      <c r="AW223" s="14" t="s">
        <v>30</v>
      </c>
      <c r="AX223" s="14" t="s">
        <v>73</v>
      </c>
      <c r="AY223" s="278" t="s">
        <v>158</v>
      </c>
    </row>
    <row r="224" spans="1:51" s="14" customFormat="1" ht="12">
      <c r="A224" s="14"/>
      <c r="B224" s="268"/>
      <c r="C224" s="269"/>
      <c r="D224" s="259" t="s">
        <v>166</v>
      </c>
      <c r="E224" s="270" t="s">
        <v>1</v>
      </c>
      <c r="F224" s="271" t="s">
        <v>2208</v>
      </c>
      <c r="G224" s="269"/>
      <c r="H224" s="272">
        <v>2.34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166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158</v>
      </c>
    </row>
    <row r="225" spans="1:65" s="2" customFormat="1" ht="16.5" customHeight="1">
      <c r="A225" s="37"/>
      <c r="B225" s="38"/>
      <c r="C225" s="243" t="s">
        <v>281</v>
      </c>
      <c r="D225" s="243" t="s">
        <v>160</v>
      </c>
      <c r="E225" s="244" t="s">
        <v>267</v>
      </c>
      <c r="F225" s="245" t="s">
        <v>268</v>
      </c>
      <c r="G225" s="246" t="s">
        <v>163</v>
      </c>
      <c r="H225" s="247">
        <v>4.84</v>
      </c>
      <c r="I225" s="248"/>
      <c r="J225" s="249">
        <f>ROUND(I225*H225,2)</f>
        <v>0</v>
      </c>
      <c r="K225" s="250"/>
      <c r="L225" s="43"/>
      <c r="M225" s="251" t="s">
        <v>1</v>
      </c>
      <c r="N225" s="252" t="s">
        <v>38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164</v>
      </c>
      <c r="AT225" s="255" t="s">
        <v>160</v>
      </c>
      <c r="AU225" s="255" t="s">
        <v>82</v>
      </c>
      <c r="AY225" s="16" t="s">
        <v>158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80</v>
      </c>
      <c r="BK225" s="256">
        <f>ROUND(I225*H225,2)</f>
        <v>0</v>
      </c>
      <c r="BL225" s="16" t="s">
        <v>164</v>
      </c>
      <c r="BM225" s="255" t="s">
        <v>2209</v>
      </c>
    </row>
    <row r="226" spans="1:51" s="13" customFormat="1" ht="12">
      <c r="A226" s="13"/>
      <c r="B226" s="257"/>
      <c r="C226" s="258"/>
      <c r="D226" s="259" t="s">
        <v>166</v>
      </c>
      <c r="E226" s="260" t="s">
        <v>1</v>
      </c>
      <c r="F226" s="261" t="s">
        <v>260</v>
      </c>
      <c r="G226" s="258"/>
      <c r="H226" s="260" t="s">
        <v>1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166</v>
      </c>
      <c r="AU226" s="267" t="s">
        <v>82</v>
      </c>
      <c r="AV226" s="13" t="s">
        <v>80</v>
      </c>
      <c r="AW226" s="13" t="s">
        <v>30</v>
      </c>
      <c r="AX226" s="13" t="s">
        <v>73</v>
      </c>
      <c r="AY226" s="267" t="s">
        <v>158</v>
      </c>
    </row>
    <row r="227" spans="1:51" s="14" customFormat="1" ht="12">
      <c r="A227" s="14"/>
      <c r="B227" s="268"/>
      <c r="C227" s="269"/>
      <c r="D227" s="259" t="s">
        <v>166</v>
      </c>
      <c r="E227" s="270" t="s">
        <v>1</v>
      </c>
      <c r="F227" s="271" t="s">
        <v>2210</v>
      </c>
      <c r="G227" s="269"/>
      <c r="H227" s="272">
        <v>2.5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166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158</v>
      </c>
    </row>
    <row r="228" spans="1:51" s="14" customFormat="1" ht="12">
      <c r="A228" s="14"/>
      <c r="B228" s="268"/>
      <c r="C228" s="269"/>
      <c r="D228" s="259" t="s">
        <v>166</v>
      </c>
      <c r="E228" s="270" t="s">
        <v>1</v>
      </c>
      <c r="F228" s="271" t="s">
        <v>2211</v>
      </c>
      <c r="G228" s="269"/>
      <c r="H228" s="272">
        <v>2.34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166</v>
      </c>
      <c r="AU228" s="278" t="s">
        <v>82</v>
      </c>
      <c r="AV228" s="14" t="s">
        <v>82</v>
      </c>
      <c r="AW228" s="14" t="s">
        <v>30</v>
      </c>
      <c r="AX228" s="14" t="s">
        <v>73</v>
      </c>
      <c r="AY228" s="278" t="s">
        <v>158</v>
      </c>
    </row>
    <row r="229" spans="1:63" s="12" customFormat="1" ht="22.8" customHeight="1">
      <c r="A229" s="12"/>
      <c r="B229" s="227"/>
      <c r="C229" s="228"/>
      <c r="D229" s="229" t="s">
        <v>72</v>
      </c>
      <c r="E229" s="241" t="s">
        <v>178</v>
      </c>
      <c r="F229" s="241" t="s">
        <v>270</v>
      </c>
      <c r="G229" s="228"/>
      <c r="H229" s="228"/>
      <c r="I229" s="231"/>
      <c r="J229" s="242">
        <f>BK229</f>
        <v>0</v>
      </c>
      <c r="K229" s="228"/>
      <c r="L229" s="233"/>
      <c r="M229" s="234"/>
      <c r="N229" s="235"/>
      <c r="O229" s="235"/>
      <c r="P229" s="236">
        <f>SUM(P230:P246)</f>
        <v>0</v>
      </c>
      <c r="Q229" s="235"/>
      <c r="R229" s="236">
        <f>SUM(R230:R246)</f>
        <v>26.18681646</v>
      </c>
      <c r="S229" s="235"/>
      <c r="T229" s="237">
        <f>SUM(T230:T246)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8" t="s">
        <v>80</v>
      </c>
      <c r="AT229" s="239" t="s">
        <v>72</v>
      </c>
      <c r="AU229" s="239" t="s">
        <v>80</v>
      </c>
      <c r="AY229" s="238" t="s">
        <v>158</v>
      </c>
      <c r="BK229" s="240">
        <f>SUM(BK230:BK246)</f>
        <v>0</v>
      </c>
    </row>
    <row r="230" spans="1:65" s="2" customFormat="1" ht="33" customHeight="1">
      <c r="A230" s="37"/>
      <c r="B230" s="38"/>
      <c r="C230" s="243" t="s">
        <v>287</v>
      </c>
      <c r="D230" s="243" t="s">
        <v>160</v>
      </c>
      <c r="E230" s="244" t="s">
        <v>272</v>
      </c>
      <c r="F230" s="245" t="s">
        <v>273</v>
      </c>
      <c r="G230" s="246" t="s">
        <v>163</v>
      </c>
      <c r="H230" s="247">
        <v>156.249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0.14854</v>
      </c>
      <c r="R230" s="253">
        <f>Q230*H230</f>
        <v>23.20922646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164</v>
      </c>
      <c r="AT230" s="255" t="s">
        <v>160</v>
      </c>
      <c r="AU230" s="255" t="s">
        <v>82</v>
      </c>
      <c r="AY230" s="16" t="s">
        <v>158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164</v>
      </c>
      <c r="BM230" s="255" t="s">
        <v>2212</v>
      </c>
    </row>
    <row r="231" spans="1:51" s="13" customFormat="1" ht="12">
      <c r="A231" s="13"/>
      <c r="B231" s="257"/>
      <c r="C231" s="258"/>
      <c r="D231" s="259" t="s">
        <v>166</v>
      </c>
      <c r="E231" s="260" t="s">
        <v>1</v>
      </c>
      <c r="F231" s="261" t="s">
        <v>275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166</v>
      </c>
      <c r="AU231" s="267" t="s">
        <v>82</v>
      </c>
      <c r="AV231" s="13" t="s">
        <v>80</v>
      </c>
      <c r="AW231" s="13" t="s">
        <v>30</v>
      </c>
      <c r="AX231" s="13" t="s">
        <v>73</v>
      </c>
      <c r="AY231" s="267" t="s">
        <v>158</v>
      </c>
    </row>
    <row r="232" spans="1:51" s="14" customFormat="1" ht="12">
      <c r="A232" s="14"/>
      <c r="B232" s="268"/>
      <c r="C232" s="269"/>
      <c r="D232" s="259" t="s">
        <v>166</v>
      </c>
      <c r="E232" s="270" t="s">
        <v>1</v>
      </c>
      <c r="F232" s="271" t="s">
        <v>2213</v>
      </c>
      <c r="G232" s="269"/>
      <c r="H232" s="272">
        <v>19.788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166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158</v>
      </c>
    </row>
    <row r="233" spans="1:51" s="14" customFormat="1" ht="12">
      <c r="A233" s="14"/>
      <c r="B233" s="268"/>
      <c r="C233" s="269"/>
      <c r="D233" s="259" t="s">
        <v>166</v>
      </c>
      <c r="E233" s="270" t="s">
        <v>1</v>
      </c>
      <c r="F233" s="271" t="s">
        <v>2214</v>
      </c>
      <c r="G233" s="269"/>
      <c r="H233" s="272">
        <v>22.4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166</v>
      </c>
      <c r="AU233" s="278" t="s">
        <v>82</v>
      </c>
      <c r="AV233" s="14" t="s">
        <v>82</v>
      </c>
      <c r="AW233" s="14" t="s">
        <v>30</v>
      </c>
      <c r="AX233" s="14" t="s">
        <v>73</v>
      </c>
      <c r="AY233" s="278" t="s">
        <v>158</v>
      </c>
    </row>
    <row r="234" spans="1:51" s="14" customFormat="1" ht="12">
      <c r="A234" s="14"/>
      <c r="B234" s="268"/>
      <c r="C234" s="269"/>
      <c r="D234" s="259" t="s">
        <v>166</v>
      </c>
      <c r="E234" s="270" t="s">
        <v>1</v>
      </c>
      <c r="F234" s="271" t="s">
        <v>2215</v>
      </c>
      <c r="G234" s="269"/>
      <c r="H234" s="272">
        <v>19.705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166</v>
      </c>
      <c r="AU234" s="278" t="s">
        <v>82</v>
      </c>
      <c r="AV234" s="14" t="s">
        <v>82</v>
      </c>
      <c r="AW234" s="14" t="s">
        <v>30</v>
      </c>
      <c r="AX234" s="14" t="s">
        <v>73</v>
      </c>
      <c r="AY234" s="278" t="s">
        <v>158</v>
      </c>
    </row>
    <row r="235" spans="1:51" s="14" customFormat="1" ht="12">
      <c r="A235" s="14"/>
      <c r="B235" s="268"/>
      <c r="C235" s="269"/>
      <c r="D235" s="259" t="s">
        <v>166</v>
      </c>
      <c r="E235" s="270" t="s">
        <v>1</v>
      </c>
      <c r="F235" s="271" t="s">
        <v>2216</v>
      </c>
      <c r="G235" s="269"/>
      <c r="H235" s="272">
        <v>29.963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166</v>
      </c>
      <c r="AU235" s="278" t="s">
        <v>82</v>
      </c>
      <c r="AV235" s="14" t="s">
        <v>82</v>
      </c>
      <c r="AW235" s="14" t="s">
        <v>30</v>
      </c>
      <c r="AX235" s="14" t="s">
        <v>73</v>
      </c>
      <c r="AY235" s="278" t="s">
        <v>158</v>
      </c>
    </row>
    <row r="236" spans="1:51" s="14" customFormat="1" ht="12">
      <c r="A236" s="14"/>
      <c r="B236" s="268"/>
      <c r="C236" s="269"/>
      <c r="D236" s="259" t="s">
        <v>166</v>
      </c>
      <c r="E236" s="270" t="s">
        <v>1</v>
      </c>
      <c r="F236" s="271" t="s">
        <v>2217</v>
      </c>
      <c r="G236" s="269"/>
      <c r="H236" s="272">
        <v>19.018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166</v>
      </c>
      <c r="AU236" s="278" t="s">
        <v>82</v>
      </c>
      <c r="AV236" s="14" t="s">
        <v>82</v>
      </c>
      <c r="AW236" s="14" t="s">
        <v>30</v>
      </c>
      <c r="AX236" s="14" t="s">
        <v>73</v>
      </c>
      <c r="AY236" s="278" t="s">
        <v>158</v>
      </c>
    </row>
    <row r="237" spans="1:51" s="14" customFormat="1" ht="12">
      <c r="A237" s="14"/>
      <c r="B237" s="268"/>
      <c r="C237" s="269"/>
      <c r="D237" s="259" t="s">
        <v>166</v>
      </c>
      <c r="E237" s="270" t="s">
        <v>1</v>
      </c>
      <c r="F237" s="271" t="s">
        <v>2218</v>
      </c>
      <c r="G237" s="269"/>
      <c r="H237" s="272">
        <v>45.375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166</v>
      </c>
      <c r="AU237" s="278" t="s">
        <v>82</v>
      </c>
      <c r="AV237" s="14" t="s">
        <v>82</v>
      </c>
      <c r="AW237" s="14" t="s">
        <v>30</v>
      </c>
      <c r="AX237" s="14" t="s">
        <v>73</v>
      </c>
      <c r="AY237" s="278" t="s">
        <v>158</v>
      </c>
    </row>
    <row r="238" spans="1:65" s="2" customFormat="1" ht="21.75" customHeight="1">
      <c r="A238" s="37"/>
      <c r="B238" s="38"/>
      <c r="C238" s="243" t="s">
        <v>295</v>
      </c>
      <c r="D238" s="243" t="s">
        <v>160</v>
      </c>
      <c r="E238" s="244" t="s">
        <v>282</v>
      </c>
      <c r="F238" s="245" t="s">
        <v>283</v>
      </c>
      <c r="G238" s="246" t="s">
        <v>284</v>
      </c>
      <c r="H238" s="247">
        <v>5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38</v>
      </c>
      <c r="O238" s="90"/>
      <c r="P238" s="253">
        <f>O238*H238</f>
        <v>0</v>
      </c>
      <c r="Q238" s="253">
        <v>0.05421</v>
      </c>
      <c r="R238" s="253">
        <f>Q238*H238</f>
        <v>0.27105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164</v>
      </c>
      <c r="AT238" s="255" t="s">
        <v>160</v>
      </c>
      <c r="AU238" s="255" t="s">
        <v>82</v>
      </c>
      <c r="AY238" s="16" t="s">
        <v>158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80</v>
      </c>
      <c r="BK238" s="256">
        <f>ROUND(I238*H238,2)</f>
        <v>0</v>
      </c>
      <c r="BL238" s="16" t="s">
        <v>164</v>
      </c>
      <c r="BM238" s="255" t="s">
        <v>2219</v>
      </c>
    </row>
    <row r="239" spans="1:51" s="14" customFormat="1" ht="12">
      <c r="A239" s="14"/>
      <c r="B239" s="268"/>
      <c r="C239" s="269"/>
      <c r="D239" s="259" t="s">
        <v>166</v>
      </c>
      <c r="E239" s="270" t="s">
        <v>1</v>
      </c>
      <c r="F239" s="271" t="s">
        <v>2220</v>
      </c>
      <c r="G239" s="269"/>
      <c r="H239" s="272">
        <v>5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166</v>
      </c>
      <c r="AU239" s="278" t="s">
        <v>82</v>
      </c>
      <c r="AV239" s="14" t="s">
        <v>82</v>
      </c>
      <c r="AW239" s="14" t="s">
        <v>30</v>
      </c>
      <c r="AX239" s="14" t="s">
        <v>73</v>
      </c>
      <c r="AY239" s="278" t="s">
        <v>158</v>
      </c>
    </row>
    <row r="240" spans="1:65" s="2" customFormat="1" ht="21.75" customHeight="1">
      <c r="A240" s="37"/>
      <c r="B240" s="38"/>
      <c r="C240" s="243" t="s">
        <v>300</v>
      </c>
      <c r="D240" s="243" t="s">
        <v>160</v>
      </c>
      <c r="E240" s="244" t="s">
        <v>2221</v>
      </c>
      <c r="F240" s="245" t="s">
        <v>2222</v>
      </c>
      <c r="G240" s="246" t="s">
        <v>214</v>
      </c>
      <c r="H240" s="247">
        <v>0.156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38</v>
      </c>
      <c r="O240" s="90"/>
      <c r="P240" s="253">
        <f>O240*H240</f>
        <v>0</v>
      </c>
      <c r="Q240" s="253">
        <v>1.09</v>
      </c>
      <c r="R240" s="253">
        <f>Q240*H240</f>
        <v>0.17004000000000002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164</v>
      </c>
      <c r="AT240" s="255" t="s">
        <v>160</v>
      </c>
      <c r="AU240" s="255" t="s">
        <v>82</v>
      </c>
      <c r="AY240" s="16" t="s">
        <v>158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80</v>
      </c>
      <c r="BK240" s="256">
        <f>ROUND(I240*H240,2)</f>
        <v>0</v>
      </c>
      <c r="BL240" s="16" t="s">
        <v>164</v>
      </c>
      <c r="BM240" s="255" t="s">
        <v>2223</v>
      </c>
    </row>
    <row r="241" spans="1:51" s="14" customFormat="1" ht="12">
      <c r="A241" s="14"/>
      <c r="B241" s="268"/>
      <c r="C241" s="269"/>
      <c r="D241" s="259" t="s">
        <v>166</v>
      </c>
      <c r="E241" s="270" t="s">
        <v>1</v>
      </c>
      <c r="F241" s="271" t="s">
        <v>2224</v>
      </c>
      <c r="G241" s="269"/>
      <c r="H241" s="272">
        <v>155.848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166</v>
      </c>
      <c r="AU241" s="278" t="s">
        <v>82</v>
      </c>
      <c r="AV241" s="14" t="s">
        <v>82</v>
      </c>
      <c r="AW241" s="14" t="s">
        <v>30</v>
      </c>
      <c r="AX241" s="14" t="s">
        <v>73</v>
      </c>
      <c r="AY241" s="278" t="s">
        <v>158</v>
      </c>
    </row>
    <row r="242" spans="1:51" s="14" customFormat="1" ht="12">
      <c r="A242" s="14"/>
      <c r="B242" s="268"/>
      <c r="C242" s="269"/>
      <c r="D242" s="259" t="s">
        <v>166</v>
      </c>
      <c r="E242" s="269"/>
      <c r="F242" s="271" t="s">
        <v>2225</v>
      </c>
      <c r="G242" s="269"/>
      <c r="H242" s="272">
        <v>0.156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166</v>
      </c>
      <c r="AU242" s="278" t="s">
        <v>82</v>
      </c>
      <c r="AV242" s="14" t="s">
        <v>82</v>
      </c>
      <c r="AW242" s="14" t="s">
        <v>4</v>
      </c>
      <c r="AX242" s="14" t="s">
        <v>80</v>
      </c>
      <c r="AY242" s="278" t="s">
        <v>158</v>
      </c>
    </row>
    <row r="243" spans="1:65" s="2" customFormat="1" ht="21.75" customHeight="1">
      <c r="A243" s="37"/>
      <c r="B243" s="38"/>
      <c r="C243" s="243" t="s">
        <v>305</v>
      </c>
      <c r="D243" s="243" t="s">
        <v>160</v>
      </c>
      <c r="E243" s="244" t="s">
        <v>288</v>
      </c>
      <c r="F243" s="245" t="s">
        <v>289</v>
      </c>
      <c r="G243" s="246" t="s">
        <v>163</v>
      </c>
      <c r="H243" s="247">
        <v>10</v>
      </c>
      <c r="I243" s="248"/>
      <c r="J243" s="249">
        <f>ROUND(I243*H243,2)</f>
        <v>0</v>
      </c>
      <c r="K243" s="250"/>
      <c r="L243" s="43"/>
      <c r="M243" s="251" t="s">
        <v>1</v>
      </c>
      <c r="N243" s="252" t="s">
        <v>38</v>
      </c>
      <c r="O243" s="90"/>
      <c r="P243" s="253">
        <f>O243*H243</f>
        <v>0</v>
      </c>
      <c r="Q243" s="253">
        <v>0.25365</v>
      </c>
      <c r="R243" s="253">
        <f>Q243*H243</f>
        <v>2.5364999999999998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164</v>
      </c>
      <c r="AT243" s="255" t="s">
        <v>160</v>
      </c>
      <c r="AU243" s="255" t="s">
        <v>82</v>
      </c>
      <c r="AY243" s="16" t="s">
        <v>158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80</v>
      </c>
      <c r="BK243" s="256">
        <f>ROUND(I243*H243,2)</f>
        <v>0</v>
      </c>
      <c r="BL243" s="16" t="s">
        <v>164</v>
      </c>
      <c r="BM243" s="255" t="s">
        <v>2226</v>
      </c>
    </row>
    <row r="244" spans="1:51" s="13" customFormat="1" ht="12">
      <c r="A244" s="13"/>
      <c r="B244" s="257"/>
      <c r="C244" s="258"/>
      <c r="D244" s="259" t="s">
        <v>166</v>
      </c>
      <c r="E244" s="260" t="s">
        <v>1</v>
      </c>
      <c r="F244" s="261" t="s">
        <v>291</v>
      </c>
      <c r="G244" s="258"/>
      <c r="H244" s="260" t="s">
        <v>1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166</v>
      </c>
      <c r="AU244" s="267" t="s">
        <v>82</v>
      </c>
      <c r="AV244" s="13" t="s">
        <v>80</v>
      </c>
      <c r="AW244" s="13" t="s">
        <v>30</v>
      </c>
      <c r="AX244" s="13" t="s">
        <v>73</v>
      </c>
      <c r="AY244" s="267" t="s">
        <v>158</v>
      </c>
    </row>
    <row r="245" spans="1:51" s="14" customFormat="1" ht="12">
      <c r="A245" s="14"/>
      <c r="B245" s="268"/>
      <c r="C245" s="269"/>
      <c r="D245" s="259" t="s">
        <v>166</v>
      </c>
      <c r="E245" s="270" t="s">
        <v>1</v>
      </c>
      <c r="F245" s="271" t="s">
        <v>2227</v>
      </c>
      <c r="G245" s="269"/>
      <c r="H245" s="272">
        <v>9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8" t="s">
        <v>166</v>
      </c>
      <c r="AU245" s="278" t="s">
        <v>82</v>
      </c>
      <c r="AV245" s="14" t="s">
        <v>82</v>
      </c>
      <c r="AW245" s="14" t="s">
        <v>30</v>
      </c>
      <c r="AX245" s="14" t="s">
        <v>73</v>
      </c>
      <c r="AY245" s="278" t="s">
        <v>158</v>
      </c>
    </row>
    <row r="246" spans="1:51" s="14" customFormat="1" ht="12">
      <c r="A246" s="14"/>
      <c r="B246" s="268"/>
      <c r="C246" s="269"/>
      <c r="D246" s="259" t="s">
        <v>166</v>
      </c>
      <c r="E246" s="270" t="s">
        <v>1</v>
      </c>
      <c r="F246" s="271" t="s">
        <v>293</v>
      </c>
      <c r="G246" s="269"/>
      <c r="H246" s="272">
        <v>1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166</v>
      </c>
      <c r="AU246" s="278" t="s">
        <v>82</v>
      </c>
      <c r="AV246" s="14" t="s">
        <v>82</v>
      </c>
      <c r="AW246" s="14" t="s">
        <v>30</v>
      </c>
      <c r="AX246" s="14" t="s">
        <v>73</v>
      </c>
      <c r="AY246" s="278" t="s">
        <v>158</v>
      </c>
    </row>
    <row r="247" spans="1:63" s="12" customFormat="1" ht="22.8" customHeight="1">
      <c r="A247" s="12"/>
      <c r="B247" s="227"/>
      <c r="C247" s="228"/>
      <c r="D247" s="229" t="s">
        <v>72</v>
      </c>
      <c r="E247" s="241" t="s">
        <v>164</v>
      </c>
      <c r="F247" s="241" t="s">
        <v>294</v>
      </c>
      <c r="G247" s="228"/>
      <c r="H247" s="228"/>
      <c r="I247" s="231"/>
      <c r="J247" s="242">
        <f>BK247</f>
        <v>0</v>
      </c>
      <c r="K247" s="228"/>
      <c r="L247" s="233"/>
      <c r="M247" s="234"/>
      <c r="N247" s="235"/>
      <c r="O247" s="235"/>
      <c r="P247" s="236">
        <f>SUM(P248:P266)</f>
        <v>0</v>
      </c>
      <c r="Q247" s="235"/>
      <c r="R247" s="236">
        <f>SUM(R248:R266)</f>
        <v>3.27907397</v>
      </c>
      <c r="S247" s="235"/>
      <c r="T247" s="237">
        <f>SUM(T248:T266)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8" t="s">
        <v>80</v>
      </c>
      <c r="AT247" s="239" t="s">
        <v>72</v>
      </c>
      <c r="AU247" s="239" t="s">
        <v>80</v>
      </c>
      <c r="AY247" s="238" t="s">
        <v>158</v>
      </c>
      <c r="BK247" s="240">
        <f>SUM(BK248:BK266)</f>
        <v>0</v>
      </c>
    </row>
    <row r="248" spans="1:65" s="2" customFormat="1" ht="16.5" customHeight="1">
      <c r="A248" s="37"/>
      <c r="B248" s="38"/>
      <c r="C248" s="243" t="s">
        <v>310</v>
      </c>
      <c r="D248" s="243" t="s">
        <v>160</v>
      </c>
      <c r="E248" s="244" t="s">
        <v>296</v>
      </c>
      <c r="F248" s="245" t="s">
        <v>297</v>
      </c>
      <c r="G248" s="246" t="s">
        <v>171</v>
      </c>
      <c r="H248" s="247">
        <v>1.007</v>
      </c>
      <c r="I248" s="248"/>
      <c r="J248" s="249">
        <f>ROUND(I248*H248,2)</f>
        <v>0</v>
      </c>
      <c r="K248" s="250"/>
      <c r="L248" s="43"/>
      <c r="M248" s="251" t="s">
        <v>1</v>
      </c>
      <c r="N248" s="252" t="s">
        <v>38</v>
      </c>
      <c r="O248" s="90"/>
      <c r="P248" s="253">
        <f>O248*H248</f>
        <v>0</v>
      </c>
      <c r="Q248" s="253">
        <v>2.45343</v>
      </c>
      <c r="R248" s="253">
        <f>Q248*H248</f>
        <v>2.4706040099999997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164</v>
      </c>
      <c r="AT248" s="255" t="s">
        <v>160</v>
      </c>
      <c r="AU248" s="255" t="s">
        <v>82</v>
      </c>
      <c r="AY248" s="16" t="s">
        <v>158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80</v>
      </c>
      <c r="BK248" s="256">
        <f>ROUND(I248*H248,2)</f>
        <v>0</v>
      </c>
      <c r="BL248" s="16" t="s">
        <v>164</v>
      </c>
      <c r="BM248" s="255" t="s">
        <v>2228</v>
      </c>
    </row>
    <row r="249" spans="1:51" s="14" customFormat="1" ht="12">
      <c r="A249" s="14"/>
      <c r="B249" s="268"/>
      <c r="C249" s="269"/>
      <c r="D249" s="259" t="s">
        <v>166</v>
      </c>
      <c r="E249" s="270" t="s">
        <v>1</v>
      </c>
      <c r="F249" s="271" t="s">
        <v>2229</v>
      </c>
      <c r="G249" s="269"/>
      <c r="H249" s="272">
        <v>0.512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8" t="s">
        <v>166</v>
      </c>
      <c r="AU249" s="278" t="s">
        <v>82</v>
      </c>
      <c r="AV249" s="14" t="s">
        <v>82</v>
      </c>
      <c r="AW249" s="14" t="s">
        <v>30</v>
      </c>
      <c r="AX249" s="14" t="s">
        <v>73</v>
      </c>
      <c r="AY249" s="278" t="s">
        <v>158</v>
      </c>
    </row>
    <row r="250" spans="1:51" s="14" customFormat="1" ht="12">
      <c r="A250" s="14"/>
      <c r="B250" s="268"/>
      <c r="C250" s="269"/>
      <c r="D250" s="259" t="s">
        <v>166</v>
      </c>
      <c r="E250" s="270" t="s">
        <v>1</v>
      </c>
      <c r="F250" s="271" t="s">
        <v>2230</v>
      </c>
      <c r="G250" s="269"/>
      <c r="H250" s="272">
        <v>0.495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166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158</v>
      </c>
    </row>
    <row r="251" spans="1:65" s="2" customFormat="1" ht="21.75" customHeight="1">
      <c r="A251" s="37"/>
      <c r="B251" s="38"/>
      <c r="C251" s="243" t="s">
        <v>315</v>
      </c>
      <c r="D251" s="243" t="s">
        <v>160</v>
      </c>
      <c r="E251" s="244" t="s">
        <v>2231</v>
      </c>
      <c r="F251" s="245" t="s">
        <v>2232</v>
      </c>
      <c r="G251" s="246" t="s">
        <v>163</v>
      </c>
      <c r="H251" s="247">
        <v>5.76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0.00533</v>
      </c>
      <c r="R251" s="253">
        <f>Q251*H251</f>
        <v>0.030700799999999997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164</v>
      </c>
      <c r="AT251" s="255" t="s">
        <v>160</v>
      </c>
      <c r="AU251" s="255" t="s">
        <v>82</v>
      </c>
      <c r="AY251" s="16" t="s">
        <v>158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164</v>
      </c>
      <c r="BM251" s="255" t="s">
        <v>2233</v>
      </c>
    </row>
    <row r="252" spans="1:51" s="14" customFormat="1" ht="12">
      <c r="A252" s="14"/>
      <c r="B252" s="268"/>
      <c r="C252" s="269"/>
      <c r="D252" s="259" t="s">
        <v>166</v>
      </c>
      <c r="E252" s="270" t="s">
        <v>1</v>
      </c>
      <c r="F252" s="271" t="s">
        <v>2234</v>
      </c>
      <c r="G252" s="269"/>
      <c r="H252" s="272">
        <v>5.76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166</v>
      </c>
      <c r="AU252" s="278" t="s">
        <v>82</v>
      </c>
      <c r="AV252" s="14" t="s">
        <v>82</v>
      </c>
      <c r="AW252" s="14" t="s">
        <v>30</v>
      </c>
      <c r="AX252" s="14" t="s">
        <v>73</v>
      </c>
      <c r="AY252" s="278" t="s">
        <v>158</v>
      </c>
    </row>
    <row r="253" spans="1:65" s="2" customFormat="1" ht="21.75" customHeight="1">
      <c r="A253" s="37"/>
      <c r="B253" s="38"/>
      <c r="C253" s="243" t="s">
        <v>329</v>
      </c>
      <c r="D253" s="243" t="s">
        <v>160</v>
      </c>
      <c r="E253" s="244" t="s">
        <v>2235</v>
      </c>
      <c r="F253" s="245" t="s">
        <v>2236</v>
      </c>
      <c r="G253" s="246" t="s">
        <v>163</v>
      </c>
      <c r="H253" s="247">
        <v>5.76</v>
      </c>
      <c r="I253" s="248"/>
      <c r="J253" s="249">
        <f>ROUND(I253*H253,2)</f>
        <v>0</v>
      </c>
      <c r="K253" s="250"/>
      <c r="L253" s="43"/>
      <c r="M253" s="251" t="s">
        <v>1</v>
      </c>
      <c r="N253" s="252" t="s">
        <v>38</v>
      </c>
      <c r="O253" s="90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164</v>
      </c>
      <c r="AT253" s="255" t="s">
        <v>160</v>
      </c>
      <c r="AU253" s="255" t="s">
        <v>82</v>
      </c>
      <c r="AY253" s="16" t="s">
        <v>158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80</v>
      </c>
      <c r="BK253" s="256">
        <f>ROUND(I253*H253,2)</f>
        <v>0</v>
      </c>
      <c r="BL253" s="16" t="s">
        <v>164</v>
      </c>
      <c r="BM253" s="255" t="s">
        <v>2237</v>
      </c>
    </row>
    <row r="254" spans="1:65" s="2" customFormat="1" ht="21.75" customHeight="1">
      <c r="A254" s="37"/>
      <c r="B254" s="38"/>
      <c r="C254" s="243" t="s">
        <v>336</v>
      </c>
      <c r="D254" s="243" t="s">
        <v>160</v>
      </c>
      <c r="E254" s="244" t="s">
        <v>301</v>
      </c>
      <c r="F254" s="245" t="s">
        <v>302</v>
      </c>
      <c r="G254" s="246" t="s">
        <v>163</v>
      </c>
      <c r="H254" s="247">
        <v>8.95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0.00958</v>
      </c>
      <c r="R254" s="253">
        <f>Q254*H254</f>
        <v>0.085741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164</v>
      </c>
      <c r="AT254" s="255" t="s">
        <v>160</v>
      </c>
      <c r="AU254" s="255" t="s">
        <v>82</v>
      </c>
      <c r="AY254" s="16" t="s">
        <v>158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164</v>
      </c>
      <c r="BM254" s="255" t="s">
        <v>2238</v>
      </c>
    </row>
    <row r="255" spans="1:51" s="14" customFormat="1" ht="12">
      <c r="A255" s="14"/>
      <c r="B255" s="268"/>
      <c r="C255" s="269"/>
      <c r="D255" s="259" t="s">
        <v>166</v>
      </c>
      <c r="E255" s="270" t="s">
        <v>1</v>
      </c>
      <c r="F255" s="271" t="s">
        <v>2239</v>
      </c>
      <c r="G255" s="269"/>
      <c r="H255" s="272">
        <v>4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166</v>
      </c>
      <c r="AU255" s="278" t="s">
        <v>82</v>
      </c>
      <c r="AV255" s="14" t="s">
        <v>82</v>
      </c>
      <c r="AW255" s="14" t="s">
        <v>30</v>
      </c>
      <c r="AX255" s="14" t="s">
        <v>73</v>
      </c>
      <c r="AY255" s="278" t="s">
        <v>158</v>
      </c>
    </row>
    <row r="256" spans="1:51" s="14" customFormat="1" ht="12">
      <c r="A256" s="14"/>
      <c r="B256" s="268"/>
      <c r="C256" s="269"/>
      <c r="D256" s="259" t="s">
        <v>166</v>
      </c>
      <c r="E256" s="270" t="s">
        <v>1</v>
      </c>
      <c r="F256" s="271" t="s">
        <v>2240</v>
      </c>
      <c r="G256" s="269"/>
      <c r="H256" s="272">
        <v>4.95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166</v>
      </c>
      <c r="AU256" s="278" t="s">
        <v>82</v>
      </c>
      <c r="AV256" s="14" t="s">
        <v>82</v>
      </c>
      <c r="AW256" s="14" t="s">
        <v>30</v>
      </c>
      <c r="AX256" s="14" t="s">
        <v>73</v>
      </c>
      <c r="AY256" s="278" t="s">
        <v>158</v>
      </c>
    </row>
    <row r="257" spans="1:65" s="2" customFormat="1" ht="21.75" customHeight="1">
      <c r="A257" s="37"/>
      <c r="B257" s="38"/>
      <c r="C257" s="243" t="s">
        <v>341</v>
      </c>
      <c r="D257" s="243" t="s">
        <v>160</v>
      </c>
      <c r="E257" s="244" t="s">
        <v>2241</v>
      </c>
      <c r="F257" s="245" t="s">
        <v>2242</v>
      </c>
      <c r="G257" s="246" t="s">
        <v>163</v>
      </c>
      <c r="H257" s="247">
        <v>5.76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0.00081</v>
      </c>
      <c r="R257" s="253">
        <f>Q257*H257</f>
        <v>0.0046656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164</v>
      </c>
      <c r="AT257" s="255" t="s">
        <v>160</v>
      </c>
      <c r="AU257" s="255" t="s">
        <v>82</v>
      </c>
      <c r="AY257" s="16" t="s">
        <v>158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164</v>
      </c>
      <c r="BM257" s="255" t="s">
        <v>2243</v>
      </c>
    </row>
    <row r="258" spans="1:65" s="2" customFormat="1" ht="21.75" customHeight="1">
      <c r="A258" s="37"/>
      <c r="B258" s="38"/>
      <c r="C258" s="243" t="s">
        <v>345</v>
      </c>
      <c r="D258" s="243" t="s">
        <v>160</v>
      </c>
      <c r="E258" s="244" t="s">
        <v>2244</v>
      </c>
      <c r="F258" s="245" t="s">
        <v>2245</v>
      </c>
      <c r="G258" s="246" t="s">
        <v>163</v>
      </c>
      <c r="H258" s="247">
        <v>5.76</v>
      </c>
      <c r="I258" s="248"/>
      <c r="J258" s="249">
        <f>ROUND(I258*H258,2)</f>
        <v>0</v>
      </c>
      <c r="K258" s="250"/>
      <c r="L258" s="43"/>
      <c r="M258" s="251" t="s">
        <v>1</v>
      </c>
      <c r="N258" s="252" t="s">
        <v>38</v>
      </c>
      <c r="O258" s="90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5" t="s">
        <v>164</v>
      </c>
      <c r="AT258" s="255" t="s">
        <v>160</v>
      </c>
      <c r="AU258" s="255" t="s">
        <v>82</v>
      </c>
      <c r="AY258" s="16" t="s">
        <v>158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6" t="s">
        <v>80</v>
      </c>
      <c r="BK258" s="256">
        <f>ROUND(I258*H258,2)</f>
        <v>0</v>
      </c>
      <c r="BL258" s="16" t="s">
        <v>164</v>
      </c>
      <c r="BM258" s="255" t="s">
        <v>2246</v>
      </c>
    </row>
    <row r="259" spans="1:65" s="2" customFormat="1" ht="16.5" customHeight="1">
      <c r="A259" s="37"/>
      <c r="B259" s="38"/>
      <c r="C259" s="243" t="s">
        <v>351</v>
      </c>
      <c r="D259" s="243" t="s">
        <v>160</v>
      </c>
      <c r="E259" s="244" t="s">
        <v>2247</v>
      </c>
      <c r="F259" s="245" t="s">
        <v>2248</v>
      </c>
      <c r="G259" s="246" t="s">
        <v>214</v>
      </c>
      <c r="H259" s="247">
        <v>0.016</v>
      </c>
      <c r="I259" s="248"/>
      <c r="J259" s="249">
        <f>ROUND(I259*H259,2)</f>
        <v>0</v>
      </c>
      <c r="K259" s="250"/>
      <c r="L259" s="43"/>
      <c r="M259" s="251" t="s">
        <v>1</v>
      </c>
      <c r="N259" s="252" t="s">
        <v>38</v>
      </c>
      <c r="O259" s="90"/>
      <c r="P259" s="253">
        <f>O259*H259</f>
        <v>0</v>
      </c>
      <c r="Q259" s="253">
        <v>1.05516</v>
      </c>
      <c r="R259" s="253">
        <f>Q259*H259</f>
        <v>0.01688256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164</v>
      </c>
      <c r="AT259" s="255" t="s">
        <v>160</v>
      </c>
      <c r="AU259" s="255" t="s">
        <v>82</v>
      </c>
      <c r="AY259" s="16" t="s">
        <v>158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80</v>
      </c>
      <c r="BK259" s="256">
        <f>ROUND(I259*H259,2)</f>
        <v>0</v>
      </c>
      <c r="BL259" s="16" t="s">
        <v>164</v>
      </c>
      <c r="BM259" s="255" t="s">
        <v>2249</v>
      </c>
    </row>
    <row r="260" spans="1:51" s="14" customFormat="1" ht="12">
      <c r="A260" s="14"/>
      <c r="B260" s="268"/>
      <c r="C260" s="269"/>
      <c r="D260" s="259" t="s">
        <v>166</v>
      </c>
      <c r="E260" s="270" t="s">
        <v>1</v>
      </c>
      <c r="F260" s="271" t="s">
        <v>2250</v>
      </c>
      <c r="G260" s="269"/>
      <c r="H260" s="272">
        <v>0.016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166</v>
      </c>
      <c r="AU260" s="278" t="s">
        <v>82</v>
      </c>
      <c r="AV260" s="14" t="s">
        <v>82</v>
      </c>
      <c r="AW260" s="14" t="s">
        <v>30</v>
      </c>
      <c r="AX260" s="14" t="s">
        <v>73</v>
      </c>
      <c r="AY260" s="278" t="s">
        <v>158</v>
      </c>
    </row>
    <row r="261" spans="1:65" s="2" customFormat="1" ht="16.5" customHeight="1">
      <c r="A261" s="37"/>
      <c r="B261" s="38"/>
      <c r="C261" s="243" t="s">
        <v>361</v>
      </c>
      <c r="D261" s="243" t="s">
        <v>160</v>
      </c>
      <c r="E261" s="244" t="s">
        <v>2251</v>
      </c>
      <c r="F261" s="245" t="s">
        <v>2252</v>
      </c>
      <c r="G261" s="246" t="s">
        <v>284</v>
      </c>
      <c r="H261" s="247">
        <v>6</v>
      </c>
      <c r="I261" s="248"/>
      <c r="J261" s="249">
        <f>ROUND(I261*H261,2)</f>
        <v>0</v>
      </c>
      <c r="K261" s="250"/>
      <c r="L261" s="43"/>
      <c r="M261" s="251" t="s">
        <v>1</v>
      </c>
      <c r="N261" s="252" t="s">
        <v>38</v>
      </c>
      <c r="O261" s="90"/>
      <c r="P261" s="253">
        <f>O261*H261</f>
        <v>0</v>
      </c>
      <c r="Q261" s="253">
        <v>0.059</v>
      </c>
      <c r="R261" s="253">
        <f>Q261*H261</f>
        <v>0.354</v>
      </c>
      <c r="S261" s="253">
        <v>0</v>
      </c>
      <c r="T261" s="25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164</v>
      </c>
      <c r="AT261" s="255" t="s">
        <v>160</v>
      </c>
      <c r="AU261" s="255" t="s">
        <v>82</v>
      </c>
      <c r="AY261" s="16" t="s">
        <v>158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80</v>
      </c>
      <c r="BK261" s="256">
        <f>ROUND(I261*H261,2)</f>
        <v>0</v>
      </c>
      <c r="BL261" s="16" t="s">
        <v>164</v>
      </c>
      <c r="BM261" s="255" t="s">
        <v>2253</v>
      </c>
    </row>
    <row r="262" spans="1:51" s="14" customFormat="1" ht="12">
      <c r="A262" s="14"/>
      <c r="B262" s="268"/>
      <c r="C262" s="269"/>
      <c r="D262" s="259" t="s">
        <v>166</v>
      </c>
      <c r="E262" s="270" t="s">
        <v>1</v>
      </c>
      <c r="F262" s="271" t="s">
        <v>2254</v>
      </c>
      <c r="G262" s="269"/>
      <c r="H262" s="272">
        <v>6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166</v>
      </c>
      <c r="AU262" s="278" t="s">
        <v>82</v>
      </c>
      <c r="AV262" s="14" t="s">
        <v>82</v>
      </c>
      <c r="AW262" s="14" t="s">
        <v>30</v>
      </c>
      <c r="AX262" s="14" t="s">
        <v>73</v>
      </c>
      <c r="AY262" s="278" t="s">
        <v>158</v>
      </c>
    </row>
    <row r="263" spans="1:65" s="2" customFormat="1" ht="21.75" customHeight="1">
      <c r="A263" s="37"/>
      <c r="B263" s="38"/>
      <c r="C263" s="243" t="s">
        <v>365</v>
      </c>
      <c r="D263" s="243" t="s">
        <v>160</v>
      </c>
      <c r="E263" s="244" t="s">
        <v>320</v>
      </c>
      <c r="F263" s="245" t="s">
        <v>321</v>
      </c>
      <c r="G263" s="246" t="s">
        <v>284</v>
      </c>
      <c r="H263" s="247">
        <v>1</v>
      </c>
      <c r="I263" s="248"/>
      <c r="J263" s="249">
        <f>ROUND(I263*H263,2)</f>
        <v>0</v>
      </c>
      <c r="K263" s="250"/>
      <c r="L263" s="43"/>
      <c r="M263" s="251" t="s">
        <v>1</v>
      </c>
      <c r="N263" s="252" t="s">
        <v>38</v>
      </c>
      <c r="O263" s="90"/>
      <c r="P263" s="253">
        <f>O263*H263</f>
        <v>0</v>
      </c>
      <c r="Q263" s="253">
        <v>0.03335</v>
      </c>
      <c r="R263" s="253">
        <f>Q263*H263</f>
        <v>0.03335</v>
      </c>
      <c r="S263" s="253">
        <v>0</v>
      </c>
      <c r="T263" s="25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5" t="s">
        <v>164</v>
      </c>
      <c r="AT263" s="255" t="s">
        <v>160</v>
      </c>
      <c r="AU263" s="255" t="s">
        <v>82</v>
      </c>
      <c r="AY263" s="16" t="s">
        <v>158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6" t="s">
        <v>80</v>
      </c>
      <c r="BK263" s="256">
        <f>ROUND(I263*H263,2)</f>
        <v>0</v>
      </c>
      <c r="BL263" s="16" t="s">
        <v>164</v>
      </c>
      <c r="BM263" s="255" t="s">
        <v>2255</v>
      </c>
    </row>
    <row r="264" spans="1:65" s="2" customFormat="1" ht="33" customHeight="1">
      <c r="A264" s="37"/>
      <c r="B264" s="38"/>
      <c r="C264" s="279" t="s">
        <v>372</v>
      </c>
      <c r="D264" s="279" t="s">
        <v>233</v>
      </c>
      <c r="E264" s="280" t="s">
        <v>324</v>
      </c>
      <c r="F264" s="281" t="s">
        <v>2256</v>
      </c>
      <c r="G264" s="282" t="s">
        <v>284</v>
      </c>
      <c r="H264" s="283">
        <v>1</v>
      </c>
      <c r="I264" s="284"/>
      <c r="J264" s="285">
        <f>ROUND(I264*H264,2)</f>
        <v>0</v>
      </c>
      <c r="K264" s="286"/>
      <c r="L264" s="287"/>
      <c r="M264" s="288" t="s">
        <v>1</v>
      </c>
      <c r="N264" s="289" t="s">
        <v>38</v>
      </c>
      <c r="O264" s="90"/>
      <c r="P264" s="253">
        <f>O264*H264</f>
        <v>0</v>
      </c>
      <c r="Q264" s="253">
        <v>0.1</v>
      </c>
      <c r="R264" s="253">
        <f>Q264*H264</f>
        <v>0.1</v>
      </c>
      <c r="S264" s="253">
        <v>0</v>
      </c>
      <c r="T264" s="25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5" t="s">
        <v>203</v>
      </c>
      <c r="AT264" s="255" t="s">
        <v>233</v>
      </c>
      <c r="AU264" s="255" t="s">
        <v>82</v>
      </c>
      <c r="AY264" s="16" t="s">
        <v>158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6" t="s">
        <v>80</v>
      </c>
      <c r="BK264" s="256">
        <f>ROUND(I264*H264,2)</f>
        <v>0</v>
      </c>
      <c r="BL264" s="16" t="s">
        <v>164</v>
      </c>
      <c r="BM264" s="255" t="s">
        <v>2257</v>
      </c>
    </row>
    <row r="265" spans="1:65" s="2" customFormat="1" ht="21.75" customHeight="1">
      <c r="A265" s="37"/>
      <c r="B265" s="38"/>
      <c r="C265" s="243" t="s">
        <v>379</v>
      </c>
      <c r="D265" s="243" t="s">
        <v>160</v>
      </c>
      <c r="E265" s="244" t="s">
        <v>2258</v>
      </c>
      <c r="F265" s="245" t="s">
        <v>2259</v>
      </c>
      <c r="G265" s="246" t="s">
        <v>284</v>
      </c>
      <c r="H265" s="247">
        <v>1</v>
      </c>
      <c r="I265" s="248"/>
      <c r="J265" s="249">
        <f>ROUND(I265*H265,2)</f>
        <v>0</v>
      </c>
      <c r="K265" s="250"/>
      <c r="L265" s="43"/>
      <c r="M265" s="251" t="s">
        <v>1</v>
      </c>
      <c r="N265" s="252" t="s">
        <v>38</v>
      </c>
      <c r="O265" s="90"/>
      <c r="P265" s="253">
        <f>O265*H265</f>
        <v>0</v>
      </c>
      <c r="Q265" s="253">
        <v>0.08313</v>
      </c>
      <c r="R265" s="253">
        <f>Q265*H265</f>
        <v>0.08313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164</v>
      </c>
      <c r="AT265" s="255" t="s">
        <v>160</v>
      </c>
      <c r="AU265" s="255" t="s">
        <v>82</v>
      </c>
      <c r="AY265" s="16" t="s">
        <v>158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80</v>
      </c>
      <c r="BK265" s="256">
        <f>ROUND(I265*H265,2)</f>
        <v>0</v>
      </c>
      <c r="BL265" s="16" t="s">
        <v>164</v>
      </c>
      <c r="BM265" s="255" t="s">
        <v>2260</v>
      </c>
    </row>
    <row r="266" spans="1:65" s="2" customFormat="1" ht="33" customHeight="1">
      <c r="A266" s="37"/>
      <c r="B266" s="38"/>
      <c r="C266" s="279" t="s">
        <v>401</v>
      </c>
      <c r="D266" s="279" t="s">
        <v>233</v>
      </c>
      <c r="E266" s="280" t="s">
        <v>2261</v>
      </c>
      <c r="F266" s="281" t="s">
        <v>2262</v>
      </c>
      <c r="G266" s="282" t="s">
        <v>284</v>
      </c>
      <c r="H266" s="283">
        <v>1</v>
      </c>
      <c r="I266" s="284"/>
      <c r="J266" s="285">
        <f>ROUND(I266*H266,2)</f>
        <v>0</v>
      </c>
      <c r="K266" s="286"/>
      <c r="L266" s="287"/>
      <c r="M266" s="288" t="s">
        <v>1</v>
      </c>
      <c r="N266" s="289" t="s">
        <v>38</v>
      </c>
      <c r="O266" s="90"/>
      <c r="P266" s="253">
        <f>O266*H266</f>
        <v>0</v>
      </c>
      <c r="Q266" s="253">
        <v>0.1</v>
      </c>
      <c r="R266" s="253">
        <f>Q266*H266</f>
        <v>0.1</v>
      </c>
      <c r="S266" s="253">
        <v>0</v>
      </c>
      <c r="T266" s="25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5" t="s">
        <v>203</v>
      </c>
      <c r="AT266" s="255" t="s">
        <v>233</v>
      </c>
      <c r="AU266" s="255" t="s">
        <v>82</v>
      </c>
      <c r="AY266" s="16" t="s">
        <v>158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6" t="s">
        <v>80</v>
      </c>
      <c r="BK266" s="256">
        <f>ROUND(I266*H266,2)</f>
        <v>0</v>
      </c>
      <c r="BL266" s="16" t="s">
        <v>164</v>
      </c>
      <c r="BM266" s="255" t="s">
        <v>2263</v>
      </c>
    </row>
    <row r="267" spans="1:63" s="12" customFormat="1" ht="22.8" customHeight="1">
      <c r="A267" s="12"/>
      <c r="B267" s="227"/>
      <c r="C267" s="228"/>
      <c r="D267" s="229" t="s">
        <v>72</v>
      </c>
      <c r="E267" s="241" t="s">
        <v>327</v>
      </c>
      <c r="F267" s="241" t="s">
        <v>328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SUM(P268:P332)</f>
        <v>0</v>
      </c>
      <c r="Q267" s="235"/>
      <c r="R267" s="236">
        <f>SUM(R268:R332)</f>
        <v>20.120922589999996</v>
      </c>
      <c r="S267" s="235"/>
      <c r="T267" s="237">
        <f>SUM(T268:T332)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80</v>
      </c>
      <c r="AT267" s="239" t="s">
        <v>72</v>
      </c>
      <c r="AU267" s="239" t="s">
        <v>80</v>
      </c>
      <c r="AY267" s="238" t="s">
        <v>158</v>
      </c>
      <c r="BK267" s="240">
        <f>SUM(BK268:BK332)</f>
        <v>0</v>
      </c>
    </row>
    <row r="268" spans="1:65" s="2" customFormat="1" ht="21.75" customHeight="1">
      <c r="A268" s="37"/>
      <c r="B268" s="38"/>
      <c r="C268" s="243" t="s">
        <v>408</v>
      </c>
      <c r="D268" s="243" t="s">
        <v>160</v>
      </c>
      <c r="E268" s="244" t="s">
        <v>330</v>
      </c>
      <c r="F268" s="245" t="s">
        <v>331</v>
      </c>
      <c r="G268" s="246" t="s">
        <v>163</v>
      </c>
      <c r="H268" s="247">
        <v>24.276</v>
      </c>
      <c r="I268" s="248"/>
      <c r="J268" s="249">
        <f>ROUND(I268*H268,2)</f>
        <v>0</v>
      </c>
      <c r="K268" s="250"/>
      <c r="L268" s="43"/>
      <c r="M268" s="251" t="s">
        <v>1</v>
      </c>
      <c r="N268" s="252" t="s">
        <v>38</v>
      </c>
      <c r="O268" s="90"/>
      <c r="P268" s="253">
        <f>O268*H268</f>
        <v>0</v>
      </c>
      <c r="Q268" s="253">
        <v>0.00026</v>
      </c>
      <c r="R268" s="253">
        <f>Q268*H268</f>
        <v>0.00631176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164</v>
      </c>
      <c r="AT268" s="255" t="s">
        <v>160</v>
      </c>
      <c r="AU268" s="255" t="s">
        <v>82</v>
      </c>
      <c r="AY268" s="16" t="s">
        <v>158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80</v>
      </c>
      <c r="BK268" s="256">
        <f>ROUND(I268*H268,2)</f>
        <v>0</v>
      </c>
      <c r="BL268" s="16" t="s">
        <v>164</v>
      </c>
      <c r="BM268" s="255" t="s">
        <v>2264</v>
      </c>
    </row>
    <row r="269" spans="1:51" s="13" customFormat="1" ht="12">
      <c r="A269" s="13"/>
      <c r="B269" s="257"/>
      <c r="C269" s="258"/>
      <c r="D269" s="259" t="s">
        <v>166</v>
      </c>
      <c r="E269" s="260" t="s">
        <v>1</v>
      </c>
      <c r="F269" s="261" t="s">
        <v>333</v>
      </c>
      <c r="G269" s="258"/>
      <c r="H269" s="260" t="s">
        <v>1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166</v>
      </c>
      <c r="AU269" s="267" t="s">
        <v>82</v>
      </c>
      <c r="AV269" s="13" t="s">
        <v>80</v>
      </c>
      <c r="AW269" s="13" t="s">
        <v>30</v>
      </c>
      <c r="AX269" s="13" t="s">
        <v>73</v>
      </c>
      <c r="AY269" s="267" t="s">
        <v>158</v>
      </c>
    </row>
    <row r="270" spans="1:51" s="13" customFormat="1" ht="12">
      <c r="A270" s="13"/>
      <c r="B270" s="257"/>
      <c r="C270" s="258"/>
      <c r="D270" s="259" t="s">
        <v>166</v>
      </c>
      <c r="E270" s="260" t="s">
        <v>1</v>
      </c>
      <c r="F270" s="261" t="s">
        <v>334</v>
      </c>
      <c r="G270" s="258"/>
      <c r="H270" s="260" t="s">
        <v>1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166</v>
      </c>
      <c r="AU270" s="267" t="s">
        <v>82</v>
      </c>
      <c r="AV270" s="13" t="s">
        <v>80</v>
      </c>
      <c r="AW270" s="13" t="s">
        <v>30</v>
      </c>
      <c r="AX270" s="13" t="s">
        <v>73</v>
      </c>
      <c r="AY270" s="267" t="s">
        <v>158</v>
      </c>
    </row>
    <row r="271" spans="1:51" s="14" customFormat="1" ht="12">
      <c r="A271" s="14"/>
      <c r="B271" s="268"/>
      <c r="C271" s="269"/>
      <c r="D271" s="259" t="s">
        <v>166</v>
      </c>
      <c r="E271" s="270" t="s">
        <v>1</v>
      </c>
      <c r="F271" s="271" t="s">
        <v>2265</v>
      </c>
      <c r="G271" s="269"/>
      <c r="H271" s="272">
        <v>24.276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166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158</v>
      </c>
    </row>
    <row r="272" spans="1:65" s="2" customFormat="1" ht="21.75" customHeight="1">
      <c r="A272" s="37"/>
      <c r="B272" s="38"/>
      <c r="C272" s="243" t="s">
        <v>412</v>
      </c>
      <c r="D272" s="243" t="s">
        <v>160</v>
      </c>
      <c r="E272" s="244" t="s">
        <v>337</v>
      </c>
      <c r="F272" s="245" t="s">
        <v>338</v>
      </c>
      <c r="G272" s="246" t="s">
        <v>163</v>
      </c>
      <c r="H272" s="247">
        <v>12.138</v>
      </c>
      <c r="I272" s="248"/>
      <c r="J272" s="249">
        <f>ROUND(I272*H272,2)</f>
        <v>0</v>
      </c>
      <c r="K272" s="250"/>
      <c r="L272" s="43"/>
      <c r="M272" s="251" t="s">
        <v>1</v>
      </c>
      <c r="N272" s="252" t="s">
        <v>38</v>
      </c>
      <c r="O272" s="90"/>
      <c r="P272" s="253">
        <f>O272*H272</f>
        <v>0</v>
      </c>
      <c r="Q272" s="253">
        <v>0.00489</v>
      </c>
      <c r="R272" s="253">
        <f>Q272*H272</f>
        <v>0.05935482</v>
      </c>
      <c r="S272" s="253">
        <v>0</v>
      </c>
      <c r="T272" s="25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5" t="s">
        <v>164</v>
      </c>
      <c r="AT272" s="255" t="s">
        <v>160</v>
      </c>
      <c r="AU272" s="255" t="s">
        <v>82</v>
      </c>
      <c r="AY272" s="16" t="s">
        <v>158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6" t="s">
        <v>80</v>
      </c>
      <c r="BK272" s="256">
        <f>ROUND(I272*H272,2)</f>
        <v>0</v>
      </c>
      <c r="BL272" s="16" t="s">
        <v>164</v>
      </c>
      <c r="BM272" s="255" t="s">
        <v>2266</v>
      </c>
    </row>
    <row r="273" spans="1:51" s="13" customFormat="1" ht="12">
      <c r="A273" s="13"/>
      <c r="B273" s="257"/>
      <c r="C273" s="258"/>
      <c r="D273" s="259" t="s">
        <v>166</v>
      </c>
      <c r="E273" s="260" t="s">
        <v>1</v>
      </c>
      <c r="F273" s="261" t="s">
        <v>333</v>
      </c>
      <c r="G273" s="258"/>
      <c r="H273" s="260" t="s">
        <v>1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166</v>
      </c>
      <c r="AU273" s="267" t="s">
        <v>82</v>
      </c>
      <c r="AV273" s="13" t="s">
        <v>80</v>
      </c>
      <c r="AW273" s="13" t="s">
        <v>30</v>
      </c>
      <c r="AX273" s="13" t="s">
        <v>73</v>
      </c>
      <c r="AY273" s="267" t="s">
        <v>158</v>
      </c>
    </row>
    <row r="274" spans="1:51" s="14" customFormat="1" ht="12">
      <c r="A274" s="14"/>
      <c r="B274" s="268"/>
      <c r="C274" s="269"/>
      <c r="D274" s="259" t="s">
        <v>166</v>
      </c>
      <c r="E274" s="270" t="s">
        <v>1</v>
      </c>
      <c r="F274" s="271" t="s">
        <v>2267</v>
      </c>
      <c r="G274" s="269"/>
      <c r="H274" s="272">
        <v>12.138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166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158</v>
      </c>
    </row>
    <row r="275" spans="1:65" s="2" customFormat="1" ht="21.75" customHeight="1">
      <c r="A275" s="37"/>
      <c r="B275" s="38"/>
      <c r="C275" s="243" t="s">
        <v>417</v>
      </c>
      <c r="D275" s="243" t="s">
        <v>160</v>
      </c>
      <c r="E275" s="244" t="s">
        <v>342</v>
      </c>
      <c r="F275" s="245" t="s">
        <v>343</v>
      </c>
      <c r="G275" s="246" t="s">
        <v>163</v>
      </c>
      <c r="H275" s="247">
        <v>12.138</v>
      </c>
      <c r="I275" s="248"/>
      <c r="J275" s="249">
        <f>ROUND(I275*H275,2)</f>
        <v>0</v>
      </c>
      <c r="K275" s="250"/>
      <c r="L275" s="43"/>
      <c r="M275" s="251" t="s">
        <v>1</v>
      </c>
      <c r="N275" s="252" t="s">
        <v>38</v>
      </c>
      <c r="O275" s="90"/>
      <c r="P275" s="253">
        <f>O275*H275</f>
        <v>0</v>
      </c>
      <c r="Q275" s="253">
        <v>0.003</v>
      </c>
      <c r="R275" s="253">
        <f>Q275*H275</f>
        <v>0.036414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164</v>
      </c>
      <c r="AT275" s="255" t="s">
        <v>160</v>
      </c>
      <c r="AU275" s="255" t="s">
        <v>82</v>
      </c>
      <c r="AY275" s="16" t="s">
        <v>158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80</v>
      </c>
      <c r="BK275" s="256">
        <f>ROUND(I275*H275,2)</f>
        <v>0</v>
      </c>
      <c r="BL275" s="16" t="s">
        <v>164</v>
      </c>
      <c r="BM275" s="255" t="s">
        <v>2268</v>
      </c>
    </row>
    <row r="276" spans="1:51" s="13" customFormat="1" ht="12">
      <c r="A276" s="13"/>
      <c r="B276" s="257"/>
      <c r="C276" s="258"/>
      <c r="D276" s="259" t="s">
        <v>166</v>
      </c>
      <c r="E276" s="260" t="s">
        <v>1</v>
      </c>
      <c r="F276" s="261" t="s">
        <v>333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166</v>
      </c>
      <c r="AU276" s="267" t="s">
        <v>82</v>
      </c>
      <c r="AV276" s="13" t="s">
        <v>80</v>
      </c>
      <c r="AW276" s="13" t="s">
        <v>30</v>
      </c>
      <c r="AX276" s="13" t="s">
        <v>73</v>
      </c>
      <c r="AY276" s="267" t="s">
        <v>158</v>
      </c>
    </row>
    <row r="277" spans="1:51" s="14" customFormat="1" ht="12">
      <c r="A277" s="14"/>
      <c r="B277" s="268"/>
      <c r="C277" s="269"/>
      <c r="D277" s="259" t="s">
        <v>166</v>
      </c>
      <c r="E277" s="270" t="s">
        <v>1</v>
      </c>
      <c r="F277" s="271" t="s">
        <v>2267</v>
      </c>
      <c r="G277" s="269"/>
      <c r="H277" s="272">
        <v>12.138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166</v>
      </c>
      <c r="AU277" s="278" t="s">
        <v>82</v>
      </c>
      <c r="AV277" s="14" t="s">
        <v>82</v>
      </c>
      <c r="AW277" s="14" t="s">
        <v>30</v>
      </c>
      <c r="AX277" s="14" t="s">
        <v>73</v>
      </c>
      <c r="AY277" s="278" t="s">
        <v>158</v>
      </c>
    </row>
    <row r="278" spans="1:65" s="2" customFormat="1" ht="21.75" customHeight="1">
      <c r="A278" s="37"/>
      <c r="B278" s="38"/>
      <c r="C278" s="243" t="s">
        <v>430</v>
      </c>
      <c r="D278" s="243" t="s">
        <v>160</v>
      </c>
      <c r="E278" s="244" t="s">
        <v>346</v>
      </c>
      <c r="F278" s="245" t="s">
        <v>347</v>
      </c>
      <c r="G278" s="246" t="s">
        <v>163</v>
      </c>
      <c r="H278" s="247">
        <v>375.991</v>
      </c>
      <c r="I278" s="248"/>
      <c r="J278" s="249">
        <f>ROUND(I278*H278,2)</f>
        <v>0</v>
      </c>
      <c r="K278" s="250"/>
      <c r="L278" s="43"/>
      <c r="M278" s="251" t="s">
        <v>1</v>
      </c>
      <c r="N278" s="252" t="s">
        <v>38</v>
      </c>
      <c r="O278" s="90"/>
      <c r="P278" s="253">
        <f>O278*H278</f>
        <v>0</v>
      </c>
      <c r="Q278" s="253">
        <v>0.0169</v>
      </c>
      <c r="R278" s="253">
        <f>Q278*H278</f>
        <v>6.354247899999999</v>
      </c>
      <c r="S278" s="253">
        <v>0</v>
      </c>
      <c r="T278" s="25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5" t="s">
        <v>164</v>
      </c>
      <c r="AT278" s="255" t="s">
        <v>160</v>
      </c>
      <c r="AU278" s="255" t="s">
        <v>82</v>
      </c>
      <c r="AY278" s="16" t="s">
        <v>158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6" t="s">
        <v>80</v>
      </c>
      <c r="BK278" s="256">
        <f>ROUND(I278*H278,2)</f>
        <v>0</v>
      </c>
      <c r="BL278" s="16" t="s">
        <v>164</v>
      </c>
      <c r="BM278" s="255" t="s">
        <v>2269</v>
      </c>
    </row>
    <row r="279" spans="1:51" s="13" customFormat="1" ht="12">
      <c r="A279" s="13"/>
      <c r="B279" s="257"/>
      <c r="C279" s="258"/>
      <c r="D279" s="259" t="s">
        <v>166</v>
      </c>
      <c r="E279" s="260" t="s">
        <v>1</v>
      </c>
      <c r="F279" s="261" t="s">
        <v>349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166</v>
      </c>
      <c r="AU279" s="267" t="s">
        <v>82</v>
      </c>
      <c r="AV279" s="13" t="s">
        <v>80</v>
      </c>
      <c r="AW279" s="13" t="s">
        <v>30</v>
      </c>
      <c r="AX279" s="13" t="s">
        <v>73</v>
      </c>
      <c r="AY279" s="267" t="s">
        <v>158</v>
      </c>
    </row>
    <row r="280" spans="1:51" s="14" customFormat="1" ht="12">
      <c r="A280" s="14"/>
      <c r="B280" s="268"/>
      <c r="C280" s="269"/>
      <c r="D280" s="259" t="s">
        <v>166</v>
      </c>
      <c r="E280" s="270" t="s">
        <v>1</v>
      </c>
      <c r="F280" s="271" t="s">
        <v>2270</v>
      </c>
      <c r="G280" s="269"/>
      <c r="H280" s="272">
        <v>375.991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166</v>
      </c>
      <c r="AU280" s="278" t="s">
        <v>82</v>
      </c>
      <c r="AV280" s="14" t="s">
        <v>82</v>
      </c>
      <c r="AW280" s="14" t="s">
        <v>30</v>
      </c>
      <c r="AX280" s="14" t="s">
        <v>73</v>
      </c>
      <c r="AY280" s="278" t="s">
        <v>158</v>
      </c>
    </row>
    <row r="281" spans="1:65" s="2" customFormat="1" ht="21.75" customHeight="1">
      <c r="A281" s="37"/>
      <c r="B281" s="38"/>
      <c r="C281" s="243" t="s">
        <v>437</v>
      </c>
      <c r="D281" s="243" t="s">
        <v>160</v>
      </c>
      <c r="E281" s="244" t="s">
        <v>352</v>
      </c>
      <c r="F281" s="245" t="s">
        <v>353</v>
      </c>
      <c r="G281" s="246" t="s">
        <v>163</v>
      </c>
      <c r="H281" s="247">
        <v>298.933</v>
      </c>
      <c r="I281" s="248"/>
      <c r="J281" s="249">
        <f>ROUND(I281*H281,2)</f>
        <v>0</v>
      </c>
      <c r="K281" s="250"/>
      <c r="L281" s="43"/>
      <c r="M281" s="251" t="s">
        <v>1</v>
      </c>
      <c r="N281" s="252" t="s">
        <v>38</v>
      </c>
      <c r="O281" s="90"/>
      <c r="P281" s="253">
        <f>O281*H281</f>
        <v>0</v>
      </c>
      <c r="Q281" s="253">
        <v>0.00489</v>
      </c>
      <c r="R281" s="253">
        <f>Q281*H281</f>
        <v>1.46178237</v>
      </c>
      <c r="S281" s="253">
        <v>0</v>
      </c>
      <c r="T281" s="25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5" t="s">
        <v>164</v>
      </c>
      <c r="AT281" s="255" t="s">
        <v>160</v>
      </c>
      <c r="AU281" s="255" t="s">
        <v>82</v>
      </c>
      <c r="AY281" s="16" t="s">
        <v>158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6" t="s">
        <v>80</v>
      </c>
      <c r="BK281" s="256">
        <f>ROUND(I281*H281,2)</f>
        <v>0</v>
      </c>
      <c r="BL281" s="16" t="s">
        <v>164</v>
      </c>
      <c r="BM281" s="255" t="s">
        <v>2271</v>
      </c>
    </row>
    <row r="282" spans="1:51" s="14" customFormat="1" ht="12">
      <c r="A282" s="14"/>
      <c r="B282" s="268"/>
      <c r="C282" s="269"/>
      <c r="D282" s="259" t="s">
        <v>166</v>
      </c>
      <c r="E282" s="270" t="s">
        <v>1</v>
      </c>
      <c r="F282" s="271" t="s">
        <v>2272</v>
      </c>
      <c r="G282" s="269"/>
      <c r="H282" s="272">
        <v>12.268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166</v>
      </c>
      <c r="AU282" s="278" t="s">
        <v>82</v>
      </c>
      <c r="AV282" s="14" t="s">
        <v>82</v>
      </c>
      <c r="AW282" s="14" t="s">
        <v>30</v>
      </c>
      <c r="AX282" s="14" t="s">
        <v>73</v>
      </c>
      <c r="AY282" s="278" t="s">
        <v>158</v>
      </c>
    </row>
    <row r="283" spans="1:51" s="13" customFormat="1" ht="12">
      <c r="A283" s="13"/>
      <c r="B283" s="257"/>
      <c r="C283" s="258"/>
      <c r="D283" s="259" t="s">
        <v>166</v>
      </c>
      <c r="E283" s="260" t="s">
        <v>1</v>
      </c>
      <c r="F283" s="261" t="s">
        <v>275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166</v>
      </c>
      <c r="AU283" s="267" t="s">
        <v>82</v>
      </c>
      <c r="AV283" s="13" t="s">
        <v>80</v>
      </c>
      <c r="AW283" s="13" t="s">
        <v>30</v>
      </c>
      <c r="AX283" s="13" t="s">
        <v>73</v>
      </c>
      <c r="AY283" s="267" t="s">
        <v>158</v>
      </c>
    </row>
    <row r="284" spans="1:51" s="14" customFormat="1" ht="12">
      <c r="A284" s="14"/>
      <c r="B284" s="268"/>
      <c r="C284" s="269"/>
      <c r="D284" s="259" t="s">
        <v>166</v>
      </c>
      <c r="E284" s="270" t="s">
        <v>1</v>
      </c>
      <c r="F284" s="271" t="s">
        <v>2273</v>
      </c>
      <c r="G284" s="269"/>
      <c r="H284" s="272">
        <v>43.145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166</v>
      </c>
      <c r="AU284" s="278" t="s">
        <v>82</v>
      </c>
      <c r="AV284" s="14" t="s">
        <v>82</v>
      </c>
      <c r="AW284" s="14" t="s">
        <v>30</v>
      </c>
      <c r="AX284" s="14" t="s">
        <v>73</v>
      </c>
      <c r="AY284" s="278" t="s">
        <v>158</v>
      </c>
    </row>
    <row r="285" spans="1:51" s="14" customFormat="1" ht="12">
      <c r="A285" s="14"/>
      <c r="B285" s="268"/>
      <c r="C285" s="269"/>
      <c r="D285" s="259" t="s">
        <v>166</v>
      </c>
      <c r="E285" s="270" t="s">
        <v>1</v>
      </c>
      <c r="F285" s="271" t="s">
        <v>2274</v>
      </c>
      <c r="G285" s="269"/>
      <c r="H285" s="272">
        <v>47.2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166</v>
      </c>
      <c r="AU285" s="278" t="s">
        <v>82</v>
      </c>
      <c r="AV285" s="14" t="s">
        <v>82</v>
      </c>
      <c r="AW285" s="14" t="s">
        <v>30</v>
      </c>
      <c r="AX285" s="14" t="s">
        <v>73</v>
      </c>
      <c r="AY285" s="278" t="s">
        <v>158</v>
      </c>
    </row>
    <row r="286" spans="1:51" s="14" customFormat="1" ht="12">
      <c r="A286" s="14"/>
      <c r="B286" s="268"/>
      <c r="C286" s="269"/>
      <c r="D286" s="259" t="s">
        <v>166</v>
      </c>
      <c r="E286" s="270" t="s">
        <v>1</v>
      </c>
      <c r="F286" s="271" t="s">
        <v>2275</v>
      </c>
      <c r="G286" s="269"/>
      <c r="H286" s="272">
        <v>41.68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166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158</v>
      </c>
    </row>
    <row r="287" spans="1:51" s="14" customFormat="1" ht="12">
      <c r="A287" s="14"/>
      <c r="B287" s="268"/>
      <c r="C287" s="269"/>
      <c r="D287" s="259" t="s">
        <v>166</v>
      </c>
      <c r="E287" s="270" t="s">
        <v>1</v>
      </c>
      <c r="F287" s="271" t="s">
        <v>2276</v>
      </c>
      <c r="G287" s="269"/>
      <c r="H287" s="272">
        <v>59.45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166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158</v>
      </c>
    </row>
    <row r="288" spans="1:51" s="14" customFormat="1" ht="12">
      <c r="A288" s="14"/>
      <c r="B288" s="268"/>
      <c r="C288" s="269"/>
      <c r="D288" s="259" t="s">
        <v>166</v>
      </c>
      <c r="E288" s="270" t="s">
        <v>1</v>
      </c>
      <c r="F288" s="271" t="s">
        <v>2277</v>
      </c>
      <c r="G288" s="269"/>
      <c r="H288" s="272">
        <v>38.265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166</v>
      </c>
      <c r="AU288" s="278" t="s">
        <v>82</v>
      </c>
      <c r="AV288" s="14" t="s">
        <v>82</v>
      </c>
      <c r="AW288" s="14" t="s">
        <v>30</v>
      </c>
      <c r="AX288" s="14" t="s">
        <v>73</v>
      </c>
      <c r="AY288" s="278" t="s">
        <v>158</v>
      </c>
    </row>
    <row r="289" spans="1:51" s="14" customFormat="1" ht="12">
      <c r="A289" s="14"/>
      <c r="B289" s="268"/>
      <c r="C289" s="269"/>
      <c r="D289" s="259" t="s">
        <v>166</v>
      </c>
      <c r="E289" s="270" t="s">
        <v>1</v>
      </c>
      <c r="F289" s="271" t="s">
        <v>2278</v>
      </c>
      <c r="G289" s="269"/>
      <c r="H289" s="272">
        <v>56.925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166</v>
      </c>
      <c r="AU289" s="278" t="s">
        <v>82</v>
      </c>
      <c r="AV289" s="14" t="s">
        <v>82</v>
      </c>
      <c r="AW289" s="14" t="s">
        <v>30</v>
      </c>
      <c r="AX289" s="14" t="s">
        <v>73</v>
      </c>
      <c r="AY289" s="278" t="s">
        <v>158</v>
      </c>
    </row>
    <row r="290" spans="1:65" s="2" customFormat="1" ht="21.75" customHeight="1">
      <c r="A290" s="37"/>
      <c r="B290" s="38"/>
      <c r="C290" s="243" t="s">
        <v>441</v>
      </c>
      <c r="D290" s="243" t="s">
        <v>160</v>
      </c>
      <c r="E290" s="244" t="s">
        <v>362</v>
      </c>
      <c r="F290" s="245" t="s">
        <v>363</v>
      </c>
      <c r="G290" s="246" t="s">
        <v>163</v>
      </c>
      <c r="H290" s="247">
        <v>286.665</v>
      </c>
      <c r="I290" s="248"/>
      <c r="J290" s="249">
        <f>ROUND(I290*H290,2)</f>
        <v>0</v>
      </c>
      <c r="K290" s="250"/>
      <c r="L290" s="43"/>
      <c r="M290" s="251" t="s">
        <v>1</v>
      </c>
      <c r="N290" s="252" t="s">
        <v>38</v>
      </c>
      <c r="O290" s="90"/>
      <c r="P290" s="253">
        <f>O290*H290</f>
        <v>0</v>
      </c>
      <c r="Q290" s="253">
        <v>0.003</v>
      </c>
      <c r="R290" s="253">
        <f>Q290*H290</f>
        <v>0.8599950000000001</v>
      </c>
      <c r="S290" s="253">
        <v>0</v>
      </c>
      <c r="T290" s="25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5" t="s">
        <v>164</v>
      </c>
      <c r="AT290" s="255" t="s">
        <v>160</v>
      </c>
      <c r="AU290" s="255" t="s">
        <v>82</v>
      </c>
      <c r="AY290" s="16" t="s">
        <v>158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6" t="s">
        <v>80</v>
      </c>
      <c r="BK290" s="256">
        <f>ROUND(I290*H290,2)</f>
        <v>0</v>
      </c>
      <c r="BL290" s="16" t="s">
        <v>164</v>
      </c>
      <c r="BM290" s="255" t="s">
        <v>2279</v>
      </c>
    </row>
    <row r="291" spans="1:51" s="13" customFormat="1" ht="12">
      <c r="A291" s="13"/>
      <c r="B291" s="257"/>
      <c r="C291" s="258"/>
      <c r="D291" s="259" t="s">
        <v>166</v>
      </c>
      <c r="E291" s="260" t="s">
        <v>1</v>
      </c>
      <c r="F291" s="261" t="s">
        <v>2280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166</v>
      </c>
      <c r="AU291" s="267" t="s">
        <v>82</v>
      </c>
      <c r="AV291" s="13" t="s">
        <v>80</v>
      </c>
      <c r="AW291" s="13" t="s">
        <v>30</v>
      </c>
      <c r="AX291" s="13" t="s">
        <v>73</v>
      </c>
      <c r="AY291" s="267" t="s">
        <v>158</v>
      </c>
    </row>
    <row r="292" spans="1:51" s="13" customFormat="1" ht="12">
      <c r="A292" s="13"/>
      <c r="B292" s="257"/>
      <c r="C292" s="258"/>
      <c r="D292" s="259" t="s">
        <v>166</v>
      </c>
      <c r="E292" s="260" t="s">
        <v>1</v>
      </c>
      <c r="F292" s="261" t="s">
        <v>275</v>
      </c>
      <c r="G292" s="258"/>
      <c r="H292" s="260" t="s">
        <v>1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7" t="s">
        <v>166</v>
      </c>
      <c r="AU292" s="267" t="s">
        <v>82</v>
      </c>
      <c r="AV292" s="13" t="s">
        <v>80</v>
      </c>
      <c r="AW292" s="13" t="s">
        <v>30</v>
      </c>
      <c r="AX292" s="13" t="s">
        <v>73</v>
      </c>
      <c r="AY292" s="267" t="s">
        <v>158</v>
      </c>
    </row>
    <row r="293" spans="1:51" s="14" customFormat="1" ht="12">
      <c r="A293" s="14"/>
      <c r="B293" s="268"/>
      <c r="C293" s="269"/>
      <c r="D293" s="259" t="s">
        <v>166</v>
      </c>
      <c r="E293" s="270" t="s">
        <v>1</v>
      </c>
      <c r="F293" s="271" t="s">
        <v>2273</v>
      </c>
      <c r="G293" s="269"/>
      <c r="H293" s="272">
        <v>43.145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166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158</v>
      </c>
    </row>
    <row r="294" spans="1:51" s="14" customFormat="1" ht="12">
      <c r="A294" s="14"/>
      <c r="B294" s="268"/>
      <c r="C294" s="269"/>
      <c r="D294" s="259" t="s">
        <v>166</v>
      </c>
      <c r="E294" s="270" t="s">
        <v>1</v>
      </c>
      <c r="F294" s="271" t="s">
        <v>2274</v>
      </c>
      <c r="G294" s="269"/>
      <c r="H294" s="272">
        <v>47.2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166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158</v>
      </c>
    </row>
    <row r="295" spans="1:51" s="14" customFormat="1" ht="12">
      <c r="A295" s="14"/>
      <c r="B295" s="268"/>
      <c r="C295" s="269"/>
      <c r="D295" s="259" t="s">
        <v>166</v>
      </c>
      <c r="E295" s="270" t="s">
        <v>1</v>
      </c>
      <c r="F295" s="271" t="s">
        <v>2275</v>
      </c>
      <c r="G295" s="269"/>
      <c r="H295" s="272">
        <v>41.68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166</v>
      </c>
      <c r="AU295" s="278" t="s">
        <v>82</v>
      </c>
      <c r="AV295" s="14" t="s">
        <v>82</v>
      </c>
      <c r="AW295" s="14" t="s">
        <v>30</v>
      </c>
      <c r="AX295" s="14" t="s">
        <v>73</v>
      </c>
      <c r="AY295" s="278" t="s">
        <v>158</v>
      </c>
    </row>
    <row r="296" spans="1:51" s="14" customFormat="1" ht="12">
      <c r="A296" s="14"/>
      <c r="B296" s="268"/>
      <c r="C296" s="269"/>
      <c r="D296" s="259" t="s">
        <v>166</v>
      </c>
      <c r="E296" s="270" t="s">
        <v>1</v>
      </c>
      <c r="F296" s="271" t="s">
        <v>2276</v>
      </c>
      <c r="G296" s="269"/>
      <c r="H296" s="272">
        <v>59.45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166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158</v>
      </c>
    </row>
    <row r="297" spans="1:51" s="14" customFormat="1" ht="12">
      <c r="A297" s="14"/>
      <c r="B297" s="268"/>
      <c r="C297" s="269"/>
      <c r="D297" s="259" t="s">
        <v>166</v>
      </c>
      <c r="E297" s="270" t="s">
        <v>1</v>
      </c>
      <c r="F297" s="271" t="s">
        <v>2277</v>
      </c>
      <c r="G297" s="269"/>
      <c r="H297" s="272">
        <v>38.265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166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158</v>
      </c>
    </row>
    <row r="298" spans="1:51" s="14" customFormat="1" ht="12">
      <c r="A298" s="14"/>
      <c r="B298" s="268"/>
      <c r="C298" s="269"/>
      <c r="D298" s="259" t="s">
        <v>166</v>
      </c>
      <c r="E298" s="270" t="s">
        <v>1</v>
      </c>
      <c r="F298" s="271" t="s">
        <v>2278</v>
      </c>
      <c r="G298" s="269"/>
      <c r="H298" s="272">
        <v>56.925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166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158</v>
      </c>
    </row>
    <row r="299" spans="1:65" s="2" customFormat="1" ht="21.75" customHeight="1">
      <c r="A299" s="37"/>
      <c r="B299" s="38"/>
      <c r="C299" s="243" t="s">
        <v>445</v>
      </c>
      <c r="D299" s="243" t="s">
        <v>160</v>
      </c>
      <c r="E299" s="244" t="s">
        <v>366</v>
      </c>
      <c r="F299" s="245" t="s">
        <v>367</v>
      </c>
      <c r="G299" s="246" t="s">
        <v>284</v>
      </c>
      <c r="H299" s="247">
        <v>101</v>
      </c>
      <c r="I299" s="248"/>
      <c r="J299" s="249">
        <f>ROUND(I299*H299,2)</f>
        <v>0</v>
      </c>
      <c r="K299" s="250"/>
      <c r="L299" s="43"/>
      <c r="M299" s="251" t="s">
        <v>1</v>
      </c>
      <c r="N299" s="252" t="s">
        <v>38</v>
      </c>
      <c r="O299" s="90"/>
      <c r="P299" s="253">
        <f>O299*H299</f>
        <v>0</v>
      </c>
      <c r="Q299" s="253">
        <v>0.0102</v>
      </c>
      <c r="R299" s="253">
        <f>Q299*H299</f>
        <v>1.0302</v>
      </c>
      <c r="S299" s="253">
        <v>0</v>
      </c>
      <c r="T299" s="25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5" t="s">
        <v>164</v>
      </c>
      <c r="AT299" s="255" t="s">
        <v>160</v>
      </c>
      <c r="AU299" s="255" t="s">
        <v>82</v>
      </c>
      <c r="AY299" s="16" t="s">
        <v>158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6" t="s">
        <v>80</v>
      </c>
      <c r="BK299" s="256">
        <f>ROUND(I299*H299,2)</f>
        <v>0</v>
      </c>
      <c r="BL299" s="16" t="s">
        <v>164</v>
      </c>
      <c r="BM299" s="255" t="s">
        <v>2281</v>
      </c>
    </row>
    <row r="300" spans="1:51" s="13" customFormat="1" ht="12">
      <c r="A300" s="13"/>
      <c r="B300" s="257"/>
      <c r="C300" s="258"/>
      <c r="D300" s="259" t="s">
        <v>166</v>
      </c>
      <c r="E300" s="260" t="s">
        <v>1</v>
      </c>
      <c r="F300" s="261" t="s">
        <v>369</v>
      </c>
      <c r="G300" s="258"/>
      <c r="H300" s="260" t="s">
        <v>1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7" t="s">
        <v>166</v>
      </c>
      <c r="AU300" s="267" t="s">
        <v>82</v>
      </c>
      <c r="AV300" s="13" t="s">
        <v>80</v>
      </c>
      <c r="AW300" s="13" t="s">
        <v>30</v>
      </c>
      <c r="AX300" s="13" t="s">
        <v>73</v>
      </c>
      <c r="AY300" s="267" t="s">
        <v>158</v>
      </c>
    </row>
    <row r="301" spans="1:51" s="14" customFormat="1" ht="12">
      <c r="A301" s="14"/>
      <c r="B301" s="268"/>
      <c r="C301" s="269"/>
      <c r="D301" s="259" t="s">
        <v>166</v>
      </c>
      <c r="E301" s="270" t="s">
        <v>1</v>
      </c>
      <c r="F301" s="271" t="s">
        <v>818</v>
      </c>
      <c r="G301" s="269"/>
      <c r="H301" s="272">
        <v>4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166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158</v>
      </c>
    </row>
    <row r="302" spans="1:51" s="14" customFormat="1" ht="12">
      <c r="A302" s="14"/>
      <c r="B302" s="268"/>
      <c r="C302" s="269"/>
      <c r="D302" s="259" t="s">
        <v>166</v>
      </c>
      <c r="E302" s="270" t="s">
        <v>1</v>
      </c>
      <c r="F302" s="271" t="s">
        <v>2282</v>
      </c>
      <c r="G302" s="269"/>
      <c r="H302" s="272">
        <v>44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166</v>
      </c>
      <c r="AU302" s="278" t="s">
        <v>82</v>
      </c>
      <c r="AV302" s="14" t="s">
        <v>82</v>
      </c>
      <c r="AW302" s="14" t="s">
        <v>30</v>
      </c>
      <c r="AX302" s="14" t="s">
        <v>73</v>
      </c>
      <c r="AY302" s="278" t="s">
        <v>158</v>
      </c>
    </row>
    <row r="303" spans="1:51" s="14" customFormat="1" ht="12">
      <c r="A303" s="14"/>
      <c r="B303" s="268"/>
      <c r="C303" s="269"/>
      <c r="D303" s="259" t="s">
        <v>166</v>
      </c>
      <c r="E303" s="270" t="s">
        <v>1</v>
      </c>
      <c r="F303" s="271" t="s">
        <v>2283</v>
      </c>
      <c r="G303" s="269"/>
      <c r="H303" s="272">
        <v>47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166</v>
      </c>
      <c r="AU303" s="278" t="s">
        <v>82</v>
      </c>
      <c r="AV303" s="14" t="s">
        <v>82</v>
      </c>
      <c r="AW303" s="14" t="s">
        <v>30</v>
      </c>
      <c r="AX303" s="14" t="s">
        <v>73</v>
      </c>
      <c r="AY303" s="278" t="s">
        <v>158</v>
      </c>
    </row>
    <row r="304" spans="1:51" s="14" customFormat="1" ht="12">
      <c r="A304" s="14"/>
      <c r="B304" s="268"/>
      <c r="C304" s="269"/>
      <c r="D304" s="259" t="s">
        <v>166</v>
      </c>
      <c r="E304" s="270" t="s">
        <v>1</v>
      </c>
      <c r="F304" s="271" t="s">
        <v>2284</v>
      </c>
      <c r="G304" s="269"/>
      <c r="H304" s="272">
        <v>6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166</v>
      </c>
      <c r="AU304" s="278" t="s">
        <v>82</v>
      </c>
      <c r="AV304" s="14" t="s">
        <v>82</v>
      </c>
      <c r="AW304" s="14" t="s">
        <v>30</v>
      </c>
      <c r="AX304" s="14" t="s">
        <v>73</v>
      </c>
      <c r="AY304" s="278" t="s">
        <v>158</v>
      </c>
    </row>
    <row r="305" spans="1:65" s="2" customFormat="1" ht="21.75" customHeight="1">
      <c r="A305" s="37"/>
      <c r="B305" s="38"/>
      <c r="C305" s="243" t="s">
        <v>455</v>
      </c>
      <c r="D305" s="243" t="s">
        <v>160</v>
      </c>
      <c r="E305" s="244" t="s">
        <v>373</v>
      </c>
      <c r="F305" s="245" t="s">
        <v>374</v>
      </c>
      <c r="G305" s="246" t="s">
        <v>284</v>
      </c>
      <c r="H305" s="247">
        <v>10</v>
      </c>
      <c r="I305" s="248"/>
      <c r="J305" s="249">
        <f>ROUND(I305*H305,2)</f>
        <v>0</v>
      </c>
      <c r="K305" s="250"/>
      <c r="L305" s="43"/>
      <c r="M305" s="251" t="s">
        <v>1</v>
      </c>
      <c r="N305" s="252" t="s">
        <v>38</v>
      </c>
      <c r="O305" s="90"/>
      <c r="P305" s="253">
        <f>O305*H305</f>
        <v>0</v>
      </c>
      <c r="Q305" s="253">
        <v>0.1575</v>
      </c>
      <c r="R305" s="253">
        <f>Q305*H305</f>
        <v>1.575</v>
      </c>
      <c r="S305" s="253">
        <v>0</v>
      </c>
      <c r="T305" s="254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5" t="s">
        <v>164</v>
      </c>
      <c r="AT305" s="255" t="s">
        <v>160</v>
      </c>
      <c r="AU305" s="255" t="s">
        <v>82</v>
      </c>
      <c r="AY305" s="16" t="s">
        <v>158</v>
      </c>
      <c r="BE305" s="256">
        <f>IF(N305="základní",J305,0)</f>
        <v>0</v>
      </c>
      <c r="BF305" s="256">
        <f>IF(N305="snížená",J305,0)</f>
        <v>0</v>
      </c>
      <c r="BG305" s="256">
        <f>IF(N305="zákl. přenesená",J305,0)</f>
        <v>0</v>
      </c>
      <c r="BH305" s="256">
        <f>IF(N305="sníž. přenesená",J305,0)</f>
        <v>0</v>
      </c>
      <c r="BI305" s="256">
        <f>IF(N305="nulová",J305,0)</f>
        <v>0</v>
      </c>
      <c r="BJ305" s="16" t="s">
        <v>80</v>
      </c>
      <c r="BK305" s="256">
        <f>ROUND(I305*H305,2)</f>
        <v>0</v>
      </c>
      <c r="BL305" s="16" t="s">
        <v>164</v>
      </c>
      <c r="BM305" s="255" t="s">
        <v>2285</v>
      </c>
    </row>
    <row r="306" spans="1:51" s="13" customFormat="1" ht="12">
      <c r="A306" s="13"/>
      <c r="B306" s="257"/>
      <c r="C306" s="258"/>
      <c r="D306" s="259" t="s">
        <v>166</v>
      </c>
      <c r="E306" s="260" t="s">
        <v>1</v>
      </c>
      <c r="F306" s="261" t="s">
        <v>376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166</v>
      </c>
      <c r="AU306" s="267" t="s">
        <v>82</v>
      </c>
      <c r="AV306" s="13" t="s">
        <v>80</v>
      </c>
      <c r="AW306" s="13" t="s">
        <v>30</v>
      </c>
      <c r="AX306" s="13" t="s">
        <v>73</v>
      </c>
      <c r="AY306" s="267" t="s">
        <v>158</v>
      </c>
    </row>
    <row r="307" spans="1:51" s="14" customFormat="1" ht="12">
      <c r="A307" s="14"/>
      <c r="B307" s="268"/>
      <c r="C307" s="269"/>
      <c r="D307" s="259" t="s">
        <v>166</v>
      </c>
      <c r="E307" s="270" t="s">
        <v>1</v>
      </c>
      <c r="F307" s="271" t="s">
        <v>2286</v>
      </c>
      <c r="G307" s="269"/>
      <c r="H307" s="272">
        <v>9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166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158</v>
      </c>
    </row>
    <row r="308" spans="1:51" s="13" customFormat="1" ht="12">
      <c r="A308" s="13"/>
      <c r="B308" s="257"/>
      <c r="C308" s="258"/>
      <c r="D308" s="259" t="s">
        <v>166</v>
      </c>
      <c r="E308" s="260" t="s">
        <v>1</v>
      </c>
      <c r="F308" s="261" t="s">
        <v>275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166</v>
      </c>
      <c r="AU308" s="267" t="s">
        <v>82</v>
      </c>
      <c r="AV308" s="13" t="s">
        <v>80</v>
      </c>
      <c r="AW308" s="13" t="s">
        <v>30</v>
      </c>
      <c r="AX308" s="13" t="s">
        <v>73</v>
      </c>
      <c r="AY308" s="267" t="s">
        <v>158</v>
      </c>
    </row>
    <row r="309" spans="1:51" s="14" customFormat="1" ht="12">
      <c r="A309" s="14"/>
      <c r="B309" s="268"/>
      <c r="C309" s="269"/>
      <c r="D309" s="259" t="s">
        <v>166</v>
      </c>
      <c r="E309" s="270" t="s">
        <v>1</v>
      </c>
      <c r="F309" s="271" t="s">
        <v>378</v>
      </c>
      <c r="G309" s="269"/>
      <c r="H309" s="272">
        <v>1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166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158</v>
      </c>
    </row>
    <row r="310" spans="1:65" s="2" customFormat="1" ht="21.75" customHeight="1">
      <c r="A310" s="37"/>
      <c r="B310" s="38"/>
      <c r="C310" s="243" t="s">
        <v>459</v>
      </c>
      <c r="D310" s="243" t="s">
        <v>160</v>
      </c>
      <c r="E310" s="244" t="s">
        <v>380</v>
      </c>
      <c r="F310" s="245" t="s">
        <v>381</v>
      </c>
      <c r="G310" s="246" t="s">
        <v>163</v>
      </c>
      <c r="H310" s="247">
        <v>260.203</v>
      </c>
      <c r="I310" s="248"/>
      <c r="J310" s="249">
        <f>ROUND(I310*H310,2)</f>
        <v>0</v>
      </c>
      <c r="K310" s="250"/>
      <c r="L310" s="43"/>
      <c r="M310" s="251" t="s">
        <v>1</v>
      </c>
      <c r="N310" s="252" t="s">
        <v>38</v>
      </c>
      <c r="O310" s="90"/>
      <c r="P310" s="253">
        <f>O310*H310</f>
        <v>0</v>
      </c>
      <c r="Q310" s="253">
        <v>0.03358</v>
      </c>
      <c r="R310" s="253">
        <f>Q310*H310</f>
        <v>8.737616739999998</v>
      </c>
      <c r="S310" s="253">
        <v>0</v>
      </c>
      <c r="T310" s="25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5" t="s">
        <v>164</v>
      </c>
      <c r="AT310" s="255" t="s">
        <v>160</v>
      </c>
      <c r="AU310" s="255" t="s">
        <v>82</v>
      </c>
      <c r="AY310" s="16" t="s">
        <v>158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6" t="s">
        <v>80</v>
      </c>
      <c r="BK310" s="256">
        <f>ROUND(I310*H310,2)</f>
        <v>0</v>
      </c>
      <c r="BL310" s="16" t="s">
        <v>164</v>
      </c>
      <c r="BM310" s="255" t="s">
        <v>2287</v>
      </c>
    </row>
    <row r="311" spans="1:51" s="13" customFormat="1" ht="12">
      <c r="A311" s="13"/>
      <c r="B311" s="257"/>
      <c r="C311" s="258"/>
      <c r="D311" s="259" t="s">
        <v>166</v>
      </c>
      <c r="E311" s="260" t="s">
        <v>1</v>
      </c>
      <c r="F311" s="261" t="s">
        <v>2288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166</v>
      </c>
      <c r="AU311" s="267" t="s">
        <v>82</v>
      </c>
      <c r="AV311" s="13" t="s">
        <v>80</v>
      </c>
      <c r="AW311" s="13" t="s">
        <v>30</v>
      </c>
      <c r="AX311" s="13" t="s">
        <v>73</v>
      </c>
      <c r="AY311" s="267" t="s">
        <v>158</v>
      </c>
    </row>
    <row r="312" spans="1:51" s="14" customFormat="1" ht="12">
      <c r="A312" s="14"/>
      <c r="B312" s="268"/>
      <c r="C312" s="269"/>
      <c r="D312" s="259" t="s">
        <v>166</v>
      </c>
      <c r="E312" s="270" t="s">
        <v>1</v>
      </c>
      <c r="F312" s="271" t="s">
        <v>2289</v>
      </c>
      <c r="G312" s="269"/>
      <c r="H312" s="272">
        <v>8.736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166</v>
      </c>
      <c r="AU312" s="278" t="s">
        <v>82</v>
      </c>
      <c r="AV312" s="14" t="s">
        <v>82</v>
      </c>
      <c r="AW312" s="14" t="s">
        <v>30</v>
      </c>
      <c r="AX312" s="14" t="s">
        <v>73</v>
      </c>
      <c r="AY312" s="278" t="s">
        <v>158</v>
      </c>
    </row>
    <row r="313" spans="1:51" s="14" customFormat="1" ht="12">
      <c r="A313" s="14"/>
      <c r="B313" s="268"/>
      <c r="C313" s="269"/>
      <c r="D313" s="259" t="s">
        <v>166</v>
      </c>
      <c r="E313" s="270" t="s">
        <v>1</v>
      </c>
      <c r="F313" s="271" t="s">
        <v>2290</v>
      </c>
      <c r="G313" s="269"/>
      <c r="H313" s="272">
        <v>15.84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166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158</v>
      </c>
    </row>
    <row r="314" spans="1:51" s="14" customFormat="1" ht="12">
      <c r="A314" s="14"/>
      <c r="B314" s="268"/>
      <c r="C314" s="269"/>
      <c r="D314" s="259" t="s">
        <v>166</v>
      </c>
      <c r="E314" s="270" t="s">
        <v>1</v>
      </c>
      <c r="F314" s="271" t="s">
        <v>2291</v>
      </c>
      <c r="G314" s="269"/>
      <c r="H314" s="272">
        <v>14.976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166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158</v>
      </c>
    </row>
    <row r="315" spans="1:51" s="14" customFormat="1" ht="12">
      <c r="A315" s="14"/>
      <c r="B315" s="268"/>
      <c r="C315" s="269"/>
      <c r="D315" s="259" t="s">
        <v>166</v>
      </c>
      <c r="E315" s="270" t="s">
        <v>1</v>
      </c>
      <c r="F315" s="271" t="s">
        <v>2292</v>
      </c>
      <c r="G315" s="269"/>
      <c r="H315" s="272">
        <v>3.725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166</v>
      </c>
      <c r="AU315" s="278" t="s">
        <v>82</v>
      </c>
      <c r="AV315" s="14" t="s">
        <v>82</v>
      </c>
      <c r="AW315" s="14" t="s">
        <v>30</v>
      </c>
      <c r="AX315" s="14" t="s">
        <v>73</v>
      </c>
      <c r="AY315" s="278" t="s">
        <v>158</v>
      </c>
    </row>
    <row r="316" spans="1:51" s="14" customFormat="1" ht="12">
      <c r="A316" s="14"/>
      <c r="B316" s="268"/>
      <c r="C316" s="269"/>
      <c r="D316" s="259" t="s">
        <v>166</v>
      </c>
      <c r="E316" s="270" t="s">
        <v>1</v>
      </c>
      <c r="F316" s="271" t="s">
        <v>2293</v>
      </c>
      <c r="G316" s="269"/>
      <c r="H316" s="272">
        <v>6.912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166</v>
      </c>
      <c r="AU316" s="278" t="s">
        <v>82</v>
      </c>
      <c r="AV316" s="14" t="s">
        <v>82</v>
      </c>
      <c r="AW316" s="14" t="s">
        <v>30</v>
      </c>
      <c r="AX316" s="14" t="s">
        <v>73</v>
      </c>
      <c r="AY316" s="278" t="s">
        <v>158</v>
      </c>
    </row>
    <row r="317" spans="1:51" s="14" customFormat="1" ht="12">
      <c r="A317" s="14"/>
      <c r="B317" s="268"/>
      <c r="C317" s="269"/>
      <c r="D317" s="259" t="s">
        <v>166</v>
      </c>
      <c r="E317" s="270" t="s">
        <v>1</v>
      </c>
      <c r="F317" s="271" t="s">
        <v>2294</v>
      </c>
      <c r="G317" s="269"/>
      <c r="H317" s="272">
        <v>5.434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166</v>
      </c>
      <c r="AU317" s="278" t="s">
        <v>82</v>
      </c>
      <c r="AV317" s="14" t="s">
        <v>82</v>
      </c>
      <c r="AW317" s="14" t="s">
        <v>30</v>
      </c>
      <c r="AX317" s="14" t="s">
        <v>73</v>
      </c>
      <c r="AY317" s="278" t="s">
        <v>158</v>
      </c>
    </row>
    <row r="318" spans="1:51" s="13" customFormat="1" ht="12">
      <c r="A318" s="13"/>
      <c r="B318" s="257"/>
      <c r="C318" s="258"/>
      <c r="D318" s="259" t="s">
        <v>166</v>
      </c>
      <c r="E318" s="260" t="s">
        <v>1</v>
      </c>
      <c r="F318" s="261" t="s">
        <v>2295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166</v>
      </c>
      <c r="AU318" s="267" t="s">
        <v>82</v>
      </c>
      <c r="AV318" s="13" t="s">
        <v>80</v>
      </c>
      <c r="AW318" s="13" t="s">
        <v>30</v>
      </c>
      <c r="AX318" s="13" t="s">
        <v>73</v>
      </c>
      <c r="AY318" s="267" t="s">
        <v>158</v>
      </c>
    </row>
    <row r="319" spans="1:51" s="14" customFormat="1" ht="12">
      <c r="A319" s="14"/>
      <c r="B319" s="268"/>
      <c r="C319" s="269"/>
      <c r="D319" s="259" t="s">
        <v>166</v>
      </c>
      <c r="E319" s="270" t="s">
        <v>1</v>
      </c>
      <c r="F319" s="271" t="s">
        <v>2296</v>
      </c>
      <c r="G319" s="269"/>
      <c r="H319" s="272">
        <v>19.694</v>
      </c>
      <c r="I319" s="273"/>
      <c r="J319" s="269"/>
      <c r="K319" s="269"/>
      <c r="L319" s="274"/>
      <c r="M319" s="275"/>
      <c r="N319" s="276"/>
      <c r="O319" s="276"/>
      <c r="P319" s="276"/>
      <c r="Q319" s="276"/>
      <c r="R319" s="276"/>
      <c r="S319" s="276"/>
      <c r="T319" s="27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8" t="s">
        <v>166</v>
      </c>
      <c r="AU319" s="278" t="s">
        <v>82</v>
      </c>
      <c r="AV319" s="14" t="s">
        <v>82</v>
      </c>
      <c r="AW319" s="14" t="s">
        <v>30</v>
      </c>
      <c r="AX319" s="14" t="s">
        <v>73</v>
      </c>
      <c r="AY319" s="278" t="s">
        <v>158</v>
      </c>
    </row>
    <row r="320" spans="1:51" s="14" customFormat="1" ht="12">
      <c r="A320" s="14"/>
      <c r="B320" s="268"/>
      <c r="C320" s="269"/>
      <c r="D320" s="259" t="s">
        <v>166</v>
      </c>
      <c r="E320" s="270" t="s">
        <v>1</v>
      </c>
      <c r="F320" s="271" t="s">
        <v>2297</v>
      </c>
      <c r="G320" s="269"/>
      <c r="H320" s="272">
        <v>24.461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166</v>
      </c>
      <c r="AU320" s="278" t="s">
        <v>82</v>
      </c>
      <c r="AV320" s="14" t="s">
        <v>82</v>
      </c>
      <c r="AW320" s="14" t="s">
        <v>30</v>
      </c>
      <c r="AX320" s="14" t="s">
        <v>73</v>
      </c>
      <c r="AY320" s="278" t="s">
        <v>158</v>
      </c>
    </row>
    <row r="321" spans="1:51" s="14" customFormat="1" ht="12">
      <c r="A321" s="14"/>
      <c r="B321" s="268"/>
      <c r="C321" s="269"/>
      <c r="D321" s="259" t="s">
        <v>166</v>
      </c>
      <c r="E321" s="270" t="s">
        <v>1</v>
      </c>
      <c r="F321" s="271" t="s">
        <v>2298</v>
      </c>
      <c r="G321" s="269"/>
      <c r="H321" s="272">
        <v>24.48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166</v>
      </c>
      <c r="AU321" s="278" t="s">
        <v>82</v>
      </c>
      <c r="AV321" s="14" t="s">
        <v>82</v>
      </c>
      <c r="AW321" s="14" t="s">
        <v>30</v>
      </c>
      <c r="AX321" s="14" t="s">
        <v>73</v>
      </c>
      <c r="AY321" s="278" t="s">
        <v>158</v>
      </c>
    </row>
    <row r="322" spans="1:51" s="14" customFormat="1" ht="12">
      <c r="A322" s="14"/>
      <c r="B322" s="268"/>
      <c r="C322" s="269"/>
      <c r="D322" s="259" t="s">
        <v>166</v>
      </c>
      <c r="E322" s="270" t="s">
        <v>1</v>
      </c>
      <c r="F322" s="271" t="s">
        <v>2299</v>
      </c>
      <c r="G322" s="269"/>
      <c r="H322" s="272">
        <v>12.47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166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158</v>
      </c>
    </row>
    <row r="323" spans="1:51" s="14" customFormat="1" ht="12">
      <c r="A323" s="14"/>
      <c r="B323" s="268"/>
      <c r="C323" s="269"/>
      <c r="D323" s="259" t="s">
        <v>166</v>
      </c>
      <c r="E323" s="270" t="s">
        <v>1</v>
      </c>
      <c r="F323" s="271" t="s">
        <v>2300</v>
      </c>
      <c r="G323" s="269"/>
      <c r="H323" s="272">
        <v>5.472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166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158</v>
      </c>
    </row>
    <row r="324" spans="1:51" s="14" customFormat="1" ht="12">
      <c r="A324" s="14"/>
      <c r="B324" s="268"/>
      <c r="C324" s="269"/>
      <c r="D324" s="259" t="s">
        <v>166</v>
      </c>
      <c r="E324" s="270" t="s">
        <v>1</v>
      </c>
      <c r="F324" s="271" t="s">
        <v>2301</v>
      </c>
      <c r="G324" s="269"/>
      <c r="H324" s="272">
        <v>2.472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166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158</v>
      </c>
    </row>
    <row r="325" spans="1:51" s="13" customFormat="1" ht="12">
      <c r="A325" s="13"/>
      <c r="B325" s="257"/>
      <c r="C325" s="258"/>
      <c r="D325" s="259" t="s">
        <v>166</v>
      </c>
      <c r="E325" s="260" t="s">
        <v>1</v>
      </c>
      <c r="F325" s="261" t="s">
        <v>392</v>
      </c>
      <c r="G325" s="258"/>
      <c r="H325" s="260" t="s">
        <v>1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166</v>
      </c>
      <c r="AU325" s="267" t="s">
        <v>82</v>
      </c>
      <c r="AV325" s="13" t="s">
        <v>80</v>
      </c>
      <c r="AW325" s="13" t="s">
        <v>30</v>
      </c>
      <c r="AX325" s="13" t="s">
        <v>73</v>
      </c>
      <c r="AY325" s="267" t="s">
        <v>158</v>
      </c>
    </row>
    <row r="326" spans="1:51" s="14" customFormat="1" ht="12">
      <c r="A326" s="14"/>
      <c r="B326" s="268"/>
      <c r="C326" s="269"/>
      <c r="D326" s="259" t="s">
        <v>166</v>
      </c>
      <c r="E326" s="270" t="s">
        <v>1</v>
      </c>
      <c r="F326" s="271" t="s">
        <v>2302</v>
      </c>
      <c r="G326" s="269"/>
      <c r="H326" s="272">
        <v>19.8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166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158</v>
      </c>
    </row>
    <row r="327" spans="1:51" s="14" customFormat="1" ht="12">
      <c r="A327" s="14"/>
      <c r="B327" s="268"/>
      <c r="C327" s="269"/>
      <c r="D327" s="259" t="s">
        <v>166</v>
      </c>
      <c r="E327" s="270" t="s">
        <v>1</v>
      </c>
      <c r="F327" s="271" t="s">
        <v>2303</v>
      </c>
      <c r="G327" s="269"/>
      <c r="H327" s="272">
        <v>7.099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166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158</v>
      </c>
    </row>
    <row r="328" spans="1:51" s="14" customFormat="1" ht="12">
      <c r="A328" s="14"/>
      <c r="B328" s="268"/>
      <c r="C328" s="269"/>
      <c r="D328" s="259" t="s">
        <v>166</v>
      </c>
      <c r="E328" s="270" t="s">
        <v>1</v>
      </c>
      <c r="F328" s="271" t="s">
        <v>2304</v>
      </c>
      <c r="G328" s="269"/>
      <c r="H328" s="272">
        <v>24.864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166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158</v>
      </c>
    </row>
    <row r="329" spans="1:51" s="14" customFormat="1" ht="12">
      <c r="A329" s="14"/>
      <c r="B329" s="268"/>
      <c r="C329" s="269"/>
      <c r="D329" s="259" t="s">
        <v>166</v>
      </c>
      <c r="E329" s="270" t="s">
        <v>1</v>
      </c>
      <c r="F329" s="271" t="s">
        <v>2298</v>
      </c>
      <c r="G329" s="269"/>
      <c r="H329" s="272">
        <v>24.48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166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158</v>
      </c>
    </row>
    <row r="330" spans="1:51" s="14" customFormat="1" ht="12">
      <c r="A330" s="14"/>
      <c r="B330" s="268"/>
      <c r="C330" s="269"/>
      <c r="D330" s="259" t="s">
        <v>166</v>
      </c>
      <c r="E330" s="270" t="s">
        <v>1</v>
      </c>
      <c r="F330" s="271" t="s">
        <v>2305</v>
      </c>
      <c r="G330" s="269"/>
      <c r="H330" s="272">
        <v>1.8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166</v>
      </c>
      <c r="AU330" s="278" t="s">
        <v>82</v>
      </c>
      <c r="AV330" s="14" t="s">
        <v>82</v>
      </c>
      <c r="AW330" s="14" t="s">
        <v>30</v>
      </c>
      <c r="AX330" s="14" t="s">
        <v>73</v>
      </c>
      <c r="AY330" s="278" t="s">
        <v>158</v>
      </c>
    </row>
    <row r="331" spans="1:51" s="14" customFormat="1" ht="12">
      <c r="A331" s="14"/>
      <c r="B331" s="268"/>
      <c r="C331" s="269"/>
      <c r="D331" s="259" t="s">
        <v>166</v>
      </c>
      <c r="E331" s="270" t="s">
        <v>1</v>
      </c>
      <c r="F331" s="271" t="s">
        <v>2306</v>
      </c>
      <c r="G331" s="269"/>
      <c r="H331" s="272">
        <v>21.888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166</v>
      </c>
      <c r="AU331" s="278" t="s">
        <v>82</v>
      </c>
      <c r="AV331" s="14" t="s">
        <v>82</v>
      </c>
      <c r="AW331" s="14" t="s">
        <v>30</v>
      </c>
      <c r="AX331" s="14" t="s">
        <v>73</v>
      </c>
      <c r="AY331" s="278" t="s">
        <v>158</v>
      </c>
    </row>
    <row r="332" spans="1:51" s="14" customFormat="1" ht="12">
      <c r="A332" s="14"/>
      <c r="B332" s="268"/>
      <c r="C332" s="269"/>
      <c r="D332" s="259" t="s">
        <v>166</v>
      </c>
      <c r="E332" s="270" t="s">
        <v>1</v>
      </c>
      <c r="F332" s="271" t="s">
        <v>2307</v>
      </c>
      <c r="G332" s="269"/>
      <c r="H332" s="272">
        <v>15.6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166</v>
      </c>
      <c r="AU332" s="278" t="s">
        <v>82</v>
      </c>
      <c r="AV332" s="14" t="s">
        <v>82</v>
      </c>
      <c r="AW332" s="14" t="s">
        <v>30</v>
      </c>
      <c r="AX332" s="14" t="s">
        <v>73</v>
      </c>
      <c r="AY332" s="278" t="s">
        <v>158</v>
      </c>
    </row>
    <row r="333" spans="1:63" s="12" customFormat="1" ht="22.8" customHeight="1">
      <c r="A333" s="12"/>
      <c r="B333" s="227"/>
      <c r="C333" s="228"/>
      <c r="D333" s="229" t="s">
        <v>72</v>
      </c>
      <c r="E333" s="241" t="s">
        <v>399</v>
      </c>
      <c r="F333" s="241" t="s">
        <v>400</v>
      </c>
      <c r="G333" s="228"/>
      <c r="H333" s="228"/>
      <c r="I333" s="231"/>
      <c r="J333" s="242">
        <f>BK333</f>
        <v>0</v>
      </c>
      <c r="K333" s="228"/>
      <c r="L333" s="233"/>
      <c r="M333" s="234"/>
      <c r="N333" s="235"/>
      <c r="O333" s="235"/>
      <c r="P333" s="236">
        <f>SUM(P334:P717)</f>
        <v>0</v>
      </c>
      <c r="Q333" s="235"/>
      <c r="R333" s="236">
        <f>SUM(R334:R717)</f>
        <v>57.19851627999999</v>
      </c>
      <c r="S333" s="235"/>
      <c r="T333" s="237">
        <f>SUM(T334:T717)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38" t="s">
        <v>80</v>
      </c>
      <c r="AT333" s="239" t="s">
        <v>72</v>
      </c>
      <c r="AU333" s="239" t="s">
        <v>80</v>
      </c>
      <c r="AY333" s="238" t="s">
        <v>158</v>
      </c>
      <c r="BK333" s="240">
        <f>SUM(BK334:BK717)</f>
        <v>0</v>
      </c>
    </row>
    <row r="334" spans="1:65" s="2" customFormat="1" ht="21.75" customHeight="1">
      <c r="A334" s="37"/>
      <c r="B334" s="38"/>
      <c r="C334" s="243" t="s">
        <v>465</v>
      </c>
      <c r="D334" s="243" t="s">
        <v>160</v>
      </c>
      <c r="E334" s="244" t="s">
        <v>402</v>
      </c>
      <c r="F334" s="245" t="s">
        <v>403</v>
      </c>
      <c r="G334" s="246" t="s">
        <v>163</v>
      </c>
      <c r="H334" s="247">
        <v>375.991</v>
      </c>
      <c r="I334" s="248"/>
      <c r="J334" s="249">
        <f>ROUND(I334*H334,2)</f>
        <v>0</v>
      </c>
      <c r="K334" s="250"/>
      <c r="L334" s="43"/>
      <c r="M334" s="251" t="s">
        <v>1</v>
      </c>
      <c r="N334" s="252" t="s">
        <v>38</v>
      </c>
      <c r="O334" s="90"/>
      <c r="P334" s="253">
        <f>O334*H334</f>
        <v>0</v>
      </c>
      <c r="Q334" s="253">
        <v>0.00026</v>
      </c>
      <c r="R334" s="253">
        <f>Q334*H334</f>
        <v>0.09775765999999998</v>
      </c>
      <c r="S334" s="253">
        <v>0</v>
      </c>
      <c r="T334" s="25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5" t="s">
        <v>164</v>
      </c>
      <c r="AT334" s="255" t="s">
        <v>160</v>
      </c>
      <c r="AU334" s="255" t="s">
        <v>82</v>
      </c>
      <c r="AY334" s="16" t="s">
        <v>158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6" t="s">
        <v>80</v>
      </c>
      <c r="BK334" s="256">
        <f>ROUND(I334*H334,2)</f>
        <v>0</v>
      </c>
      <c r="BL334" s="16" t="s">
        <v>164</v>
      </c>
      <c r="BM334" s="255" t="s">
        <v>2308</v>
      </c>
    </row>
    <row r="335" spans="1:51" s="13" customFormat="1" ht="12">
      <c r="A335" s="13"/>
      <c r="B335" s="257"/>
      <c r="C335" s="258"/>
      <c r="D335" s="259" t="s">
        <v>166</v>
      </c>
      <c r="E335" s="260" t="s">
        <v>1</v>
      </c>
      <c r="F335" s="261" t="s">
        <v>349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166</v>
      </c>
      <c r="AU335" s="267" t="s">
        <v>82</v>
      </c>
      <c r="AV335" s="13" t="s">
        <v>80</v>
      </c>
      <c r="AW335" s="13" t="s">
        <v>30</v>
      </c>
      <c r="AX335" s="13" t="s">
        <v>73</v>
      </c>
      <c r="AY335" s="267" t="s">
        <v>158</v>
      </c>
    </row>
    <row r="336" spans="1:51" s="14" customFormat="1" ht="12">
      <c r="A336" s="14"/>
      <c r="B336" s="268"/>
      <c r="C336" s="269"/>
      <c r="D336" s="259" t="s">
        <v>166</v>
      </c>
      <c r="E336" s="270" t="s">
        <v>1</v>
      </c>
      <c r="F336" s="271" t="s">
        <v>2270</v>
      </c>
      <c r="G336" s="269"/>
      <c r="H336" s="272">
        <v>375.991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166</v>
      </c>
      <c r="AU336" s="278" t="s">
        <v>82</v>
      </c>
      <c r="AV336" s="14" t="s">
        <v>82</v>
      </c>
      <c r="AW336" s="14" t="s">
        <v>30</v>
      </c>
      <c r="AX336" s="14" t="s">
        <v>73</v>
      </c>
      <c r="AY336" s="278" t="s">
        <v>158</v>
      </c>
    </row>
    <row r="337" spans="1:65" s="2" customFormat="1" ht="21.75" customHeight="1">
      <c r="A337" s="37"/>
      <c r="B337" s="38"/>
      <c r="C337" s="243" t="s">
        <v>470</v>
      </c>
      <c r="D337" s="243" t="s">
        <v>160</v>
      </c>
      <c r="E337" s="244" t="s">
        <v>418</v>
      </c>
      <c r="F337" s="245" t="s">
        <v>419</v>
      </c>
      <c r="G337" s="246" t="s">
        <v>163</v>
      </c>
      <c r="H337" s="247">
        <v>375.991</v>
      </c>
      <c r="I337" s="248"/>
      <c r="J337" s="249">
        <f>ROUND(I337*H337,2)</f>
        <v>0</v>
      </c>
      <c r="K337" s="250"/>
      <c r="L337" s="43"/>
      <c r="M337" s="251" t="s">
        <v>1</v>
      </c>
      <c r="N337" s="252" t="s">
        <v>38</v>
      </c>
      <c r="O337" s="90"/>
      <c r="P337" s="253">
        <f>O337*H337</f>
        <v>0</v>
      </c>
      <c r="Q337" s="253">
        <v>0.00865</v>
      </c>
      <c r="R337" s="253">
        <f>Q337*H337</f>
        <v>3.25232215</v>
      </c>
      <c r="S337" s="253">
        <v>0</v>
      </c>
      <c r="T337" s="25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5" t="s">
        <v>164</v>
      </c>
      <c r="AT337" s="255" t="s">
        <v>160</v>
      </c>
      <c r="AU337" s="255" t="s">
        <v>82</v>
      </c>
      <c r="AY337" s="16" t="s">
        <v>158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6" t="s">
        <v>80</v>
      </c>
      <c r="BK337" s="256">
        <f>ROUND(I337*H337,2)</f>
        <v>0</v>
      </c>
      <c r="BL337" s="16" t="s">
        <v>164</v>
      </c>
      <c r="BM337" s="255" t="s">
        <v>2309</v>
      </c>
    </row>
    <row r="338" spans="1:51" s="13" customFormat="1" ht="12">
      <c r="A338" s="13"/>
      <c r="B338" s="257"/>
      <c r="C338" s="258"/>
      <c r="D338" s="259" t="s">
        <v>166</v>
      </c>
      <c r="E338" s="260" t="s">
        <v>1</v>
      </c>
      <c r="F338" s="261" t="s">
        <v>167</v>
      </c>
      <c r="G338" s="258"/>
      <c r="H338" s="260" t="s">
        <v>1</v>
      </c>
      <c r="I338" s="262"/>
      <c r="J338" s="258"/>
      <c r="K338" s="258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166</v>
      </c>
      <c r="AU338" s="267" t="s">
        <v>82</v>
      </c>
      <c r="AV338" s="13" t="s">
        <v>80</v>
      </c>
      <c r="AW338" s="13" t="s">
        <v>30</v>
      </c>
      <c r="AX338" s="13" t="s">
        <v>73</v>
      </c>
      <c r="AY338" s="267" t="s">
        <v>158</v>
      </c>
    </row>
    <row r="339" spans="1:51" s="13" customFormat="1" ht="12">
      <c r="A339" s="13"/>
      <c r="B339" s="257"/>
      <c r="C339" s="258"/>
      <c r="D339" s="259" t="s">
        <v>166</v>
      </c>
      <c r="E339" s="260" t="s">
        <v>1</v>
      </c>
      <c r="F339" s="261" t="s">
        <v>421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166</v>
      </c>
      <c r="AU339" s="267" t="s">
        <v>82</v>
      </c>
      <c r="AV339" s="13" t="s">
        <v>80</v>
      </c>
      <c r="AW339" s="13" t="s">
        <v>30</v>
      </c>
      <c r="AX339" s="13" t="s">
        <v>73</v>
      </c>
      <c r="AY339" s="267" t="s">
        <v>158</v>
      </c>
    </row>
    <row r="340" spans="1:51" s="14" customFormat="1" ht="12">
      <c r="A340" s="14"/>
      <c r="B340" s="268"/>
      <c r="C340" s="269"/>
      <c r="D340" s="259" t="s">
        <v>166</v>
      </c>
      <c r="E340" s="270" t="s">
        <v>1</v>
      </c>
      <c r="F340" s="271" t="s">
        <v>2310</v>
      </c>
      <c r="G340" s="269"/>
      <c r="H340" s="272">
        <v>54.988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166</v>
      </c>
      <c r="AU340" s="278" t="s">
        <v>82</v>
      </c>
      <c r="AV340" s="14" t="s">
        <v>82</v>
      </c>
      <c r="AW340" s="14" t="s">
        <v>30</v>
      </c>
      <c r="AX340" s="14" t="s">
        <v>73</v>
      </c>
      <c r="AY340" s="278" t="s">
        <v>158</v>
      </c>
    </row>
    <row r="341" spans="1:51" s="14" customFormat="1" ht="12">
      <c r="A341" s="14"/>
      <c r="B341" s="268"/>
      <c r="C341" s="269"/>
      <c r="D341" s="259" t="s">
        <v>166</v>
      </c>
      <c r="E341" s="270" t="s">
        <v>1</v>
      </c>
      <c r="F341" s="271" t="s">
        <v>2311</v>
      </c>
      <c r="G341" s="269"/>
      <c r="H341" s="272">
        <v>27.805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166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158</v>
      </c>
    </row>
    <row r="342" spans="1:51" s="14" customFormat="1" ht="12">
      <c r="A342" s="14"/>
      <c r="B342" s="268"/>
      <c r="C342" s="269"/>
      <c r="D342" s="259" t="s">
        <v>166</v>
      </c>
      <c r="E342" s="270" t="s">
        <v>1</v>
      </c>
      <c r="F342" s="271" t="s">
        <v>2312</v>
      </c>
      <c r="G342" s="269"/>
      <c r="H342" s="272">
        <v>53.12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166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158</v>
      </c>
    </row>
    <row r="343" spans="1:51" s="14" customFormat="1" ht="12">
      <c r="A343" s="14"/>
      <c r="B343" s="268"/>
      <c r="C343" s="269"/>
      <c r="D343" s="259" t="s">
        <v>166</v>
      </c>
      <c r="E343" s="270" t="s">
        <v>1</v>
      </c>
      <c r="F343" s="271" t="s">
        <v>2313</v>
      </c>
      <c r="G343" s="269"/>
      <c r="H343" s="272">
        <v>26.145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166</v>
      </c>
      <c r="AU343" s="278" t="s">
        <v>82</v>
      </c>
      <c r="AV343" s="14" t="s">
        <v>82</v>
      </c>
      <c r="AW343" s="14" t="s">
        <v>30</v>
      </c>
      <c r="AX343" s="14" t="s">
        <v>73</v>
      </c>
      <c r="AY343" s="278" t="s">
        <v>158</v>
      </c>
    </row>
    <row r="344" spans="1:51" s="14" customFormat="1" ht="12">
      <c r="A344" s="14"/>
      <c r="B344" s="268"/>
      <c r="C344" s="269"/>
      <c r="D344" s="259" t="s">
        <v>166</v>
      </c>
      <c r="E344" s="270" t="s">
        <v>1</v>
      </c>
      <c r="F344" s="271" t="s">
        <v>2314</v>
      </c>
      <c r="G344" s="269"/>
      <c r="H344" s="272">
        <v>34.445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166</v>
      </c>
      <c r="AU344" s="278" t="s">
        <v>82</v>
      </c>
      <c r="AV344" s="14" t="s">
        <v>82</v>
      </c>
      <c r="AW344" s="14" t="s">
        <v>30</v>
      </c>
      <c r="AX344" s="14" t="s">
        <v>73</v>
      </c>
      <c r="AY344" s="278" t="s">
        <v>158</v>
      </c>
    </row>
    <row r="345" spans="1:51" s="14" customFormat="1" ht="12">
      <c r="A345" s="14"/>
      <c r="B345" s="268"/>
      <c r="C345" s="269"/>
      <c r="D345" s="259" t="s">
        <v>166</v>
      </c>
      <c r="E345" s="270" t="s">
        <v>1</v>
      </c>
      <c r="F345" s="271" t="s">
        <v>2314</v>
      </c>
      <c r="G345" s="269"/>
      <c r="H345" s="272">
        <v>34.445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166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158</v>
      </c>
    </row>
    <row r="346" spans="1:51" s="14" customFormat="1" ht="12">
      <c r="A346" s="14"/>
      <c r="B346" s="268"/>
      <c r="C346" s="269"/>
      <c r="D346" s="259" t="s">
        <v>166</v>
      </c>
      <c r="E346" s="270" t="s">
        <v>1</v>
      </c>
      <c r="F346" s="271" t="s">
        <v>2315</v>
      </c>
      <c r="G346" s="269"/>
      <c r="H346" s="272">
        <v>26.353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166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158</v>
      </c>
    </row>
    <row r="347" spans="1:51" s="14" customFormat="1" ht="12">
      <c r="A347" s="14"/>
      <c r="B347" s="268"/>
      <c r="C347" s="269"/>
      <c r="D347" s="259" t="s">
        <v>166</v>
      </c>
      <c r="E347" s="270" t="s">
        <v>1</v>
      </c>
      <c r="F347" s="271" t="s">
        <v>2312</v>
      </c>
      <c r="G347" s="269"/>
      <c r="H347" s="272">
        <v>53.12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166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158</v>
      </c>
    </row>
    <row r="348" spans="1:51" s="14" customFormat="1" ht="12">
      <c r="A348" s="14"/>
      <c r="B348" s="268"/>
      <c r="C348" s="269"/>
      <c r="D348" s="259" t="s">
        <v>166</v>
      </c>
      <c r="E348" s="270" t="s">
        <v>1</v>
      </c>
      <c r="F348" s="271" t="s">
        <v>2316</v>
      </c>
      <c r="G348" s="269"/>
      <c r="H348" s="272">
        <v>65.57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166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158</v>
      </c>
    </row>
    <row r="349" spans="1:65" s="2" customFormat="1" ht="21.75" customHeight="1">
      <c r="A349" s="37"/>
      <c r="B349" s="38"/>
      <c r="C349" s="279" t="s">
        <v>515</v>
      </c>
      <c r="D349" s="279" t="s">
        <v>233</v>
      </c>
      <c r="E349" s="280" t="s">
        <v>431</v>
      </c>
      <c r="F349" s="281" t="s">
        <v>432</v>
      </c>
      <c r="G349" s="282" t="s">
        <v>163</v>
      </c>
      <c r="H349" s="283">
        <v>402.31</v>
      </c>
      <c r="I349" s="284"/>
      <c r="J349" s="285">
        <f>ROUND(I349*H349,2)</f>
        <v>0</v>
      </c>
      <c r="K349" s="286"/>
      <c r="L349" s="287"/>
      <c r="M349" s="288" t="s">
        <v>1</v>
      </c>
      <c r="N349" s="289" t="s">
        <v>38</v>
      </c>
      <c r="O349" s="90"/>
      <c r="P349" s="253">
        <f>O349*H349</f>
        <v>0</v>
      </c>
      <c r="Q349" s="253">
        <v>0.003</v>
      </c>
      <c r="R349" s="253">
        <f>Q349*H349</f>
        <v>1.20693</v>
      </c>
      <c r="S349" s="253">
        <v>0</v>
      </c>
      <c r="T349" s="254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5" t="s">
        <v>203</v>
      </c>
      <c r="AT349" s="255" t="s">
        <v>233</v>
      </c>
      <c r="AU349" s="255" t="s">
        <v>82</v>
      </c>
      <c r="AY349" s="16" t="s">
        <v>158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6" t="s">
        <v>80</v>
      </c>
      <c r="BK349" s="256">
        <f>ROUND(I349*H349,2)</f>
        <v>0</v>
      </c>
      <c r="BL349" s="16" t="s">
        <v>164</v>
      </c>
      <c r="BM349" s="255" t="s">
        <v>2317</v>
      </c>
    </row>
    <row r="350" spans="1:47" s="2" customFormat="1" ht="12">
      <c r="A350" s="37"/>
      <c r="B350" s="38"/>
      <c r="C350" s="39"/>
      <c r="D350" s="259" t="s">
        <v>434</v>
      </c>
      <c r="E350" s="39"/>
      <c r="F350" s="290" t="s">
        <v>435</v>
      </c>
      <c r="G350" s="39"/>
      <c r="H350" s="39"/>
      <c r="I350" s="153"/>
      <c r="J350" s="39"/>
      <c r="K350" s="39"/>
      <c r="L350" s="43"/>
      <c r="M350" s="291"/>
      <c r="N350" s="292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434</v>
      </c>
      <c r="AU350" s="16" t="s">
        <v>82</v>
      </c>
    </row>
    <row r="351" spans="1:51" s="14" customFormat="1" ht="12">
      <c r="A351" s="14"/>
      <c r="B351" s="268"/>
      <c r="C351" s="269"/>
      <c r="D351" s="259" t="s">
        <v>166</v>
      </c>
      <c r="E351" s="269"/>
      <c r="F351" s="271" t="s">
        <v>2318</v>
      </c>
      <c r="G351" s="269"/>
      <c r="H351" s="272">
        <v>402.31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166</v>
      </c>
      <c r="AU351" s="278" t="s">
        <v>82</v>
      </c>
      <c r="AV351" s="14" t="s">
        <v>82</v>
      </c>
      <c r="AW351" s="14" t="s">
        <v>4</v>
      </c>
      <c r="AX351" s="14" t="s">
        <v>80</v>
      </c>
      <c r="AY351" s="278" t="s">
        <v>158</v>
      </c>
    </row>
    <row r="352" spans="1:65" s="2" customFormat="1" ht="16.5" customHeight="1">
      <c r="A352" s="37"/>
      <c r="B352" s="38"/>
      <c r="C352" s="243" t="s">
        <v>520</v>
      </c>
      <c r="D352" s="243" t="s">
        <v>160</v>
      </c>
      <c r="E352" s="244" t="s">
        <v>446</v>
      </c>
      <c r="F352" s="245" t="s">
        <v>447</v>
      </c>
      <c r="G352" s="246" t="s">
        <v>163</v>
      </c>
      <c r="H352" s="247">
        <v>1938.182</v>
      </c>
      <c r="I352" s="248"/>
      <c r="J352" s="249">
        <f>ROUND(I352*H352,2)</f>
        <v>0</v>
      </c>
      <c r="K352" s="250"/>
      <c r="L352" s="43"/>
      <c r="M352" s="251" t="s">
        <v>1</v>
      </c>
      <c r="N352" s="252" t="s">
        <v>38</v>
      </c>
      <c r="O352" s="90"/>
      <c r="P352" s="253">
        <f>O352*H352</f>
        <v>0</v>
      </c>
      <c r="Q352" s="253">
        <v>0.00026</v>
      </c>
      <c r="R352" s="253">
        <f>Q352*H352</f>
        <v>0.50392732</v>
      </c>
      <c r="S352" s="253">
        <v>0</v>
      </c>
      <c r="T352" s="25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5" t="s">
        <v>164</v>
      </c>
      <c r="AT352" s="255" t="s">
        <v>160</v>
      </c>
      <c r="AU352" s="255" t="s">
        <v>82</v>
      </c>
      <c r="AY352" s="16" t="s">
        <v>158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6" t="s">
        <v>80</v>
      </c>
      <c r="BK352" s="256">
        <f>ROUND(I352*H352,2)</f>
        <v>0</v>
      </c>
      <c r="BL352" s="16" t="s">
        <v>164</v>
      </c>
      <c r="BM352" s="255" t="s">
        <v>2319</v>
      </c>
    </row>
    <row r="353" spans="1:51" s="13" customFormat="1" ht="12">
      <c r="A353" s="13"/>
      <c r="B353" s="257"/>
      <c r="C353" s="258"/>
      <c r="D353" s="259" t="s">
        <v>166</v>
      </c>
      <c r="E353" s="260" t="s">
        <v>1</v>
      </c>
      <c r="F353" s="261" t="s">
        <v>349</v>
      </c>
      <c r="G353" s="258"/>
      <c r="H353" s="260" t="s">
        <v>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166</v>
      </c>
      <c r="AU353" s="267" t="s">
        <v>82</v>
      </c>
      <c r="AV353" s="13" t="s">
        <v>80</v>
      </c>
      <c r="AW353" s="13" t="s">
        <v>30</v>
      </c>
      <c r="AX353" s="13" t="s">
        <v>73</v>
      </c>
      <c r="AY353" s="267" t="s">
        <v>158</v>
      </c>
    </row>
    <row r="354" spans="1:51" s="14" customFormat="1" ht="12">
      <c r="A354" s="14"/>
      <c r="B354" s="268"/>
      <c r="C354" s="269"/>
      <c r="D354" s="259" t="s">
        <v>166</v>
      </c>
      <c r="E354" s="270" t="s">
        <v>1</v>
      </c>
      <c r="F354" s="271" t="s">
        <v>2320</v>
      </c>
      <c r="G354" s="269"/>
      <c r="H354" s="272">
        <v>204.54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166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158</v>
      </c>
    </row>
    <row r="355" spans="1:51" s="14" customFormat="1" ht="12">
      <c r="A355" s="14"/>
      <c r="B355" s="268"/>
      <c r="C355" s="269"/>
      <c r="D355" s="259" t="s">
        <v>166</v>
      </c>
      <c r="E355" s="270" t="s">
        <v>1</v>
      </c>
      <c r="F355" s="271" t="s">
        <v>2321</v>
      </c>
      <c r="G355" s="269"/>
      <c r="H355" s="272">
        <v>322.371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166</v>
      </c>
      <c r="AU355" s="278" t="s">
        <v>82</v>
      </c>
      <c r="AV355" s="14" t="s">
        <v>82</v>
      </c>
      <c r="AW355" s="14" t="s">
        <v>30</v>
      </c>
      <c r="AX355" s="14" t="s">
        <v>73</v>
      </c>
      <c r="AY355" s="278" t="s">
        <v>158</v>
      </c>
    </row>
    <row r="356" spans="1:51" s="14" customFormat="1" ht="12">
      <c r="A356" s="14"/>
      <c r="B356" s="268"/>
      <c r="C356" s="269"/>
      <c r="D356" s="259" t="s">
        <v>166</v>
      </c>
      <c r="E356" s="270" t="s">
        <v>1</v>
      </c>
      <c r="F356" s="271" t="s">
        <v>2322</v>
      </c>
      <c r="G356" s="269"/>
      <c r="H356" s="272">
        <v>144.594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166</v>
      </c>
      <c r="AU356" s="278" t="s">
        <v>82</v>
      </c>
      <c r="AV356" s="14" t="s">
        <v>82</v>
      </c>
      <c r="AW356" s="14" t="s">
        <v>30</v>
      </c>
      <c r="AX356" s="14" t="s">
        <v>73</v>
      </c>
      <c r="AY356" s="278" t="s">
        <v>158</v>
      </c>
    </row>
    <row r="357" spans="1:51" s="14" customFormat="1" ht="12">
      <c r="A357" s="14"/>
      <c r="B357" s="268"/>
      <c r="C357" s="269"/>
      <c r="D357" s="259" t="s">
        <v>166</v>
      </c>
      <c r="E357" s="270" t="s">
        <v>1</v>
      </c>
      <c r="F357" s="271" t="s">
        <v>2323</v>
      </c>
      <c r="G357" s="269"/>
      <c r="H357" s="272">
        <v>1071.447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166</v>
      </c>
      <c r="AU357" s="278" t="s">
        <v>82</v>
      </c>
      <c r="AV357" s="14" t="s">
        <v>82</v>
      </c>
      <c r="AW357" s="14" t="s">
        <v>30</v>
      </c>
      <c r="AX357" s="14" t="s">
        <v>73</v>
      </c>
      <c r="AY357" s="278" t="s">
        <v>158</v>
      </c>
    </row>
    <row r="358" spans="1:51" s="14" customFormat="1" ht="12">
      <c r="A358" s="14"/>
      <c r="B358" s="268"/>
      <c r="C358" s="269"/>
      <c r="D358" s="259" t="s">
        <v>166</v>
      </c>
      <c r="E358" s="270" t="s">
        <v>1</v>
      </c>
      <c r="F358" s="271" t="s">
        <v>2324</v>
      </c>
      <c r="G358" s="269"/>
      <c r="H358" s="272">
        <v>99.42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166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158</v>
      </c>
    </row>
    <row r="359" spans="1:51" s="14" customFormat="1" ht="12">
      <c r="A359" s="14"/>
      <c r="B359" s="268"/>
      <c r="C359" s="269"/>
      <c r="D359" s="259" t="s">
        <v>166</v>
      </c>
      <c r="E359" s="270" t="s">
        <v>1</v>
      </c>
      <c r="F359" s="271" t="s">
        <v>2325</v>
      </c>
      <c r="G359" s="269"/>
      <c r="H359" s="272">
        <v>95.81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166</v>
      </c>
      <c r="AU359" s="278" t="s">
        <v>82</v>
      </c>
      <c r="AV359" s="14" t="s">
        <v>82</v>
      </c>
      <c r="AW359" s="14" t="s">
        <v>30</v>
      </c>
      <c r="AX359" s="14" t="s">
        <v>73</v>
      </c>
      <c r="AY359" s="278" t="s">
        <v>158</v>
      </c>
    </row>
    <row r="360" spans="1:65" s="2" customFormat="1" ht="21.75" customHeight="1">
      <c r="A360" s="37"/>
      <c r="B360" s="38"/>
      <c r="C360" s="243" t="s">
        <v>525</v>
      </c>
      <c r="D360" s="243" t="s">
        <v>160</v>
      </c>
      <c r="E360" s="244" t="s">
        <v>456</v>
      </c>
      <c r="F360" s="245" t="s">
        <v>457</v>
      </c>
      <c r="G360" s="246" t="s">
        <v>163</v>
      </c>
      <c r="H360" s="247">
        <v>95.81</v>
      </c>
      <c r="I360" s="248"/>
      <c r="J360" s="249">
        <f>ROUND(I360*H360,2)</f>
        <v>0</v>
      </c>
      <c r="K360" s="250"/>
      <c r="L360" s="43"/>
      <c r="M360" s="251" t="s">
        <v>1</v>
      </c>
      <c r="N360" s="252" t="s">
        <v>38</v>
      </c>
      <c r="O360" s="90"/>
      <c r="P360" s="253">
        <f>O360*H360</f>
        <v>0</v>
      </c>
      <c r="Q360" s="253">
        <v>0.00489</v>
      </c>
      <c r="R360" s="253">
        <f>Q360*H360</f>
        <v>0.4685109</v>
      </c>
      <c r="S360" s="253">
        <v>0</v>
      </c>
      <c r="T360" s="25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5" t="s">
        <v>164</v>
      </c>
      <c r="AT360" s="255" t="s">
        <v>160</v>
      </c>
      <c r="AU360" s="255" t="s">
        <v>82</v>
      </c>
      <c r="AY360" s="16" t="s">
        <v>158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6" t="s">
        <v>80</v>
      </c>
      <c r="BK360" s="256">
        <f>ROUND(I360*H360,2)</f>
        <v>0</v>
      </c>
      <c r="BL360" s="16" t="s">
        <v>164</v>
      </c>
      <c r="BM360" s="255" t="s">
        <v>2326</v>
      </c>
    </row>
    <row r="361" spans="1:51" s="14" customFormat="1" ht="12">
      <c r="A361" s="14"/>
      <c r="B361" s="268"/>
      <c r="C361" s="269"/>
      <c r="D361" s="259" t="s">
        <v>166</v>
      </c>
      <c r="E361" s="270" t="s">
        <v>1</v>
      </c>
      <c r="F361" s="271" t="s">
        <v>2325</v>
      </c>
      <c r="G361" s="269"/>
      <c r="H361" s="272">
        <v>95.81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166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158</v>
      </c>
    </row>
    <row r="362" spans="1:65" s="2" customFormat="1" ht="21.75" customHeight="1">
      <c r="A362" s="37"/>
      <c r="B362" s="38"/>
      <c r="C362" s="243" t="s">
        <v>545</v>
      </c>
      <c r="D362" s="243" t="s">
        <v>160</v>
      </c>
      <c r="E362" s="244" t="s">
        <v>460</v>
      </c>
      <c r="F362" s="245" t="s">
        <v>461</v>
      </c>
      <c r="G362" s="246" t="s">
        <v>462</v>
      </c>
      <c r="H362" s="247">
        <v>18</v>
      </c>
      <c r="I362" s="248"/>
      <c r="J362" s="249">
        <f>ROUND(I362*H362,2)</f>
        <v>0</v>
      </c>
      <c r="K362" s="250"/>
      <c r="L362" s="43"/>
      <c r="M362" s="251" t="s">
        <v>1</v>
      </c>
      <c r="N362" s="252" t="s">
        <v>38</v>
      </c>
      <c r="O362" s="90"/>
      <c r="P362" s="253">
        <f>O362*H362</f>
        <v>0</v>
      </c>
      <c r="Q362" s="253">
        <v>0</v>
      </c>
      <c r="R362" s="253">
        <f>Q362*H362</f>
        <v>0</v>
      </c>
      <c r="S362" s="253">
        <v>0</v>
      </c>
      <c r="T362" s="25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5" t="s">
        <v>164</v>
      </c>
      <c r="AT362" s="255" t="s">
        <v>160</v>
      </c>
      <c r="AU362" s="255" t="s">
        <v>82</v>
      </c>
      <c r="AY362" s="16" t="s">
        <v>158</v>
      </c>
      <c r="BE362" s="256">
        <f>IF(N362="základní",J362,0)</f>
        <v>0</v>
      </c>
      <c r="BF362" s="256">
        <f>IF(N362="snížená",J362,0)</f>
        <v>0</v>
      </c>
      <c r="BG362" s="256">
        <f>IF(N362="zákl. přenesená",J362,0)</f>
        <v>0</v>
      </c>
      <c r="BH362" s="256">
        <f>IF(N362="sníž. přenesená",J362,0)</f>
        <v>0</v>
      </c>
      <c r="BI362" s="256">
        <f>IF(N362="nulová",J362,0)</f>
        <v>0</v>
      </c>
      <c r="BJ362" s="16" t="s">
        <v>80</v>
      </c>
      <c r="BK362" s="256">
        <f>ROUND(I362*H362,2)</f>
        <v>0</v>
      </c>
      <c r="BL362" s="16" t="s">
        <v>164</v>
      </c>
      <c r="BM362" s="255" t="s">
        <v>2327</v>
      </c>
    </row>
    <row r="363" spans="1:51" s="14" customFormat="1" ht="12">
      <c r="A363" s="14"/>
      <c r="B363" s="268"/>
      <c r="C363" s="269"/>
      <c r="D363" s="259" t="s">
        <v>166</v>
      </c>
      <c r="E363" s="270" t="s">
        <v>1</v>
      </c>
      <c r="F363" s="271" t="s">
        <v>2328</v>
      </c>
      <c r="G363" s="269"/>
      <c r="H363" s="272">
        <v>18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166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158</v>
      </c>
    </row>
    <row r="364" spans="1:65" s="2" customFormat="1" ht="16.5" customHeight="1">
      <c r="A364" s="37"/>
      <c r="B364" s="38"/>
      <c r="C364" s="279" t="s">
        <v>551</v>
      </c>
      <c r="D364" s="279" t="s">
        <v>233</v>
      </c>
      <c r="E364" s="280" t="s">
        <v>466</v>
      </c>
      <c r="F364" s="281" t="s">
        <v>467</v>
      </c>
      <c r="G364" s="282" t="s">
        <v>462</v>
      </c>
      <c r="H364" s="283">
        <v>18.9</v>
      </c>
      <c r="I364" s="284"/>
      <c r="J364" s="285">
        <f>ROUND(I364*H364,2)</f>
        <v>0</v>
      </c>
      <c r="K364" s="286"/>
      <c r="L364" s="287"/>
      <c r="M364" s="288" t="s">
        <v>1</v>
      </c>
      <c r="N364" s="289" t="s">
        <v>38</v>
      </c>
      <c r="O364" s="90"/>
      <c r="P364" s="253">
        <f>O364*H364</f>
        <v>0</v>
      </c>
      <c r="Q364" s="253">
        <v>0.0001</v>
      </c>
      <c r="R364" s="253">
        <f>Q364*H364</f>
        <v>0.00189</v>
      </c>
      <c r="S364" s="253">
        <v>0</v>
      </c>
      <c r="T364" s="254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5" t="s">
        <v>203</v>
      </c>
      <c r="AT364" s="255" t="s">
        <v>233</v>
      </c>
      <c r="AU364" s="255" t="s">
        <v>82</v>
      </c>
      <c r="AY364" s="16" t="s">
        <v>158</v>
      </c>
      <c r="BE364" s="256">
        <f>IF(N364="základní",J364,0)</f>
        <v>0</v>
      </c>
      <c r="BF364" s="256">
        <f>IF(N364="snížená",J364,0)</f>
        <v>0</v>
      </c>
      <c r="BG364" s="256">
        <f>IF(N364="zákl. přenesená",J364,0)</f>
        <v>0</v>
      </c>
      <c r="BH364" s="256">
        <f>IF(N364="sníž. přenesená",J364,0)</f>
        <v>0</v>
      </c>
      <c r="BI364" s="256">
        <f>IF(N364="nulová",J364,0)</f>
        <v>0</v>
      </c>
      <c r="BJ364" s="16" t="s">
        <v>80</v>
      </c>
      <c r="BK364" s="256">
        <f>ROUND(I364*H364,2)</f>
        <v>0</v>
      </c>
      <c r="BL364" s="16" t="s">
        <v>164</v>
      </c>
      <c r="BM364" s="255" t="s">
        <v>2329</v>
      </c>
    </row>
    <row r="365" spans="1:51" s="14" customFormat="1" ht="12">
      <c r="A365" s="14"/>
      <c r="B365" s="268"/>
      <c r="C365" s="269"/>
      <c r="D365" s="259" t="s">
        <v>166</v>
      </c>
      <c r="E365" s="269"/>
      <c r="F365" s="271" t="s">
        <v>2330</v>
      </c>
      <c r="G365" s="269"/>
      <c r="H365" s="272">
        <v>18.9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166</v>
      </c>
      <c r="AU365" s="278" t="s">
        <v>82</v>
      </c>
      <c r="AV365" s="14" t="s">
        <v>82</v>
      </c>
      <c r="AW365" s="14" t="s">
        <v>4</v>
      </c>
      <c r="AX365" s="14" t="s">
        <v>80</v>
      </c>
      <c r="AY365" s="278" t="s">
        <v>158</v>
      </c>
    </row>
    <row r="366" spans="1:65" s="2" customFormat="1" ht="21.75" customHeight="1">
      <c r="A366" s="37"/>
      <c r="B366" s="38"/>
      <c r="C366" s="243" t="s">
        <v>557</v>
      </c>
      <c r="D366" s="243" t="s">
        <v>160</v>
      </c>
      <c r="E366" s="244" t="s">
        <v>471</v>
      </c>
      <c r="F366" s="245" t="s">
        <v>472</v>
      </c>
      <c r="G366" s="246" t="s">
        <v>462</v>
      </c>
      <c r="H366" s="247">
        <v>1637.03</v>
      </c>
      <c r="I366" s="248"/>
      <c r="J366" s="249">
        <f>ROUND(I366*H366,2)</f>
        <v>0</v>
      </c>
      <c r="K366" s="250"/>
      <c r="L366" s="43"/>
      <c r="M366" s="251" t="s">
        <v>1</v>
      </c>
      <c r="N366" s="252" t="s">
        <v>38</v>
      </c>
      <c r="O366" s="90"/>
      <c r="P366" s="253">
        <f>O366*H366</f>
        <v>0</v>
      </c>
      <c r="Q366" s="253">
        <v>0</v>
      </c>
      <c r="R366" s="253">
        <f>Q366*H366</f>
        <v>0</v>
      </c>
      <c r="S366" s="253">
        <v>0</v>
      </c>
      <c r="T366" s="25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5" t="s">
        <v>164</v>
      </c>
      <c r="AT366" s="255" t="s">
        <v>160</v>
      </c>
      <c r="AU366" s="255" t="s">
        <v>82</v>
      </c>
      <c r="AY366" s="16" t="s">
        <v>158</v>
      </c>
      <c r="BE366" s="256">
        <f>IF(N366="základní",J366,0)</f>
        <v>0</v>
      </c>
      <c r="BF366" s="256">
        <f>IF(N366="snížená",J366,0)</f>
        <v>0</v>
      </c>
      <c r="BG366" s="256">
        <f>IF(N366="zákl. přenesená",J366,0)</f>
        <v>0</v>
      </c>
      <c r="BH366" s="256">
        <f>IF(N366="sníž. přenesená",J366,0)</f>
        <v>0</v>
      </c>
      <c r="BI366" s="256">
        <f>IF(N366="nulová",J366,0)</f>
        <v>0</v>
      </c>
      <c r="BJ366" s="16" t="s">
        <v>80</v>
      </c>
      <c r="BK366" s="256">
        <f>ROUND(I366*H366,2)</f>
        <v>0</v>
      </c>
      <c r="BL366" s="16" t="s">
        <v>164</v>
      </c>
      <c r="BM366" s="255" t="s">
        <v>2331</v>
      </c>
    </row>
    <row r="367" spans="1:51" s="14" customFormat="1" ht="12">
      <c r="A367" s="14"/>
      <c r="B367" s="268"/>
      <c r="C367" s="269"/>
      <c r="D367" s="259" t="s">
        <v>166</v>
      </c>
      <c r="E367" s="270" t="s">
        <v>1</v>
      </c>
      <c r="F367" s="271" t="s">
        <v>2332</v>
      </c>
      <c r="G367" s="269"/>
      <c r="H367" s="272">
        <v>64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166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158</v>
      </c>
    </row>
    <row r="368" spans="1:51" s="13" customFormat="1" ht="12">
      <c r="A368" s="13"/>
      <c r="B368" s="257"/>
      <c r="C368" s="258"/>
      <c r="D368" s="259" t="s">
        <v>166</v>
      </c>
      <c r="E368" s="260" t="s">
        <v>1</v>
      </c>
      <c r="F368" s="261" t="s">
        <v>475</v>
      </c>
      <c r="G368" s="258"/>
      <c r="H368" s="260" t="s">
        <v>1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7" t="s">
        <v>166</v>
      </c>
      <c r="AU368" s="267" t="s">
        <v>82</v>
      </c>
      <c r="AV368" s="13" t="s">
        <v>80</v>
      </c>
      <c r="AW368" s="13" t="s">
        <v>30</v>
      </c>
      <c r="AX368" s="13" t="s">
        <v>73</v>
      </c>
      <c r="AY368" s="267" t="s">
        <v>158</v>
      </c>
    </row>
    <row r="369" spans="1:51" s="13" customFormat="1" ht="12">
      <c r="A369" s="13"/>
      <c r="B369" s="257"/>
      <c r="C369" s="258"/>
      <c r="D369" s="259" t="s">
        <v>166</v>
      </c>
      <c r="E369" s="260" t="s">
        <v>1</v>
      </c>
      <c r="F369" s="261" t="s">
        <v>476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166</v>
      </c>
      <c r="AU369" s="267" t="s">
        <v>82</v>
      </c>
      <c r="AV369" s="13" t="s">
        <v>80</v>
      </c>
      <c r="AW369" s="13" t="s">
        <v>30</v>
      </c>
      <c r="AX369" s="13" t="s">
        <v>73</v>
      </c>
      <c r="AY369" s="267" t="s">
        <v>158</v>
      </c>
    </row>
    <row r="370" spans="1:51" s="14" customFormat="1" ht="12">
      <c r="A370" s="14"/>
      <c r="B370" s="268"/>
      <c r="C370" s="269"/>
      <c r="D370" s="259" t="s">
        <v>166</v>
      </c>
      <c r="E370" s="270" t="s">
        <v>1</v>
      </c>
      <c r="F370" s="271" t="s">
        <v>2333</v>
      </c>
      <c r="G370" s="269"/>
      <c r="H370" s="272">
        <v>34.8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166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158</v>
      </c>
    </row>
    <row r="371" spans="1:51" s="14" customFormat="1" ht="12">
      <c r="A371" s="14"/>
      <c r="B371" s="268"/>
      <c r="C371" s="269"/>
      <c r="D371" s="259" t="s">
        <v>166</v>
      </c>
      <c r="E371" s="270" t="s">
        <v>1</v>
      </c>
      <c r="F371" s="271" t="s">
        <v>2334</v>
      </c>
      <c r="G371" s="269"/>
      <c r="H371" s="272">
        <v>21.7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166</v>
      </c>
      <c r="AU371" s="278" t="s">
        <v>82</v>
      </c>
      <c r="AV371" s="14" t="s">
        <v>82</v>
      </c>
      <c r="AW371" s="14" t="s">
        <v>30</v>
      </c>
      <c r="AX371" s="14" t="s">
        <v>73</v>
      </c>
      <c r="AY371" s="278" t="s">
        <v>158</v>
      </c>
    </row>
    <row r="372" spans="1:51" s="14" customFormat="1" ht="12">
      <c r="A372" s="14"/>
      <c r="B372" s="268"/>
      <c r="C372" s="269"/>
      <c r="D372" s="259" t="s">
        <v>166</v>
      </c>
      <c r="E372" s="270" t="s">
        <v>1</v>
      </c>
      <c r="F372" s="271" t="s">
        <v>2335</v>
      </c>
      <c r="G372" s="269"/>
      <c r="H372" s="272">
        <v>33.9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166</v>
      </c>
      <c r="AU372" s="278" t="s">
        <v>82</v>
      </c>
      <c r="AV372" s="14" t="s">
        <v>82</v>
      </c>
      <c r="AW372" s="14" t="s">
        <v>30</v>
      </c>
      <c r="AX372" s="14" t="s">
        <v>73</v>
      </c>
      <c r="AY372" s="278" t="s">
        <v>158</v>
      </c>
    </row>
    <row r="373" spans="1:51" s="14" customFormat="1" ht="12">
      <c r="A373" s="14"/>
      <c r="B373" s="268"/>
      <c r="C373" s="269"/>
      <c r="D373" s="259" t="s">
        <v>166</v>
      </c>
      <c r="E373" s="270" t="s">
        <v>1</v>
      </c>
      <c r="F373" s="271" t="s">
        <v>2336</v>
      </c>
      <c r="G373" s="269"/>
      <c r="H373" s="272">
        <v>20.9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166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158</v>
      </c>
    </row>
    <row r="374" spans="1:51" s="14" customFormat="1" ht="12">
      <c r="A374" s="14"/>
      <c r="B374" s="268"/>
      <c r="C374" s="269"/>
      <c r="D374" s="259" t="s">
        <v>166</v>
      </c>
      <c r="E374" s="270" t="s">
        <v>1</v>
      </c>
      <c r="F374" s="271" t="s">
        <v>2337</v>
      </c>
      <c r="G374" s="269"/>
      <c r="H374" s="272">
        <v>24.9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166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158</v>
      </c>
    </row>
    <row r="375" spans="1:51" s="14" customFormat="1" ht="12">
      <c r="A375" s="14"/>
      <c r="B375" s="268"/>
      <c r="C375" s="269"/>
      <c r="D375" s="259" t="s">
        <v>166</v>
      </c>
      <c r="E375" s="270" t="s">
        <v>1</v>
      </c>
      <c r="F375" s="271" t="s">
        <v>2337</v>
      </c>
      <c r="G375" s="269"/>
      <c r="H375" s="272">
        <v>24.9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166</v>
      </c>
      <c r="AU375" s="278" t="s">
        <v>82</v>
      </c>
      <c r="AV375" s="14" t="s">
        <v>82</v>
      </c>
      <c r="AW375" s="14" t="s">
        <v>30</v>
      </c>
      <c r="AX375" s="14" t="s">
        <v>73</v>
      </c>
      <c r="AY375" s="278" t="s">
        <v>158</v>
      </c>
    </row>
    <row r="376" spans="1:51" s="14" customFormat="1" ht="12">
      <c r="A376" s="14"/>
      <c r="B376" s="268"/>
      <c r="C376" s="269"/>
      <c r="D376" s="259" t="s">
        <v>166</v>
      </c>
      <c r="E376" s="270" t="s">
        <v>1</v>
      </c>
      <c r="F376" s="271" t="s">
        <v>2338</v>
      </c>
      <c r="G376" s="269"/>
      <c r="H376" s="272">
        <v>21</v>
      </c>
      <c r="I376" s="273"/>
      <c r="J376" s="269"/>
      <c r="K376" s="269"/>
      <c r="L376" s="274"/>
      <c r="M376" s="275"/>
      <c r="N376" s="276"/>
      <c r="O376" s="276"/>
      <c r="P376" s="276"/>
      <c r="Q376" s="276"/>
      <c r="R376" s="276"/>
      <c r="S376" s="276"/>
      <c r="T376" s="27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8" t="s">
        <v>166</v>
      </c>
      <c r="AU376" s="278" t="s">
        <v>82</v>
      </c>
      <c r="AV376" s="14" t="s">
        <v>82</v>
      </c>
      <c r="AW376" s="14" t="s">
        <v>30</v>
      </c>
      <c r="AX376" s="14" t="s">
        <v>73</v>
      </c>
      <c r="AY376" s="278" t="s">
        <v>158</v>
      </c>
    </row>
    <row r="377" spans="1:51" s="14" customFormat="1" ht="12">
      <c r="A377" s="14"/>
      <c r="B377" s="268"/>
      <c r="C377" s="269"/>
      <c r="D377" s="259" t="s">
        <v>166</v>
      </c>
      <c r="E377" s="270" t="s">
        <v>1</v>
      </c>
      <c r="F377" s="271" t="s">
        <v>2335</v>
      </c>
      <c r="G377" s="269"/>
      <c r="H377" s="272">
        <v>33.9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166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158</v>
      </c>
    </row>
    <row r="378" spans="1:51" s="14" customFormat="1" ht="12">
      <c r="A378" s="14"/>
      <c r="B378" s="268"/>
      <c r="C378" s="269"/>
      <c r="D378" s="259" t="s">
        <v>166</v>
      </c>
      <c r="E378" s="270" t="s">
        <v>1</v>
      </c>
      <c r="F378" s="271" t="s">
        <v>2339</v>
      </c>
      <c r="G378" s="269"/>
      <c r="H378" s="272">
        <v>189.9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166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158</v>
      </c>
    </row>
    <row r="379" spans="1:51" s="13" customFormat="1" ht="12">
      <c r="A379" s="13"/>
      <c r="B379" s="257"/>
      <c r="C379" s="258"/>
      <c r="D379" s="259" t="s">
        <v>166</v>
      </c>
      <c r="E379" s="260" t="s">
        <v>1</v>
      </c>
      <c r="F379" s="261" t="s">
        <v>2288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166</v>
      </c>
      <c r="AU379" s="267" t="s">
        <v>82</v>
      </c>
      <c r="AV379" s="13" t="s">
        <v>80</v>
      </c>
      <c r="AW379" s="13" t="s">
        <v>30</v>
      </c>
      <c r="AX379" s="13" t="s">
        <v>73</v>
      </c>
      <c r="AY379" s="267" t="s">
        <v>158</v>
      </c>
    </row>
    <row r="380" spans="1:51" s="14" customFormat="1" ht="12">
      <c r="A380" s="14"/>
      <c r="B380" s="268"/>
      <c r="C380" s="269"/>
      <c r="D380" s="259" t="s">
        <v>166</v>
      </c>
      <c r="E380" s="270" t="s">
        <v>1</v>
      </c>
      <c r="F380" s="271" t="s">
        <v>2340</v>
      </c>
      <c r="G380" s="269"/>
      <c r="H380" s="272">
        <v>18.2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166</v>
      </c>
      <c r="AU380" s="278" t="s">
        <v>82</v>
      </c>
      <c r="AV380" s="14" t="s">
        <v>82</v>
      </c>
      <c r="AW380" s="14" t="s">
        <v>30</v>
      </c>
      <c r="AX380" s="14" t="s">
        <v>73</v>
      </c>
      <c r="AY380" s="278" t="s">
        <v>158</v>
      </c>
    </row>
    <row r="381" spans="1:51" s="14" customFormat="1" ht="12">
      <c r="A381" s="14"/>
      <c r="B381" s="268"/>
      <c r="C381" s="269"/>
      <c r="D381" s="259" t="s">
        <v>166</v>
      </c>
      <c r="E381" s="270" t="s">
        <v>1</v>
      </c>
      <c r="F381" s="271" t="s">
        <v>2341</v>
      </c>
      <c r="G381" s="269"/>
      <c r="H381" s="272">
        <v>33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166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158</v>
      </c>
    </row>
    <row r="382" spans="1:51" s="14" customFormat="1" ht="12">
      <c r="A382" s="14"/>
      <c r="B382" s="268"/>
      <c r="C382" s="269"/>
      <c r="D382" s="259" t="s">
        <v>166</v>
      </c>
      <c r="E382" s="270" t="s">
        <v>1</v>
      </c>
      <c r="F382" s="271" t="s">
        <v>2342</v>
      </c>
      <c r="G382" s="269"/>
      <c r="H382" s="272">
        <v>31.2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166</v>
      </c>
      <c r="AU382" s="278" t="s">
        <v>82</v>
      </c>
      <c r="AV382" s="14" t="s">
        <v>82</v>
      </c>
      <c r="AW382" s="14" t="s">
        <v>30</v>
      </c>
      <c r="AX382" s="14" t="s">
        <v>73</v>
      </c>
      <c r="AY382" s="278" t="s">
        <v>158</v>
      </c>
    </row>
    <row r="383" spans="1:51" s="14" customFormat="1" ht="12">
      <c r="A383" s="14"/>
      <c r="B383" s="268"/>
      <c r="C383" s="269"/>
      <c r="D383" s="259" t="s">
        <v>166</v>
      </c>
      <c r="E383" s="270" t="s">
        <v>1</v>
      </c>
      <c r="F383" s="271" t="s">
        <v>2343</v>
      </c>
      <c r="G383" s="269"/>
      <c r="H383" s="272">
        <v>7.76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166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158</v>
      </c>
    </row>
    <row r="384" spans="1:51" s="14" customFormat="1" ht="12">
      <c r="A384" s="14"/>
      <c r="B384" s="268"/>
      <c r="C384" s="269"/>
      <c r="D384" s="259" t="s">
        <v>166</v>
      </c>
      <c r="E384" s="270" t="s">
        <v>1</v>
      </c>
      <c r="F384" s="271" t="s">
        <v>2344</v>
      </c>
      <c r="G384" s="269"/>
      <c r="H384" s="272">
        <v>14.4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166</v>
      </c>
      <c r="AU384" s="278" t="s">
        <v>82</v>
      </c>
      <c r="AV384" s="14" t="s">
        <v>82</v>
      </c>
      <c r="AW384" s="14" t="s">
        <v>30</v>
      </c>
      <c r="AX384" s="14" t="s">
        <v>73</v>
      </c>
      <c r="AY384" s="278" t="s">
        <v>158</v>
      </c>
    </row>
    <row r="385" spans="1:51" s="14" customFormat="1" ht="12">
      <c r="A385" s="14"/>
      <c r="B385" s="268"/>
      <c r="C385" s="269"/>
      <c r="D385" s="259" t="s">
        <v>166</v>
      </c>
      <c r="E385" s="270" t="s">
        <v>1</v>
      </c>
      <c r="F385" s="271" t="s">
        <v>2345</v>
      </c>
      <c r="G385" s="269"/>
      <c r="H385" s="272">
        <v>11.32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166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158</v>
      </c>
    </row>
    <row r="386" spans="1:51" s="13" customFormat="1" ht="12">
      <c r="A386" s="13"/>
      <c r="B386" s="257"/>
      <c r="C386" s="258"/>
      <c r="D386" s="259" t="s">
        <v>166</v>
      </c>
      <c r="E386" s="260" t="s">
        <v>1</v>
      </c>
      <c r="F386" s="261" t="s">
        <v>2295</v>
      </c>
      <c r="G386" s="258"/>
      <c r="H386" s="260" t="s">
        <v>1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7" t="s">
        <v>166</v>
      </c>
      <c r="AU386" s="267" t="s">
        <v>82</v>
      </c>
      <c r="AV386" s="13" t="s">
        <v>80</v>
      </c>
      <c r="AW386" s="13" t="s">
        <v>30</v>
      </c>
      <c r="AX386" s="13" t="s">
        <v>73</v>
      </c>
      <c r="AY386" s="267" t="s">
        <v>158</v>
      </c>
    </row>
    <row r="387" spans="1:51" s="14" customFormat="1" ht="12">
      <c r="A387" s="14"/>
      <c r="B387" s="268"/>
      <c r="C387" s="269"/>
      <c r="D387" s="259" t="s">
        <v>166</v>
      </c>
      <c r="E387" s="270" t="s">
        <v>1</v>
      </c>
      <c r="F387" s="271" t="s">
        <v>2346</v>
      </c>
      <c r="G387" s="269"/>
      <c r="H387" s="272">
        <v>55.66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166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158</v>
      </c>
    </row>
    <row r="388" spans="1:51" s="14" customFormat="1" ht="12">
      <c r="A388" s="14"/>
      <c r="B388" s="268"/>
      <c r="C388" s="269"/>
      <c r="D388" s="259" t="s">
        <v>166</v>
      </c>
      <c r="E388" s="270" t="s">
        <v>1</v>
      </c>
      <c r="F388" s="271" t="s">
        <v>2347</v>
      </c>
      <c r="G388" s="269"/>
      <c r="H388" s="272">
        <v>60.76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166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158</v>
      </c>
    </row>
    <row r="389" spans="1:51" s="14" customFormat="1" ht="12">
      <c r="A389" s="14"/>
      <c r="B389" s="268"/>
      <c r="C389" s="269"/>
      <c r="D389" s="259" t="s">
        <v>166</v>
      </c>
      <c r="E389" s="270" t="s">
        <v>1</v>
      </c>
      <c r="F389" s="271" t="s">
        <v>2348</v>
      </c>
      <c r="G389" s="269"/>
      <c r="H389" s="272">
        <v>72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166</v>
      </c>
      <c r="AU389" s="278" t="s">
        <v>82</v>
      </c>
      <c r="AV389" s="14" t="s">
        <v>82</v>
      </c>
      <c r="AW389" s="14" t="s">
        <v>30</v>
      </c>
      <c r="AX389" s="14" t="s">
        <v>73</v>
      </c>
      <c r="AY389" s="278" t="s">
        <v>158</v>
      </c>
    </row>
    <row r="390" spans="1:51" s="14" customFormat="1" ht="12">
      <c r="A390" s="14"/>
      <c r="B390" s="268"/>
      <c r="C390" s="269"/>
      <c r="D390" s="259" t="s">
        <v>166</v>
      </c>
      <c r="E390" s="270" t="s">
        <v>1</v>
      </c>
      <c r="F390" s="271" t="s">
        <v>2349</v>
      </c>
      <c r="G390" s="269"/>
      <c r="H390" s="272">
        <v>33.96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166</v>
      </c>
      <c r="AU390" s="278" t="s">
        <v>82</v>
      </c>
      <c r="AV390" s="14" t="s">
        <v>82</v>
      </c>
      <c r="AW390" s="14" t="s">
        <v>30</v>
      </c>
      <c r="AX390" s="14" t="s">
        <v>73</v>
      </c>
      <c r="AY390" s="278" t="s">
        <v>158</v>
      </c>
    </row>
    <row r="391" spans="1:51" s="14" customFormat="1" ht="12">
      <c r="A391" s="14"/>
      <c r="B391" s="268"/>
      <c r="C391" s="269"/>
      <c r="D391" s="259" t="s">
        <v>166</v>
      </c>
      <c r="E391" s="270" t="s">
        <v>1</v>
      </c>
      <c r="F391" s="271" t="s">
        <v>2350</v>
      </c>
      <c r="G391" s="269"/>
      <c r="H391" s="272">
        <v>11.4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166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158</v>
      </c>
    </row>
    <row r="392" spans="1:51" s="14" customFormat="1" ht="12">
      <c r="A392" s="14"/>
      <c r="B392" s="268"/>
      <c r="C392" s="269"/>
      <c r="D392" s="259" t="s">
        <v>166</v>
      </c>
      <c r="E392" s="270" t="s">
        <v>1</v>
      </c>
      <c r="F392" s="271" t="s">
        <v>2351</v>
      </c>
      <c r="G392" s="269"/>
      <c r="H392" s="272">
        <v>5.15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166</v>
      </c>
      <c r="AU392" s="278" t="s">
        <v>82</v>
      </c>
      <c r="AV392" s="14" t="s">
        <v>82</v>
      </c>
      <c r="AW392" s="14" t="s">
        <v>30</v>
      </c>
      <c r="AX392" s="14" t="s">
        <v>73</v>
      </c>
      <c r="AY392" s="278" t="s">
        <v>158</v>
      </c>
    </row>
    <row r="393" spans="1:51" s="13" customFormat="1" ht="12">
      <c r="A393" s="13"/>
      <c r="B393" s="257"/>
      <c r="C393" s="258"/>
      <c r="D393" s="259" t="s">
        <v>166</v>
      </c>
      <c r="E393" s="260" t="s">
        <v>1</v>
      </c>
      <c r="F393" s="261" t="s">
        <v>392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166</v>
      </c>
      <c r="AU393" s="267" t="s">
        <v>82</v>
      </c>
      <c r="AV393" s="13" t="s">
        <v>80</v>
      </c>
      <c r="AW393" s="13" t="s">
        <v>30</v>
      </c>
      <c r="AX393" s="13" t="s">
        <v>73</v>
      </c>
      <c r="AY393" s="267" t="s">
        <v>158</v>
      </c>
    </row>
    <row r="394" spans="1:51" s="14" customFormat="1" ht="12">
      <c r="A394" s="14"/>
      <c r="B394" s="268"/>
      <c r="C394" s="269"/>
      <c r="D394" s="259" t="s">
        <v>166</v>
      </c>
      <c r="E394" s="270" t="s">
        <v>1</v>
      </c>
      <c r="F394" s="271" t="s">
        <v>2352</v>
      </c>
      <c r="G394" s="269"/>
      <c r="H394" s="272">
        <v>56.1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166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158</v>
      </c>
    </row>
    <row r="395" spans="1:51" s="14" customFormat="1" ht="12">
      <c r="A395" s="14"/>
      <c r="B395" s="268"/>
      <c r="C395" s="269"/>
      <c r="D395" s="259" t="s">
        <v>166</v>
      </c>
      <c r="E395" s="270" t="s">
        <v>1</v>
      </c>
      <c r="F395" s="271" t="s">
        <v>2353</v>
      </c>
      <c r="G395" s="269"/>
      <c r="H395" s="272">
        <v>18.78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166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158</v>
      </c>
    </row>
    <row r="396" spans="1:51" s="14" customFormat="1" ht="12">
      <c r="A396" s="14"/>
      <c r="B396" s="268"/>
      <c r="C396" s="269"/>
      <c r="D396" s="259" t="s">
        <v>166</v>
      </c>
      <c r="E396" s="270" t="s">
        <v>1</v>
      </c>
      <c r="F396" s="271" t="s">
        <v>2354</v>
      </c>
      <c r="G396" s="269"/>
      <c r="H396" s="272">
        <v>61.6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166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158</v>
      </c>
    </row>
    <row r="397" spans="1:51" s="14" customFormat="1" ht="12">
      <c r="A397" s="14"/>
      <c r="B397" s="268"/>
      <c r="C397" s="269"/>
      <c r="D397" s="259" t="s">
        <v>166</v>
      </c>
      <c r="E397" s="270" t="s">
        <v>1</v>
      </c>
      <c r="F397" s="271" t="s">
        <v>2348</v>
      </c>
      <c r="G397" s="269"/>
      <c r="H397" s="272">
        <v>72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166</v>
      </c>
      <c r="AU397" s="278" t="s">
        <v>82</v>
      </c>
      <c r="AV397" s="14" t="s">
        <v>82</v>
      </c>
      <c r="AW397" s="14" t="s">
        <v>30</v>
      </c>
      <c r="AX397" s="14" t="s">
        <v>73</v>
      </c>
      <c r="AY397" s="278" t="s">
        <v>158</v>
      </c>
    </row>
    <row r="398" spans="1:51" s="14" customFormat="1" ht="12">
      <c r="A398" s="14"/>
      <c r="B398" s="268"/>
      <c r="C398" s="269"/>
      <c r="D398" s="259" t="s">
        <v>166</v>
      </c>
      <c r="E398" s="270" t="s">
        <v>1</v>
      </c>
      <c r="F398" s="271" t="s">
        <v>2355</v>
      </c>
      <c r="G398" s="269"/>
      <c r="H398" s="272">
        <v>4.5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166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158</v>
      </c>
    </row>
    <row r="399" spans="1:51" s="14" customFormat="1" ht="12">
      <c r="A399" s="14"/>
      <c r="B399" s="268"/>
      <c r="C399" s="269"/>
      <c r="D399" s="259" t="s">
        <v>166</v>
      </c>
      <c r="E399" s="270" t="s">
        <v>1</v>
      </c>
      <c r="F399" s="271" t="s">
        <v>2356</v>
      </c>
      <c r="G399" s="269"/>
      <c r="H399" s="272">
        <v>45.6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166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158</v>
      </c>
    </row>
    <row r="400" spans="1:51" s="14" customFormat="1" ht="12">
      <c r="A400" s="14"/>
      <c r="B400" s="268"/>
      <c r="C400" s="269"/>
      <c r="D400" s="259" t="s">
        <v>166</v>
      </c>
      <c r="E400" s="270" t="s">
        <v>1</v>
      </c>
      <c r="F400" s="271" t="s">
        <v>2357</v>
      </c>
      <c r="G400" s="269"/>
      <c r="H400" s="272">
        <v>32.5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166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158</v>
      </c>
    </row>
    <row r="401" spans="1:51" s="14" customFormat="1" ht="12">
      <c r="A401" s="14"/>
      <c r="B401" s="268"/>
      <c r="C401" s="269"/>
      <c r="D401" s="259" t="s">
        <v>166</v>
      </c>
      <c r="E401" s="270" t="s">
        <v>1</v>
      </c>
      <c r="F401" s="271" t="s">
        <v>2358</v>
      </c>
      <c r="G401" s="269"/>
      <c r="H401" s="272">
        <v>174.2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166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158</v>
      </c>
    </row>
    <row r="402" spans="1:51" s="14" customFormat="1" ht="12">
      <c r="A402" s="14"/>
      <c r="B402" s="268"/>
      <c r="C402" s="269"/>
      <c r="D402" s="259" t="s">
        <v>166</v>
      </c>
      <c r="E402" s="270" t="s">
        <v>1</v>
      </c>
      <c r="F402" s="271" t="s">
        <v>2359</v>
      </c>
      <c r="G402" s="269"/>
      <c r="H402" s="272">
        <v>196.2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166</v>
      </c>
      <c r="AU402" s="278" t="s">
        <v>82</v>
      </c>
      <c r="AV402" s="14" t="s">
        <v>82</v>
      </c>
      <c r="AW402" s="14" t="s">
        <v>30</v>
      </c>
      <c r="AX402" s="14" t="s">
        <v>73</v>
      </c>
      <c r="AY402" s="278" t="s">
        <v>158</v>
      </c>
    </row>
    <row r="403" spans="1:51" s="13" customFormat="1" ht="12">
      <c r="A403" s="13"/>
      <c r="B403" s="257"/>
      <c r="C403" s="258"/>
      <c r="D403" s="259" t="s">
        <v>166</v>
      </c>
      <c r="E403" s="260" t="s">
        <v>1</v>
      </c>
      <c r="F403" s="261" t="s">
        <v>502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166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158</v>
      </c>
    </row>
    <row r="404" spans="1:51" s="13" customFormat="1" ht="12">
      <c r="A404" s="13"/>
      <c r="B404" s="257"/>
      <c r="C404" s="258"/>
      <c r="D404" s="259" t="s">
        <v>166</v>
      </c>
      <c r="E404" s="260" t="s">
        <v>1</v>
      </c>
      <c r="F404" s="261" t="s">
        <v>2288</v>
      </c>
      <c r="G404" s="258"/>
      <c r="H404" s="260" t="s">
        <v>1</v>
      </c>
      <c r="I404" s="262"/>
      <c r="J404" s="258"/>
      <c r="K404" s="258"/>
      <c r="L404" s="263"/>
      <c r="M404" s="264"/>
      <c r="N404" s="265"/>
      <c r="O404" s="265"/>
      <c r="P404" s="265"/>
      <c r="Q404" s="265"/>
      <c r="R404" s="265"/>
      <c r="S404" s="265"/>
      <c r="T404" s="26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7" t="s">
        <v>166</v>
      </c>
      <c r="AU404" s="267" t="s">
        <v>82</v>
      </c>
      <c r="AV404" s="13" t="s">
        <v>80</v>
      </c>
      <c r="AW404" s="13" t="s">
        <v>30</v>
      </c>
      <c r="AX404" s="13" t="s">
        <v>73</v>
      </c>
      <c r="AY404" s="267" t="s">
        <v>158</v>
      </c>
    </row>
    <row r="405" spans="1:51" s="14" customFormat="1" ht="12">
      <c r="A405" s="14"/>
      <c r="B405" s="268"/>
      <c r="C405" s="269"/>
      <c r="D405" s="259" t="s">
        <v>166</v>
      </c>
      <c r="E405" s="270" t="s">
        <v>1</v>
      </c>
      <c r="F405" s="271" t="s">
        <v>2360</v>
      </c>
      <c r="G405" s="269"/>
      <c r="H405" s="272">
        <v>6.05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166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158</v>
      </c>
    </row>
    <row r="406" spans="1:51" s="14" customFormat="1" ht="12">
      <c r="A406" s="14"/>
      <c r="B406" s="268"/>
      <c r="C406" s="269"/>
      <c r="D406" s="259" t="s">
        <v>166</v>
      </c>
      <c r="E406" s="270" t="s">
        <v>1</v>
      </c>
      <c r="F406" s="271" t="s">
        <v>2361</v>
      </c>
      <c r="G406" s="269"/>
      <c r="H406" s="272">
        <v>9.9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166</v>
      </c>
      <c r="AU406" s="278" t="s">
        <v>82</v>
      </c>
      <c r="AV406" s="14" t="s">
        <v>82</v>
      </c>
      <c r="AW406" s="14" t="s">
        <v>30</v>
      </c>
      <c r="AX406" s="14" t="s">
        <v>73</v>
      </c>
      <c r="AY406" s="278" t="s">
        <v>158</v>
      </c>
    </row>
    <row r="407" spans="1:51" s="14" customFormat="1" ht="12">
      <c r="A407" s="14"/>
      <c r="B407" s="268"/>
      <c r="C407" s="269"/>
      <c r="D407" s="259" t="s">
        <v>166</v>
      </c>
      <c r="E407" s="270" t="s">
        <v>1</v>
      </c>
      <c r="F407" s="271" t="s">
        <v>2362</v>
      </c>
      <c r="G407" s="269"/>
      <c r="H407" s="272">
        <v>7.8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166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158</v>
      </c>
    </row>
    <row r="408" spans="1:51" s="14" customFormat="1" ht="12">
      <c r="A408" s="14"/>
      <c r="B408" s="268"/>
      <c r="C408" s="269"/>
      <c r="D408" s="259" t="s">
        <v>166</v>
      </c>
      <c r="E408" s="270" t="s">
        <v>1</v>
      </c>
      <c r="F408" s="271" t="s">
        <v>2363</v>
      </c>
      <c r="G408" s="269"/>
      <c r="H408" s="272">
        <v>2.68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166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158</v>
      </c>
    </row>
    <row r="409" spans="1:51" s="14" customFormat="1" ht="12">
      <c r="A409" s="14"/>
      <c r="B409" s="268"/>
      <c r="C409" s="269"/>
      <c r="D409" s="259" t="s">
        <v>166</v>
      </c>
      <c r="E409" s="270" t="s">
        <v>1</v>
      </c>
      <c r="F409" s="271" t="s">
        <v>2364</v>
      </c>
      <c r="G409" s="269"/>
      <c r="H409" s="272">
        <v>4.2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166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158</v>
      </c>
    </row>
    <row r="410" spans="1:51" s="14" customFormat="1" ht="12">
      <c r="A410" s="14"/>
      <c r="B410" s="268"/>
      <c r="C410" s="269"/>
      <c r="D410" s="259" t="s">
        <v>166</v>
      </c>
      <c r="E410" s="270" t="s">
        <v>1</v>
      </c>
      <c r="F410" s="271" t="s">
        <v>2365</v>
      </c>
      <c r="G410" s="269"/>
      <c r="H410" s="272">
        <v>2.66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166</v>
      </c>
      <c r="AU410" s="278" t="s">
        <v>82</v>
      </c>
      <c r="AV410" s="14" t="s">
        <v>82</v>
      </c>
      <c r="AW410" s="14" t="s">
        <v>30</v>
      </c>
      <c r="AX410" s="14" t="s">
        <v>73</v>
      </c>
      <c r="AY410" s="278" t="s">
        <v>158</v>
      </c>
    </row>
    <row r="411" spans="1:51" s="13" customFormat="1" ht="12">
      <c r="A411" s="13"/>
      <c r="B411" s="257"/>
      <c r="C411" s="258"/>
      <c r="D411" s="259" t="s">
        <v>166</v>
      </c>
      <c r="E411" s="260" t="s">
        <v>1</v>
      </c>
      <c r="F411" s="261" t="s">
        <v>2295</v>
      </c>
      <c r="G411" s="258"/>
      <c r="H411" s="260" t="s">
        <v>1</v>
      </c>
      <c r="I411" s="262"/>
      <c r="J411" s="258"/>
      <c r="K411" s="258"/>
      <c r="L411" s="263"/>
      <c r="M411" s="264"/>
      <c r="N411" s="265"/>
      <c r="O411" s="265"/>
      <c r="P411" s="265"/>
      <c r="Q411" s="265"/>
      <c r="R411" s="265"/>
      <c r="S411" s="265"/>
      <c r="T411" s="26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7" t="s">
        <v>166</v>
      </c>
      <c r="AU411" s="267" t="s">
        <v>82</v>
      </c>
      <c r="AV411" s="13" t="s">
        <v>80</v>
      </c>
      <c r="AW411" s="13" t="s">
        <v>30</v>
      </c>
      <c r="AX411" s="13" t="s">
        <v>73</v>
      </c>
      <c r="AY411" s="267" t="s">
        <v>158</v>
      </c>
    </row>
    <row r="412" spans="1:51" s="14" customFormat="1" ht="12">
      <c r="A412" s="14"/>
      <c r="B412" s="268"/>
      <c r="C412" s="269"/>
      <c r="D412" s="259" t="s">
        <v>166</v>
      </c>
      <c r="E412" s="270" t="s">
        <v>1</v>
      </c>
      <c r="F412" s="271" t="s">
        <v>2366</v>
      </c>
      <c r="G412" s="269"/>
      <c r="H412" s="272">
        <v>14.63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166</v>
      </c>
      <c r="AU412" s="278" t="s">
        <v>82</v>
      </c>
      <c r="AV412" s="14" t="s">
        <v>82</v>
      </c>
      <c r="AW412" s="14" t="s">
        <v>30</v>
      </c>
      <c r="AX412" s="14" t="s">
        <v>73</v>
      </c>
      <c r="AY412" s="278" t="s">
        <v>158</v>
      </c>
    </row>
    <row r="413" spans="1:51" s="14" customFormat="1" ht="12">
      <c r="A413" s="14"/>
      <c r="B413" s="268"/>
      <c r="C413" s="269"/>
      <c r="D413" s="259" t="s">
        <v>166</v>
      </c>
      <c r="E413" s="270" t="s">
        <v>1</v>
      </c>
      <c r="F413" s="271" t="s">
        <v>2367</v>
      </c>
      <c r="G413" s="269"/>
      <c r="H413" s="272">
        <v>9.8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166</v>
      </c>
      <c r="AU413" s="278" t="s">
        <v>82</v>
      </c>
      <c r="AV413" s="14" t="s">
        <v>82</v>
      </c>
      <c r="AW413" s="14" t="s">
        <v>30</v>
      </c>
      <c r="AX413" s="14" t="s">
        <v>73</v>
      </c>
      <c r="AY413" s="278" t="s">
        <v>158</v>
      </c>
    </row>
    <row r="414" spans="1:51" s="14" customFormat="1" ht="12">
      <c r="A414" s="14"/>
      <c r="B414" s="268"/>
      <c r="C414" s="269"/>
      <c r="D414" s="259" t="s">
        <v>166</v>
      </c>
      <c r="E414" s="270" t="s">
        <v>1</v>
      </c>
      <c r="F414" s="271" t="s">
        <v>2368</v>
      </c>
      <c r="G414" s="269"/>
      <c r="H414" s="272">
        <v>21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166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158</v>
      </c>
    </row>
    <row r="415" spans="1:51" s="14" customFormat="1" ht="12">
      <c r="A415" s="14"/>
      <c r="B415" s="268"/>
      <c r="C415" s="269"/>
      <c r="D415" s="259" t="s">
        <v>166</v>
      </c>
      <c r="E415" s="270" t="s">
        <v>1</v>
      </c>
      <c r="F415" s="271" t="s">
        <v>2369</v>
      </c>
      <c r="G415" s="269"/>
      <c r="H415" s="272">
        <v>7.98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166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158</v>
      </c>
    </row>
    <row r="416" spans="1:51" s="14" customFormat="1" ht="12">
      <c r="A416" s="14"/>
      <c r="B416" s="268"/>
      <c r="C416" s="269"/>
      <c r="D416" s="259" t="s">
        <v>166</v>
      </c>
      <c r="E416" s="270" t="s">
        <v>1</v>
      </c>
      <c r="F416" s="271" t="s">
        <v>2370</v>
      </c>
      <c r="G416" s="269"/>
      <c r="H416" s="272">
        <v>2.6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166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158</v>
      </c>
    </row>
    <row r="417" spans="1:51" s="14" customFormat="1" ht="12">
      <c r="A417" s="14"/>
      <c r="B417" s="268"/>
      <c r="C417" s="269"/>
      <c r="D417" s="259" t="s">
        <v>166</v>
      </c>
      <c r="E417" s="270" t="s">
        <v>1</v>
      </c>
      <c r="F417" s="271" t="s">
        <v>2371</v>
      </c>
      <c r="G417" s="269"/>
      <c r="H417" s="272">
        <v>0.75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166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158</v>
      </c>
    </row>
    <row r="418" spans="1:51" s="13" customFormat="1" ht="12">
      <c r="A418" s="13"/>
      <c r="B418" s="257"/>
      <c r="C418" s="258"/>
      <c r="D418" s="259" t="s">
        <v>166</v>
      </c>
      <c r="E418" s="260" t="s">
        <v>1</v>
      </c>
      <c r="F418" s="261" t="s">
        <v>392</v>
      </c>
      <c r="G418" s="258"/>
      <c r="H418" s="260" t="s">
        <v>1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7" t="s">
        <v>166</v>
      </c>
      <c r="AU418" s="267" t="s">
        <v>82</v>
      </c>
      <c r="AV418" s="13" t="s">
        <v>80</v>
      </c>
      <c r="AW418" s="13" t="s">
        <v>30</v>
      </c>
      <c r="AX418" s="13" t="s">
        <v>73</v>
      </c>
      <c r="AY418" s="267" t="s">
        <v>158</v>
      </c>
    </row>
    <row r="419" spans="1:51" s="14" customFormat="1" ht="12">
      <c r="A419" s="14"/>
      <c r="B419" s="268"/>
      <c r="C419" s="269"/>
      <c r="D419" s="259" t="s">
        <v>166</v>
      </c>
      <c r="E419" s="270" t="s">
        <v>1</v>
      </c>
      <c r="F419" s="271" t="s">
        <v>2372</v>
      </c>
      <c r="G419" s="269"/>
      <c r="H419" s="272">
        <v>14.85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166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158</v>
      </c>
    </row>
    <row r="420" spans="1:51" s="14" customFormat="1" ht="12">
      <c r="A420" s="14"/>
      <c r="B420" s="268"/>
      <c r="C420" s="269"/>
      <c r="D420" s="259" t="s">
        <v>166</v>
      </c>
      <c r="E420" s="270" t="s">
        <v>1</v>
      </c>
      <c r="F420" s="271" t="s">
        <v>2373</v>
      </c>
      <c r="G420" s="269"/>
      <c r="H420" s="272">
        <v>3.99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166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158</v>
      </c>
    </row>
    <row r="421" spans="1:51" s="14" customFormat="1" ht="12">
      <c r="A421" s="14"/>
      <c r="B421" s="268"/>
      <c r="C421" s="269"/>
      <c r="D421" s="259" t="s">
        <v>166</v>
      </c>
      <c r="E421" s="270" t="s">
        <v>1</v>
      </c>
      <c r="F421" s="271" t="s">
        <v>2367</v>
      </c>
      <c r="G421" s="269"/>
      <c r="H421" s="272">
        <v>9.8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166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158</v>
      </c>
    </row>
    <row r="422" spans="1:51" s="14" customFormat="1" ht="12">
      <c r="A422" s="14"/>
      <c r="B422" s="268"/>
      <c r="C422" s="269"/>
      <c r="D422" s="259" t="s">
        <v>166</v>
      </c>
      <c r="E422" s="270" t="s">
        <v>1</v>
      </c>
      <c r="F422" s="271" t="s">
        <v>2368</v>
      </c>
      <c r="G422" s="269"/>
      <c r="H422" s="272">
        <v>21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166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158</v>
      </c>
    </row>
    <row r="423" spans="1:51" s="14" customFormat="1" ht="12">
      <c r="A423" s="14"/>
      <c r="B423" s="268"/>
      <c r="C423" s="269"/>
      <c r="D423" s="259" t="s">
        <v>166</v>
      </c>
      <c r="E423" s="270" t="s">
        <v>1</v>
      </c>
      <c r="F423" s="271" t="s">
        <v>2374</v>
      </c>
      <c r="G423" s="269"/>
      <c r="H423" s="272">
        <v>0.75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166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158</v>
      </c>
    </row>
    <row r="424" spans="1:51" s="14" customFormat="1" ht="12">
      <c r="A424" s="14"/>
      <c r="B424" s="268"/>
      <c r="C424" s="269"/>
      <c r="D424" s="259" t="s">
        <v>166</v>
      </c>
      <c r="E424" s="270" t="s">
        <v>1</v>
      </c>
      <c r="F424" s="271" t="s">
        <v>2375</v>
      </c>
      <c r="G424" s="269"/>
      <c r="H424" s="272">
        <v>10.4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166</v>
      </c>
      <c r="AU424" s="278" t="s">
        <v>82</v>
      </c>
      <c r="AV424" s="14" t="s">
        <v>82</v>
      </c>
      <c r="AW424" s="14" t="s">
        <v>30</v>
      </c>
      <c r="AX424" s="14" t="s">
        <v>73</v>
      </c>
      <c r="AY424" s="278" t="s">
        <v>158</v>
      </c>
    </row>
    <row r="425" spans="1:65" s="2" customFormat="1" ht="16.5" customHeight="1">
      <c r="A425" s="37"/>
      <c r="B425" s="38"/>
      <c r="C425" s="279" t="s">
        <v>563</v>
      </c>
      <c r="D425" s="279" t="s">
        <v>233</v>
      </c>
      <c r="E425" s="280" t="s">
        <v>516</v>
      </c>
      <c r="F425" s="281" t="s">
        <v>517</v>
      </c>
      <c r="G425" s="282" t="s">
        <v>462</v>
      </c>
      <c r="H425" s="283">
        <v>1560.5</v>
      </c>
      <c r="I425" s="284"/>
      <c r="J425" s="285">
        <f>ROUND(I425*H425,2)</f>
        <v>0</v>
      </c>
      <c r="K425" s="286"/>
      <c r="L425" s="287"/>
      <c r="M425" s="288" t="s">
        <v>1</v>
      </c>
      <c r="N425" s="289" t="s">
        <v>38</v>
      </c>
      <c r="O425" s="90"/>
      <c r="P425" s="253">
        <f>O425*H425</f>
        <v>0</v>
      </c>
      <c r="Q425" s="253">
        <v>3E-05</v>
      </c>
      <c r="R425" s="253">
        <f>Q425*H425</f>
        <v>0.046815</v>
      </c>
      <c r="S425" s="253">
        <v>0</v>
      </c>
      <c r="T425" s="254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5" t="s">
        <v>203</v>
      </c>
      <c r="AT425" s="255" t="s">
        <v>233</v>
      </c>
      <c r="AU425" s="255" t="s">
        <v>82</v>
      </c>
      <c r="AY425" s="16" t="s">
        <v>158</v>
      </c>
      <c r="BE425" s="256">
        <f>IF(N425="základní",J425,0)</f>
        <v>0</v>
      </c>
      <c r="BF425" s="256">
        <f>IF(N425="snížená",J425,0)</f>
        <v>0</v>
      </c>
      <c r="BG425" s="256">
        <f>IF(N425="zákl. přenesená",J425,0)</f>
        <v>0</v>
      </c>
      <c r="BH425" s="256">
        <f>IF(N425="sníž. přenesená",J425,0)</f>
        <v>0</v>
      </c>
      <c r="BI425" s="256">
        <f>IF(N425="nulová",J425,0)</f>
        <v>0</v>
      </c>
      <c r="BJ425" s="16" t="s">
        <v>80</v>
      </c>
      <c r="BK425" s="256">
        <f>ROUND(I425*H425,2)</f>
        <v>0</v>
      </c>
      <c r="BL425" s="16" t="s">
        <v>164</v>
      </c>
      <c r="BM425" s="255" t="s">
        <v>2376</v>
      </c>
    </row>
    <row r="426" spans="1:51" s="14" customFormat="1" ht="12">
      <c r="A426" s="14"/>
      <c r="B426" s="268"/>
      <c r="C426" s="269"/>
      <c r="D426" s="259" t="s">
        <v>166</v>
      </c>
      <c r="E426" s="270" t="s">
        <v>1</v>
      </c>
      <c r="F426" s="271" t="s">
        <v>2332</v>
      </c>
      <c r="G426" s="269"/>
      <c r="H426" s="272">
        <v>64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166</v>
      </c>
      <c r="AU426" s="278" t="s">
        <v>82</v>
      </c>
      <c r="AV426" s="14" t="s">
        <v>82</v>
      </c>
      <c r="AW426" s="14" t="s">
        <v>30</v>
      </c>
      <c r="AX426" s="14" t="s">
        <v>73</v>
      </c>
      <c r="AY426" s="278" t="s">
        <v>158</v>
      </c>
    </row>
    <row r="427" spans="1:51" s="13" customFormat="1" ht="12">
      <c r="A427" s="13"/>
      <c r="B427" s="257"/>
      <c r="C427" s="258"/>
      <c r="D427" s="259" t="s">
        <v>166</v>
      </c>
      <c r="E427" s="260" t="s">
        <v>1</v>
      </c>
      <c r="F427" s="261" t="s">
        <v>475</v>
      </c>
      <c r="G427" s="258"/>
      <c r="H427" s="260" t="s">
        <v>1</v>
      </c>
      <c r="I427" s="262"/>
      <c r="J427" s="258"/>
      <c r="K427" s="258"/>
      <c r="L427" s="263"/>
      <c r="M427" s="264"/>
      <c r="N427" s="265"/>
      <c r="O427" s="265"/>
      <c r="P427" s="265"/>
      <c r="Q427" s="265"/>
      <c r="R427" s="265"/>
      <c r="S427" s="265"/>
      <c r="T427" s="26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7" t="s">
        <v>166</v>
      </c>
      <c r="AU427" s="267" t="s">
        <v>82</v>
      </c>
      <c r="AV427" s="13" t="s">
        <v>80</v>
      </c>
      <c r="AW427" s="13" t="s">
        <v>30</v>
      </c>
      <c r="AX427" s="13" t="s">
        <v>73</v>
      </c>
      <c r="AY427" s="267" t="s">
        <v>158</v>
      </c>
    </row>
    <row r="428" spans="1:51" s="13" customFormat="1" ht="12">
      <c r="A428" s="13"/>
      <c r="B428" s="257"/>
      <c r="C428" s="258"/>
      <c r="D428" s="259" t="s">
        <v>166</v>
      </c>
      <c r="E428" s="260" t="s">
        <v>1</v>
      </c>
      <c r="F428" s="261" t="s">
        <v>476</v>
      </c>
      <c r="G428" s="258"/>
      <c r="H428" s="260" t="s">
        <v>1</v>
      </c>
      <c r="I428" s="262"/>
      <c r="J428" s="258"/>
      <c r="K428" s="258"/>
      <c r="L428" s="263"/>
      <c r="M428" s="264"/>
      <c r="N428" s="265"/>
      <c r="O428" s="265"/>
      <c r="P428" s="265"/>
      <c r="Q428" s="265"/>
      <c r="R428" s="265"/>
      <c r="S428" s="265"/>
      <c r="T428" s="26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7" t="s">
        <v>166</v>
      </c>
      <c r="AU428" s="267" t="s">
        <v>82</v>
      </c>
      <c r="AV428" s="13" t="s">
        <v>80</v>
      </c>
      <c r="AW428" s="13" t="s">
        <v>30</v>
      </c>
      <c r="AX428" s="13" t="s">
        <v>73</v>
      </c>
      <c r="AY428" s="267" t="s">
        <v>158</v>
      </c>
    </row>
    <row r="429" spans="1:51" s="14" customFormat="1" ht="12">
      <c r="A429" s="14"/>
      <c r="B429" s="268"/>
      <c r="C429" s="269"/>
      <c r="D429" s="259" t="s">
        <v>166</v>
      </c>
      <c r="E429" s="270" t="s">
        <v>1</v>
      </c>
      <c r="F429" s="271" t="s">
        <v>2333</v>
      </c>
      <c r="G429" s="269"/>
      <c r="H429" s="272">
        <v>34.8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166</v>
      </c>
      <c r="AU429" s="278" t="s">
        <v>82</v>
      </c>
      <c r="AV429" s="14" t="s">
        <v>82</v>
      </c>
      <c r="AW429" s="14" t="s">
        <v>30</v>
      </c>
      <c r="AX429" s="14" t="s">
        <v>73</v>
      </c>
      <c r="AY429" s="278" t="s">
        <v>158</v>
      </c>
    </row>
    <row r="430" spans="1:51" s="14" customFormat="1" ht="12">
      <c r="A430" s="14"/>
      <c r="B430" s="268"/>
      <c r="C430" s="269"/>
      <c r="D430" s="259" t="s">
        <v>166</v>
      </c>
      <c r="E430" s="270" t="s">
        <v>1</v>
      </c>
      <c r="F430" s="271" t="s">
        <v>2334</v>
      </c>
      <c r="G430" s="269"/>
      <c r="H430" s="272">
        <v>21.7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166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158</v>
      </c>
    </row>
    <row r="431" spans="1:51" s="14" customFormat="1" ht="12">
      <c r="A431" s="14"/>
      <c r="B431" s="268"/>
      <c r="C431" s="269"/>
      <c r="D431" s="259" t="s">
        <v>166</v>
      </c>
      <c r="E431" s="270" t="s">
        <v>1</v>
      </c>
      <c r="F431" s="271" t="s">
        <v>2335</v>
      </c>
      <c r="G431" s="269"/>
      <c r="H431" s="272">
        <v>33.9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166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158</v>
      </c>
    </row>
    <row r="432" spans="1:51" s="14" customFormat="1" ht="12">
      <c r="A432" s="14"/>
      <c r="B432" s="268"/>
      <c r="C432" s="269"/>
      <c r="D432" s="259" t="s">
        <v>166</v>
      </c>
      <c r="E432" s="270" t="s">
        <v>1</v>
      </c>
      <c r="F432" s="271" t="s">
        <v>2336</v>
      </c>
      <c r="G432" s="269"/>
      <c r="H432" s="272">
        <v>20.9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166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158</v>
      </c>
    </row>
    <row r="433" spans="1:51" s="14" customFormat="1" ht="12">
      <c r="A433" s="14"/>
      <c r="B433" s="268"/>
      <c r="C433" s="269"/>
      <c r="D433" s="259" t="s">
        <v>166</v>
      </c>
      <c r="E433" s="270" t="s">
        <v>1</v>
      </c>
      <c r="F433" s="271" t="s">
        <v>2337</v>
      </c>
      <c r="G433" s="269"/>
      <c r="H433" s="272">
        <v>24.9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166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158</v>
      </c>
    </row>
    <row r="434" spans="1:51" s="14" customFormat="1" ht="12">
      <c r="A434" s="14"/>
      <c r="B434" s="268"/>
      <c r="C434" s="269"/>
      <c r="D434" s="259" t="s">
        <v>166</v>
      </c>
      <c r="E434" s="270" t="s">
        <v>1</v>
      </c>
      <c r="F434" s="271" t="s">
        <v>2337</v>
      </c>
      <c r="G434" s="269"/>
      <c r="H434" s="272">
        <v>24.9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166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158</v>
      </c>
    </row>
    <row r="435" spans="1:51" s="14" customFormat="1" ht="12">
      <c r="A435" s="14"/>
      <c r="B435" s="268"/>
      <c r="C435" s="269"/>
      <c r="D435" s="259" t="s">
        <v>166</v>
      </c>
      <c r="E435" s="270" t="s">
        <v>1</v>
      </c>
      <c r="F435" s="271" t="s">
        <v>2338</v>
      </c>
      <c r="G435" s="269"/>
      <c r="H435" s="272">
        <v>21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166</v>
      </c>
      <c r="AU435" s="278" t="s">
        <v>82</v>
      </c>
      <c r="AV435" s="14" t="s">
        <v>82</v>
      </c>
      <c r="AW435" s="14" t="s">
        <v>30</v>
      </c>
      <c r="AX435" s="14" t="s">
        <v>73</v>
      </c>
      <c r="AY435" s="278" t="s">
        <v>158</v>
      </c>
    </row>
    <row r="436" spans="1:51" s="14" customFormat="1" ht="12">
      <c r="A436" s="14"/>
      <c r="B436" s="268"/>
      <c r="C436" s="269"/>
      <c r="D436" s="259" t="s">
        <v>166</v>
      </c>
      <c r="E436" s="270" t="s">
        <v>1</v>
      </c>
      <c r="F436" s="271" t="s">
        <v>2335</v>
      </c>
      <c r="G436" s="269"/>
      <c r="H436" s="272">
        <v>33.9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166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158</v>
      </c>
    </row>
    <row r="437" spans="1:51" s="14" customFormat="1" ht="12">
      <c r="A437" s="14"/>
      <c r="B437" s="268"/>
      <c r="C437" s="269"/>
      <c r="D437" s="259" t="s">
        <v>166</v>
      </c>
      <c r="E437" s="270" t="s">
        <v>1</v>
      </c>
      <c r="F437" s="271" t="s">
        <v>2339</v>
      </c>
      <c r="G437" s="269"/>
      <c r="H437" s="272">
        <v>189.9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166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158</v>
      </c>
    </row>
    <row r="438" spans="1:51" s="13" customFormat="1" ht="12">
      <c r="A438" s="13"/>
      <c r="B438" s="257"/>
      <c r="C438" s="258"/>
      <c r="D438" s="259" t="s">
        <v>166</v>
      </c>
      <c r="E438" s="260" t="s">
        <v>1</v>
      </c>
      <c r="F438" s="261" t="s">
        <v>2288</v>
      </c>
      <c r="G438" s="258"/>
      <c r="H438" s="260" t="s">
        <v>1</v>
      </c>
      <c r="I438" s="262"/>
      <c r="J438" s="258"/>
      <c r="K438" s="258"/>
      <c r="L438" s="263"/>
      <c r="M438" s="264"/>
      <c r="N438" s="265"/>
      <c r="O438" s="265"/>
      <c r="P438" s="265"/>
      <c r="Q438" s="265"/>
      <c r="R438" s="265"/>
      <c r="S438" s="265"/>
      <c r="T438" s="26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7" t="s">
        <v>166</v>
      </c>
      <c r="AU438" s="267" t="s">
        <v>82</v>
      </c>
      <c r="AV438" s="13" t="s">
        <v>80</v>
      </c>
      <c r="AW438" s="13" t="s">
        <v>30</v>
      </c>
      <c r="AX438" s="13" t="s">
        <v>73</v>
      </c>
      <c r="AY438" s="267" t="s">
        <v>158</v>
      </c>
    </row>
    <row r="439" spans="1:51" s="14" customFormat="1" ht="12">
      <c r="A439" s="14"/>
      <c r="B439" s="268"/>
      <c r="C439" s="269"/>
      <c r="D439" s="259" t="s">
        <v>166</v>
      </c>
      <c r="E439" s="270" t="s">
        <v>1</v>
      </c>
      <c r="F439" s="271" t="s">
        <v>2340</v>
      </c>
      <c r="G439" s="269"/>
      <c r="H439" s="272">
        <v>18.2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166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158</v>
      </c>
    </row>
    <row r="440" spans="1:51" s="14" customFormat="1" ht="12">
      <c r="A440" s="14"/>
      <c r="B440" s="268"/>
      <c r="C440" s="269"/>
      <c r="D440" s="259" t="s">
        <v>166</v>
      </c>
      <c r="E440" s="270" t="s">
        <v>1</v>
      </c>
      <c r="F440" s="271" t="s">
        <v>2341</v>
      </c>
      <c r="G440" s="269"/>
      <c r="H440" s="272">
        <v>33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166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158</v>
      </c>
    </row>
    <row r="441" spans="1:51" s="14" customFormat="1" ht="12">
      <c r="A441" s="14"/>
      <c r="B441" s="268"/>
      <c r="C441" s="269"/>
      <c r="D441" s="259" t="s">
        <v>166</v>
      </c>
      <c r="E441" s="270" t="s">
        <v>1</v>
      </c>
      <c r="F441" s="271" t="s">
        <v>2342</v>
      </c>
      <c r="G441" s="269"/>
      <c r="H441" s="272">
        <v>31.2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166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158</v>
      </c>
    </row>
    <row r="442" spans="1:51" s="14" customFormat="1" ht="12">
      <c r="A442" s="14"/>
      <c r="B442" s="268"/>
      <c r="C442" s="269"/>
      <c r="D442" s="259" t="s">
        <v>166</v>
      </c>
      <c r="E442" s="270" t="s">
        <v>1</v>
      </c>
      <c r="F442" s="271" t="s">
        <v>2343</v>
      </c>
      <c r="G442" s="269"/>
      <c r="H442" s="272">
        <v>7.76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166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158</v>
      </c>
    </row>
    <row r="443" spans="1:51" s="14" customFormat="1" ht="12">
      <c r="A443" s="14"/>
      <c r="B443" s="268"/>
      <c r="C443" s="269"/>
      <c r="D443" s="259" t="s">
        <v>166</v>
      </c>
      <c r="E443" s="270" t="s">
        <v>1</v>
      </c>
      <c r="F443" s="271" t="s">
        <v>2344</v>
      </c>
      <c r="G443" s="269"/>
      <c r="H443" s="272">
        <v>14.4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166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158</v>
      </c>
    </row>
    <row r="444" spans="1:51" s="14" customFormat="1" ht="12">
      <c r="A444" s="14"/>
      <c r="B444" s="268"/>
      <c r="C444" s="269"/>
      <c r="D444" s="259" t="s">
        <v>166</v>
      </c>
      <c r="E444" s="270" t="s">
        <v>1</v>
      </c>
      <c r="F444" s="271" t="s">
        <v>2345</v>
      </c>
      <c r="G444" s="269"/>
      <c r="H444" s="272">
        <v>11.32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166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158</v>
      </c>
    </row>
    <row r="445" spans="1:51" s="13" customFormat="1" ht="12">
      <c r="A445" s="13"/>
      <c r="B445" s="257"/>
      <c r="C445" s="258"/>
      <c r="D445" s="259" t="s">
        <v>166</v>
      </c>
      <c r="E445" s="260" t="s">
        <v>1</v>
      </c>
      <c r="F445" s="261" t="s">
        <v>2295</v>
      </c>
      <c r="G445" s="258"/>
      <c r="H445" s="260" t="s">
        <v>1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7" t="s">
        <v>166</v>
      </c>
      <c r="AU445" s="267" t="s">
        <v>82</v>
      </c>
      <c r="AV445" s="13" t="s">
        <v>80</v>
      </c>
      <c r="AW445" s="13" t="s">
        <v>30</v>
      </c>
      <c r="AX445" s="13" t="s">
        <v>73</v>
      </c>
      <c r="AY445" s="267" t="s">
        <v>158</v>
      </c>
    </row>
    <row r="446" spans="1:51" s="14" customFormat="1" ht="12">
      <c r="A446" s="14"/>
      <c r="B446" s="268"/>
      <c r="C446" s="269"/>
      <c r="D446" s="259" t="s">
        <v>166</v>
      </c>
      <c r="E446" s="270" t="s">
        <v>1</v>
      </c>
      <c r="F446" s="271" t="s">
        <v>2346</v>
      </c>
      <c r="G446" s="269"/>
      <c r="H446" s="272">
        <v>55.66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166</v>
      </c>
      <c r="AU446" s="278" t="s">
        <v>82</v>
      </c>
      <c r="AV446" s="14" t="s">
        <v>82</v>
      </c>
      <c r="AW446" s="14" t="s">
        <v>30</v>
      </c>
      <c r="AX446" s="14" t="s">
        <v>73</v>
      </c>
      <c r="AY446" s="278" t="s">
        <v>158</v>
      </c>
    </row>
    <row r="447" spans="1:51" s="14" customFormat="1" ht="12">
      <c r="A447" s="14"/>
      <c r="B447" s="268"/>
      <c r="C447" s="269"/>
      <c r="D447" s="259" t="s">
        <v>166</v>
      </c>
      <c r="E447" s="270" t="s">
        <v>1</v>
      </c>
      <c r="F447" s="271" t="s">
        <v>2347</v>
      </c>
      <c r="G447" s="269"/>
      <c r="H447" s="272">
        <v>60.76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166</v>
      </c>
      <c r="AU447" s="278" t="s">
        <v>82</v>
      </c>
      <c r="AV447" s="14" t="s">
        <v>82</v>
      </c>
      <c r="AW447" s="14" t="s">
        <v>30</v>
      </c>
      <c r="AX447" s="14" t="s">
        <v>73</v>
      </c>
      <c r="AY447" s="278" t="s">
        <v>158</v>
      </c>
    </row>
    <row r="448" spans="1:51" s="14" customFormat="1" ht="12">
      <c r="A448" s="14"/>
      <c r="B448" s="268"/>
      <c r="C448" s="269"/>
      <c r="D448" s="259" t="s">
        <v>166</v>
      </c>
      <c r="E448" s="270" t="s">
        <v>1</v>
      </c>
      <c r="F448" s="271" t="s">
        <v>2348</v>
      </c>
      <c r="G448" s="269"/>
      <c r="H448" s="272">
        <v>72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166</v>
      </c>
      <c r="AU448" s="278" t="s">
        <v>82</v>
      </c>
      <c r="AV448" s="14" t="s">
        <v>82</v>
      </c>
      <c r="AW448" s="14" t="s">
        <v>30</v>
      </c>
      <c r="AX448" s="14" t="s">
        <v>73</v>
      </c>
      <c r="AY448" s="278" t="s">
        <v>158</v>
      </c>
    </row>
    <row r="449" spans="1:51" s="14" customFormat="1" ht="12">
      <c r="A449" s="14"/>
      <c r="B449" s="268"/>
      <c r="C449" s="269"/>
      <c r="D449" s="259" t="s">
        <v>166</v>
      </c>
      <c r="E449" s="270" t="s">
        <v>1</v>
      </c>
      <c r="F449" s="271" t="s">
        <v>2349</v>
      </c>
      <c r="G449" s="269"/>
      <c r="H449" s="272">
        <v>33.96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166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158</v>
      </c>
    </row>
    <row r="450" spans="1:51" s="14" customFormat="1" ht="12">
      <c r="A450" s="14"/>
      <c r="B450" s="268"/>
      <c r="C450" s="269"/>
      <c r="D450" s="259" t="s">
        <v>166</v>
      </c>
      <c r="E450" s="270" t="s">
        <v>1</v>
      </c>
      <c r="F450" s="271" t="s">
        <v>2350</v>
      </c>
      <c r="G450" s="269"/>
      <c r="H450" s="272">
        <v>11.4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166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158</v>
      </c>
    </row>
    <row r="451" spans="1:51" s="14" customFormat="1" ht="12">
      <c r="A451" s="14"/>
      <c r="B451" s="268"/>
      <c r="C451" s="269"/>
      <c r="D451" s="259" t="s">
        <v>166</v>
      </c>
      <c r="E451" s="270" t="s">
        <v>1</v>
      </c>
      <c r="F451" s="271" t="s">
        <v>2351</v>
      </c>
      <c r="G451" s="269"/>
      <c r="H451" s="272">
        <v>5.15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166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158</v>
      </c>
    </row>
    <row r="452" spans="1:51" s="13" customFormat="1" ht="12">
      <c r="A452" s="13"/>
      <c r="B452" s="257"/>
      <c r="C452" s="258"/>
      <c r="D452" s="259" t="s">
        <v>166</v>
      </c>
      <c r="E452" s="260" t="s">
        <v>1</v>
      </c>
      <c r="F452" s="261" t="s">
        <v>392</v>
      </c>
      <c r="G452" s="258"/>
      <c r="H452" s="260" t="s">
        <v>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166</v>
      </c>
      <c r="AU452" s="267" t="s">
        <v>82</v>
      </c>
      <c r="AV452" s="13" t="s">
        <v>80</v>
      </c>
      <c r="AW452" s="13" t="s">
        <v>30</v>
      </c>
      <c r="AX452" s="13" t="s">
        <v>73</v>
      </c>
      <c r="AY452" s="267" t="s">
        <v>158</v>
      </c>
    </row>
    <row r="453" spans="1:51" s="14" customFormat="1" ht="12">
      <c r="A453" s="14"/>
      <c r="B453" s="268"/>
      <c r="C453" s="269"/>
      <c r="D453" s="259" t="s">
        <v>166</v>
      </c>
      <c r="E453" s="270" t="s">
        <v>1</v>
      </c>
      <c r="F453" s="271" t="s">
        <v>2352</v>
      </c>
      <c r="G453" s="269"/>
      <c r="H453" s="272">
        <v>56.1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166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158</v>
      </c>
    </row>
    <row r="454" spans="1:51" s="14" customFormat="1" ht="12">
      <c r="A454" s="14"/>
      <c r="B454" s="268"/>
      <c r="C454" s="269"/>
      <c r="D454" s="259" t="s">
        <v>166</v>
      </c>
      <c r="E454" s="270" t="s">
        <v>1</v>
      </c>
      <c r="F454" s="271" t="s">
        <v>2353</v>
      </c>
      <c r="G454" s="269"/>
      <c r="H454" s="272">
        <v>18.78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166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158</v>
      </c>
    </row>
    <row r="455" spans="1:51" s="14" customFormat="1" ht="12">
      <c r="A455" s="14"/>
      <c r="B455" s="268"/>
      <c r="C455" s="269"/>
      <c r="D455" s="259" t="s">
        <v>166</v>
      </c>
      <c r="E455" s="270" t="s">
        <v>1</v>
      </c>
      <c r="F455" s="271" t="s">
        <v>2354</v>
      </c>
      <c r="G455" s="269"/>
      <c r="H455" s="272">
        <v>61.6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166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158</v>
      </c>
    </row>
    <row r="456" spans="1:51" s="14" customFormat="1" ht="12">
      <c r="A456" s="14"/>
      <c r="B456" s="268"/>
      <c r="C456" s="269"/>
      <c r="D456" s="259" t="s">
        <v>166</v>
      </c>
      <c r="E456" s="270" t="s">
        <v>1</v>
      </c>
      <c r="F456" s="271" t="s">
        <v>2348</v>
      </c>
      <c r="G456" s="269"/>
      <c r="H456" s="272">
        <v>72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166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158</v>
      </c>
    </row>
    <row r="457" spans="1:51" s="14" customFormat="1" ht="12">
      <c r="A457" s="14"/>
      <c r="B457" s="268"/>
      <c r="C457" s="269"/>
      <c r="D457" s="259" t="s">
        <v>166</v>
      </c>
      <c r="E457" s="270" t="s">
        <v>1</v>
      </c>
      <c r="F457" s="271" t="s">
        <v>2355</v>
      </c>
      <c r="G457" s="269"/>
      <c r="H457" s="272">
        <v>4.5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166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158</v>
      </c>
    </row>
    <row r="458" spans="1:51" s="14" customFormat="1" ht="12">
      <c r="A458" s="14"/>
      <c r="B458" s="268"/>
      <c r="C458" s="269"/>
      <c r="D458" s="259" t="s">
        <v>166</v>
      </c>
      <c r="E458" s="270" t="s">
        <v>1</v>
      </c>
      <c r="F458" s="271" t="s">
        <v>2356</v>
      </c>
      <c r="G458" s="269"/>
      <c r="H458" s="272">
        <v>45.6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166</v>
      </c>
      <c r="AU458" s="278" t="s">
        <v>82</v>
      </c>
      <c r="AV458" s="14" t="s">
        <v>82</v>
      </c>
      <c r="AW458" s="14" t="s">
        <v>30</v>
      </c>
      <c r="AX458" s="14" t="s">
        <v>73</v>
      </c>
      <c r="AY458" s="278" t="s">
        <v>158</v>
      </c>
    </row>
    <row r="459" spans="1:51" s="14" customFormat="1" ht="12">
      <c r="A459" s="14"/>
      <c r="B459" s="268"/>
      <c r="C459" s="269"/>
      <c r="D459" s="259" t="s">
        <v>166</v>
      </c>
      <c r="E459" s="270" t="s">
        <v>1</v>
      </c>
      <c r="F459" s="271" t="s">
        <v>2357</v>
      </c>
      <c r="G459" s="269"/>
      <c r="H459" s="272">
        <v>32.5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166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158</v>
      </c>
    </row>
    <row r="460" spans="1:51" s="14" customFormat="1" ht="12">
      <c r="A460" s="14"/>
      <c r="B460" s="268"/>
      <c r="C460" s="269"/>
      <c r="D460" s="259" t="s">
        <v>166</v>
      </c>
      <c r="E460" s="270" t="s">
        <v>1</v>
      </c>
      <c r="F460" s="271" t="s">
        <v>2358</v>
      </c>
      <c r="G460" s="269"/>
      <c r="H460" s="272">
        <v>174.2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166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158</v>
      </c>
    </row>
    <row r="461" spans="1:51" s="14" customFormat="1" ht="12">
      <c r="A461" s="14"/>
      <c r="B461" s="268"/>
      <c r="C461" s="269"/>
      <c r="D461" s="259" t="s">
        <v>166</v>
      </c>
      <c r="E461" s="270" t="s">
        <v>1</v>
      </c>
      <c r="F461" s="271" t="s">
        <v>2359</v>
      </c>
      <c r="G461" s="269"/>
      <c r="H461" s="272">
        <v>196.2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166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158</v>
      </c>
    </row>
    <row r="462" spans="1:51" s="14" customFormat="1" ht="12">
      <c r="A462" s="14"/>
      <c r="B462" s="268"/>
      <c r="C462" s="269"/>
      <c r="D462" s="259" t="s">
        <v>166</v>
      </c>
      <c r="E462" s="269"/>
      <c r="F462" s="271" t="s">
        <v>2377</v>
      </c>
      <c r="G462" s="269"/>
      <c r="H462" s="272">
        <v>1560.5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166</v>
      </c>
      <c r="AU462" s="278" t="s">
        <v>82</v>
      </c>
      <c r="AV462" s="14" t="s">
        <v>82</v>
      </c>
      <c r="AW462" s="14" t="s">
        <v>4</v>
      </c>
      <c r="AX462" s="14" t="s">
        <v>80</v>
      </c>
      <c r="AY462" s="278" t="s">
        <v>158</v>
      </c>
    </row>
    <row r="463" spans="1:65" s="2" customFormat="1" ht="21.75" customHeight="1">
      <c r="A463" s="37"/>
      <c r="B463" s="38"/>
      <c r="C463" s="279" t="s">
        <v>576</v>
      </c>
      <c r="D463" s="279" t="s">
        <v>233</v>
      </c>
      <c r="E463" s="280" t="s">
        <v>521</v>
      </c>
      <c r="F463" s="281" t="s">
        <v>522</v>
      </c>
      <c r="G463" s="282" t="s">
        <v>462</v>
      </c>
      <c r="H463" s="283">
        <v>158.382</v>
      </c>
      <c r="I463" s="284"/>
      <c r="J463" s="285">
        <f>ROUND(I463*H463,2)</f>
        <v>0</v>
      </c>
      <c r="K463" s="286"/>
      <c r="L463" s="287"/>
      <c r="M463" s="288" t="s">
        <v>1</v>
      </c>
      <c r="N463" s="289" t="s">
        <v>38</v>
      </c>
      <c r="O463" s="90"/>
      <c r="P463" s="253">
        <f>O463*H463</f>
        <v>0</v>
      </c>
      <c r="Q463" s="253">
        <v>0.0002</v>
      </c>
      <c r="R463" s="253">
        <f>Q463*H463</f>
        <v>0.0316764</v>
      </c>
      <c r="S463" s="253">
        <v>0</v>
      </c>
      <c r="T463" s="254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5" t="s">
        <v>203</v>
      </c>
      <c r="AT463" s="255" t="s">
        <v>233</v>
      </c>
      <c r="AU463" s="255" t="s">
        <v>82</v>
      </c>
      <c r="AY463" s="16" t="s">
        <v>158</v>
      </c>
      <c r="BE463" s="256">
        <f>IF(N463="základní",J463,0)</f>
        <v>0</v>
      </c>
      <c r="BF463" s="256">
        <f>IF(N463="snížená",J463,0)</f>
        <v>0</v>
      </c>
      <c r="BG463" s="256">
        <f>IF(N463="zákl. přenesená",J463,0)</f>
        <v>0</v>
      </c>
      <c r="BH463" s="256">
        <f>IF(N463="sníž. přenesená",J463,0)</f>
        <v>0</v>
      </c>
      <c r="BI463" s="256">
        <f>IF(N463="nulová",J463,0)</f>
        <v>0</v>
      </c>
      <c r="BJ463" s="16" t="s">
        <v>80</v>
      </c>
      <c r="BK463" s="256">
        <f>ROUND(I463*H463,2)</f>
        <v>0</v>
      </c>
      <c r="BL463" s="16" t="s">
        <v>164</v>
      </c>
      <c r="BM463" s="255" t="s">
        <v>2378</v>
      </c>
    </row>
    <row r="464" spans="1:51" s="13" customFormat="1" ht="12">
      <c r="A464" s="13"/>
      <c r="B464" s="257"/>
      <c r="C464" s="258"/>
      <c r="D464" s="259" t="s">
        <v>166</v>
      </c>
      <c r="E464" s="260" t="s">
        <v>1</v>
      </c>
      <c r="F464" s="261" t="s">
        <v>502</v>
      </c>
      <c r="G464" s="258"/>
      <c r="H464" s="260" t="s">
        <v>1</v>
      </c>
      <c r="I464" s="262"/>
      <c r="J464" s="258"/>
      <c r="K464" s="258"/>
      <c r="L464" s="263"/>
      <c r="M464" s="264"/>
      <c r="N464" s="265"/>
      <c r="O464" s="265"/>
      <c r="P464" s="265"/>
      <c r="Q464" s="265"/>
      <c r="R464" s="265"/>
      <c r="S464" s="265"/>
      <c r="T464" s="26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7" t="s">
        <v>166</v>
      </c>
      <c r="AU464" s="267" t="s">
        <v>82</v>
      </c>
      <c r="AV464" s="13" t="s">
        <v>80</v>
      </c>
      <c r="AW464" s="13" t="s">
        <v>30</v>
      </c>
      <c r="AX464" s="13" t="s">
        <v>73</v>
      </c>
      <c r="AY464" s="267" t="s">
        <v>158</v>
      </c>
    </row>
    <row r="465" spans="1:51" s="13" customFormat="1" ht="12">
      <c r="A465" s="13"/>
      <c r="B465" s="257"/>
      <c r="C465" s="258"/>
      <c r="D465" s="259" t="s">
        <v>166</v>
      </c>
      <c r="E465" s="260" t="s">
        <v>1</v>
      </c>
      <c r="F465" s="261" t="s">
        <v>2288</v>
      </c>
      <c r="G465" s="258"/>
      <c r="H465" s="260" t="s">
        <v>1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7" t="s">
        <v>166</v>
      </c>
      <c r="AU465" s="267" t="s">
        <v>82</v>
      </c>
      <c r="AV465" s="13" t="s">
        <v>80</v>
      </c>
      <c r="AW465" s="13" t="s">
        <v>30</v>
      </c>
      <c r="AX465" s="13" t="s">
        <v>73</v>
      </c>
      <c r="AY465" s="267" t="s">
        <v>158</v>
      </c>
    </row>
    <row r="466" spans="1:51" s="14" customFormat="1" ht="12">
      <c r="A466" s="14"/>
      <c r="B466" s="268"/>
      <c r="C466" s="269"/>
      <c r="D466" s="259" t="s">
        <v>166</v>
      </c>
      <c r="E466" s="270" t="s">
        <v>1</v>
      </c>
      <c r="F466" s="271" t="s">
        <v>2360</v>
      </c>
      <c r="G466" s="269"/>
      <c r="H466" s="272">
        <v>6.05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166</v>
      </c>
      <c r="AU466" s="278" t="s">
        <v>82</v>
      </c>
      <c r="AV466" s="14" t="s">
        <v>82</v>
      </c>
      <c r="AW466" s="14" t="s">
        <v>30</v>
      </c>
      <c r="AX466" s="14" t="s">
        <v>73</v>
      </c>
      <c r="AY466" s="278" t="s">
        <v>158</v>
      </c>
    </row>
    <row r="467" spans="1:51" s="14" customFormat="1" ht="12">
      <c r="A467" s="14"/>
      <c r="B467" s="268"/>
      <c r="C467" s="269"/>
      <c r="D467" s="259" t="s">
        <v>166</v>
      </c>
      <c r="E467" s="270" t="s">
        <v>1</v>
      </c>
      <c r="F467" s="271" t="s">
        <v>2361</v>
      </c>
      <c r="G467" s="269"/>
      <c r="H467" s="272">
        <v>9.9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166</v>
      </c>
      <c r="AU467" s="278" t="s">
        <v>82</v>
      </c>
      <c r="AV467" s="14" t="s">
        <v>82</v>
      </c>
      <c r="AW467" s="14" t="s">
        <v>30</v>
      </c>
      <c r="AX467" s="14" t="s">
        <v>73</v>
      </c>
      <c r="AY467" s="278" t="s">
        <v>158</v>
      </c>
    </row>
    <row r="468" spans="1:51" s="14" customFormat="1" ht="12">
      <c r="A468" s="14"/>
      <c r="B468" s="268"/>
      <c r="C468" s="269"/>
      <c r="D468" s="259" t="s">
        <v>166</v>
      </c>
      <c r="E468" s="270" t="s">
        <v>1</v>
      </c>
      <c r="F468" s="271" t="s">
        <v>2362</v>
      </c>
      <c r="G468" s="269"/>
      <c r="H468" s="272">
        <v>7.8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166</v>
      </c>
      <c r="AU468" s="278" t="s">
        <v>82</v>
      </c>
      <c r="AV468" s="14" t="s">
        <v>82</v>
      </c>
      <c r="AW468" s="14" t="s">
        <v>30</v>
      </c>
      <c r="AX468" s="14" t="s">
        <v>73</v>
      </c>
      <c r="AY468" s="278" t="s">
        <v>158</v>
      </c>
    </row>
    <row r="469" spans="1:51" s="14" customFormat="1" ht="12">
      <c r="A469" s="14"/>
      <c r="B469" s="268"/>
      <c r="C469" s="269"/>
      <c r="D469" s="259" t="s">
        <v>166</v>
      </c>
      <c r="E469" s="270" t="s">
        <v>1</v>
      </c>
      <c r="F469" s="271" t="s">
        <v>2363</v>
      </c>
      <c r="G469" s="269"/>
      <c r="H469" s="272">
        <v>2.68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166</v>
      </c>
      <c r="AU469" s="278" t="s">
        <v>82</v>
      </c>
      <c r="AV469" s="14" t="s">
        <v>82</v>
      </c>
      <c r="AW469" s="14" t="s">
        <v>30</v>
      </c>
      <c r="AX469" s="14" t="s">
        <v>73</v>
      </c>
      <c r="AY469" s="278" t="s">
        <v>158</v>
      </c>
    </row>
    <row r="470" spans="1:51" s="14" customFormat="1" ht="12">
      <c r="A470" s="14"/>
      <c r="B470" s="268"/>
      <c r="C470" s="269"/>
      <c r="D470" s="259" t="s">
        <v>166</v>
      </c>
      <c r="E470" s="270" t="s">
        <v>1</v>
      </c>
      <c r="F470" s="271" t="s">
        <v>2364</v>
      </c>
      <c r="G470" s="269"/>
      <c r="H470" s="272">
        <v>4.2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166</v>
      </c>
      <c r="AU470" s="278" t="s">
        <v>82</v>
      </c>
      <c r="AV470" s="14" t="s">
        <v>82</v>
      </c>
      <c r="AW470" s="14" t="s">
        <v>30</v>
      </c>
      <c r="AX470" s="14" t="s">
        <v>73</v>
      </c>
      <c r="AY470" s="278" t="s">
        <v>158</v>
      </c>
    </row>
    <row r="471" spans="1:51" s="14" customFormat="1" ht="12">
      <c r="A471" s="14"/>
      <c r="B471" s="268"/>
      <c r="C471" s="269"/>
      <c r="D471" s="259" t="s">
        <v>166</v>
      </c>
      <c r="E471" s="270" t="s">
        <v>1</v>
      </c>
      <c r="F471" s="271" t="s">
        <v>2365</v>
      </c>
      <c r="G471" s="269"/>
      <c r="H471" s="272">
        <v>2.66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166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158</v>
      </c>
    </row>
    <row r="472" spans="1:51" s="13" customFormat="1" ht="12">
      <c r="A472" s="13"/>
      <c r="B472" s="257"/>
      <c r="C472" s="258"/>
      <c r="D472" s="259" t="s">
        <v>166</v>
      </c>
      <c r="E472" s="260" t="s">
        <v>1</v>
      </c>
      <c r="F472" s="261" t="s">
        <v>2295</v>
      </c>
      <c r="G472" s="258"/>
      <c r="H472" s="260" t="s">
        <v>1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7" t="s">
        <v>166</v>
      </c>
      <c r="AU472" s="267" t="s">
        <v>82</v>
      </c>
      <c r="AV472" s="13" t="s">
        <v>80</v>
      </c>
      <c r="AW472" s="13" t="s">
        <v>30</v>
      </c>
      <c r="AX472" s="13" t="s">
        <v>73</v>
      </c>
      <c r="AY472" s="267" t="s">
        <v>158</v>
      </c>
    </row>
    <row r="473" spans="1:51" s="14" customFormat="1" ht="12">
      <c r="A473" s="14"/>
      <c r="B473" s="268"/>
      <c r="C473" s="269"/>
      <c r="D473" s="259" t="s">
        <v>166</v>
      </c>
      <c r="E473" s="270" t="s">
        <v>1</v>
      </c>
      <c r="F473" s="271" t="s">
        <v>2366</v>
      </c>
      <c r="G473" s="269"/>
      <c r="H473" s="272">
        <v>14.63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166</v>
      </c>
      <c r="AU473" s="278" t="s">
        <v>82</v>
      </c>
      <c r="AV473" s="14" t="s">
        <v>82</v>
      </c>
      <c r="AW473" s="14" t="s">
        <v>30</v>
      </c>
      <c r="AX473" s="14" t="s">
        <v>73</v>
      </c>
      <c r="AY473" s="278" t="s">
        <v>158</v>
      </c>
    </row>
    <row r="474" spans="1:51" s="14" customFormat="1" ht="12">
      <c r="A474" s="14"/>
      <c r="B474" s="268"/>
      <c r="C474" s="269"/>
      <c r="D474" s="259" t="s">
        <v>166</v>
      </c>
      <c r="E474" s="270" t="s">
        <v>1</v>
      </c>
      <c r="F474" s="271" t="s">
        <v>2367</v>
      </c>
      <c r="G474" s="269"/>
      <c r="H474" s="272">
        <v>9.8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166</v>
      </c>
      <c r="AU474" s="278" t="s">
        <v>82</v>
      </c>
      <c r="AV474" s="14" t="s">
        <v>82</v>
      </c>
      <c r="AW474" s="14" t="s">
        <v>30</v>
      </c>
      <c r="AX474" s="14" t="s">
        <v>73</v>
      </c>
      <c r="AY474" s="278" t="s">
        <v>158</v>
      </c>
    </row>
    <row r="475" spans="1:51" s="14" customFormat="1" ht="12">
      <c r="A475" s="14"/>
      <c r="B475" s="268"/>
      <c r="C475" s="269"/>
      <c r="D475" s="259" t="s">
        <v>166</v>
      </c>
      <c r="E475" s="270" t="s">
        <v>1</v>
      </c>
      <c r="F475" s="271" t="s">
        <v>2368</v>
      </c>
      <c r="G475" s="269"/>
      <c r="H475" s="272">
        <v>21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166</v>
      </c>
      <c r="AU475" s="278" t="s">
        <v>82</v>
      </c>
      <c r="AV475" s="14" t="s">
        <v>82</v>
      </c>
      <c r="AW475" s="14" t="s">
        <v>30</v>
      </c>
      <c r="AX475" s="14" t="s">
        <v>73</v>
      </c>
      <c r="AY475" s="278" t="s">
        <v>158</v>
      </c>
    </row>
    <row r="476" spans="1:51" s="14" customFormat="1" ht="12">
      <c r="A476" s="14"/>
      <c r="B476" s="268"/>
      <c r="C476" s="269"/>
      <c r="D476" s="259" t="s">
        <v>166</v>
      </c>
      <c r="E476" s="270" t="s">
        <v>1</v>
      </c>
      <c r="F476" s="271" t="s">
        <v>2369</v>
      </c>
      <c r="G476" s="269"/>
      <c r="H476" s="272">
        <v>7.98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166</v>
      </c>
      <c r="AU476" s="278" t="s">
        <v>82</v>
      </c>
      <c r="AV476" s="14" t="s">
        <v>82</v>
      </c>
      <c r="AW476" s="14" t="s">
        <v>30</v>
      </c>
      <c r="AX476" s="14" t="s">
        <v>73</v>
      </c>
      <c r="AY476" s="278" t="s">
        <v>158</v>
      </c>
    </row>
    <row r="477" spans="1:51" s="14" customFormat="1" ht="12">
      <c r="A477" s="14"/>
      <c r="B477" s="268"/>
      <c r="C477" s="269"/>
      <c r="D477" s="259" t="s">
        <v>166</v>
      </c>
      <c r="E477" s="270" t="s">
        <v>1</v>
      </c>
      <c r="F477" s="271" t="s">
        <v>2370</v>
      </c>
      <c r="G477" s="269"/>
      <c r="H477" s="272">
        <v>2.6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166</v>
      </c>
      <c r="AU477" s="278" t="s">
        <v>82</v>
      </c>
      <c r="AV477" s="14" t="s">
        <v>82</v>
      </c>
      <c r="AW477" s="14" t="s">
        <v>30</v>
      </c>
      <c r="AX477" s="14" t="s">
        <v>73</v>
      </c>
      <c r="AY477" s="278" t="s">
        <v>158</v>
      </c>
    </row>
    <row r="478" spans="1:51" s="14" customFormat="1" ht="12">
      <c r="A478" s="14"/>
      <c r="B478" s="268"/>
      <c r="C478" s="269"/>
      <c r="D478" s="259" t="s">
        <v>166</v>
      </c>
      <c r="E478" s="270" t="s">
        <v>1</v>
      </c>
      <c r="F478" s="271" t="s">
        <v>2371</v>
      </c>
      <c r="G478" s="269"/>
      <c r="H478" s="272">
        <v>0.75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166</v>
      </c>
      <c r="AU478" s="278" t="s">
        <v>82</v>
      </c>
      <c r="AV478" s="14" t="s">
        <v>82</v>
      </c>
      <c r="AW478" s="14" t="s">
        <v>30</v>
      </c>
      <c r="AX478" s="14" t="s">
        <v>73</v>
      </c>
      <c r="AY478" s="278" t="s">
        <v>158</v>
      </c>
    </row>
    <row r="479" spans="1:51" s="13" customFormat="1" ht="12">
      <c r="A479" s="13"/>
      <c r="B479" s="257"/>
      <c r="C479" s="258"/>
      <c r="D479" s="259" t="s">
        <v>166</v>
      </c>
      <c r="E479" s="260" t="s">
        <v>1</v>
      </c>
      <c r="F479" s="261" t="s">
        <v>392</v>
      </c>
      <c r="G479" s="258"/>
      <c r="H479" s="260" t="s">
        <v>1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7" t="s">
        <v>166</v>
      </c>
      <c r="AU479" s="267" t="s">
        <v>82</v>
      </c>
      <c r="AV479" s="13" t="s">
        <v>80</v>
      </c>
      <c r="AW479" s="13" t="s">
        <v>30</v>
      </c>
      <c r="AX479" s="13" t="s">
        <v>73</v>
      </c>
      <c r="AY479" s="267" t="s">
        <v>158</v>
      </c>
    </row>
    <row r="480" spans="1:51" s="14" customFormat="1" ht="12">
      <c r="A480" s="14"/>
      <c r="B480" s="268"/>
      <c r="C480" s="269"/>
      <c r="D480" s="259" t="s">
        <v>166</v>
      </c>
      <c r="E480" s="270" t="s">
        <v>1</v>
      </c>
      <c r="F480" s="271" t="s">
        <v>2372</v>
      </c>
      <c r="G480" s="269"/>
      <c r="H480" s="272">
        <v>14.85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166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158</v>
      </c>
    </row>
    <row r="481" spans="1:51" s="14" customFormat="1" ht="12">
      <c r="A481" s="14"/>
      <c r="B481" s="268"/>
      <c r="C481" s="269"/>
      <c r="D481" s="259" t="s">
        <v>166</v>
      </c>
      <c r="E481" s="270" t="s">
        <v>1</v>
      </c>
      <c r="F481" s="271" t="s">
        <v>2373</v>
      </c>
      <c r="G481" s="269"/>
      <c r="H481" s="272">
        <v>3.99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166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158</v>
      </c>
    </row>
    <row r="482" spans="1:51" s="14" customFormat="1" ht="12">
      <c r="A482" s="14"/>
      <c r="B482" s="268"/>
      <c r="C482" s="269"/>
      <c r="D482" s="259" t="s">
        <v>166</v>
      </c>
      <c r="E482" s="270" t="s">
        <v>1</v>
      </c>
      <c r="F482" s="271" t="s">
        <v>2367</v>
      </c>
      <c r="G482" s="269"/>
      <c r="H482" s="272">
        <v>9.8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166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158</v>
      </c>
    </row>
    <row r="483" spans="1:51" s="14" customFormat="1" ht="12">
      <c r="A483" s="14"/>
      <c r="B483" s="268"/>
      <c r="C483" s="269"/>
      <c r="D483" s="259" t="s">
        <v>166</v>
      </c>
      <c r="E483" s="270" t="s">
        <v>1</v>
      </c>
      <c r="F483" s="271" t="s">
        <v>2368</v>
      </c>
      <c r="G483" s="269"/>
      <c r="H483" s="272">
        <v>21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166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158</v>
      </c>
    </row>
    <row r="484" spans="1:51" s="14" customFormat="1" ht="12">
      <c r="A484" s="14"/>
      <c r="B484" s="268"/>
      <c r="C484" s="269"/>
      <c r="D484" s="259" t="s">
        <v>166</v>
      </c>
      <c r="E484" s="270" t="s">
        <v>1</v>
      </c>
      <c r="F484" s="271" t="s">
        <v>2374</v>
      </c>
      <c r="G484" s="269"/>
      <c r="H484" s="272">
        <v>0.75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166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158</v>
      </c>
    </row>
    <row r="485" spans="1:51" s="14" customFormat="1" ht="12">
      <c r="A485" s="14"/>
      <c r="B485" s="268"/>
      <c r="C485" s="269"/>
      <c r="D485" s="259" t="s">
        <v>166</v>
      </c>
      <c r="E485" s="270" t="s">
        <v>1</v>
      </c>
      <c r="F485" s="271" t="s">
        <v>2375</v>
      </c>
      <c r="G485" s="269"/>
      <c r="H485" s="272">
        <v>10.4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166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158</v>
      </c>
    </row>
    <row r="486" spans="1:51" s="14" customFormat="1" ht="12">
      <c r="A486" s="14"/>
      <c r="B486" s="268"/>
      <c r="C486" s="269"/>
      <c r="D486" s="259" t="s">
        <v>166</v>
      </c>
      <c r="E486" s="269"/>
      <c r="F486" s="271" t="s">
        <v>2379</v>
      </c>
      <c r="G486" s="269"/>
      <c r="H486" s="272">
        <v>158.382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166</v>
      </c>
      <c r="AU486" s="278" t="s">
        <v>82</v>
      </c>
      <c r="AV486" s="14" t="s">
        <v>82</v>
      </c>
      <c r="AW486" s="14" t="s">
        <v>4</v>
      </c>
      <c r="AX486" s="14" t="s">
        <v>80</v>
      </c>
      <c r="AY486" s="278" t="s">
        <v>158</v>
      </c>
    </row>
    <row r="487" spans="1:65" s="2" customFormat="1" ht="21.75" customHeight="1">
      <c r="A487" s="37"/>
      <c r="B487" s="38"/>
      <c r="C487" s="243" t="s">
        <v>582</v>
      </c>
      <c r="D487" s="243" t="s">
        <v>160</v>
      </c>
      <c r="E487" s="244" t="s">
        <v>526</v>
      </c>
      <c r="F487" s="245" t="s">
        <v>527</v>
      </c>
      <c r="G487" s="246" t="s">
        <v>462</v>
      </c>
      <c r="H487" s="247">
        <v>953.87</v>
      </c>
      <c r="I487" s="248"/>
      <c r="J487" s="249">
        <f>ROUND(I487*H487,2)</f>
        <v>0</v>
      </c>
      <c r="K487" s="250"/>
      <c r="L487" s="43"/>
      <c r="M487" s="251" t="s">
        <v>1</v>
      </c>
      <c r="N487" s="252" t="s">
        <v>38</v>
      </c>
      <c r="O487" s="90"/>
      <c r="P487" s="253">
        <f>O487*H487</f>
        <v>0</v>
      </c>
      <c r="Q487" s="253">
        <v>0</v>
      </c>
      <c r="R487" s="253">
        <f>Q487*H487</f>
        <v>0</v>
      </c>
      <c r="S487" s="253">
        <v>0</v>
      </c>
      <c r="T487" s="254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55" t="s">
        <v>164</v>
      </c>
      <c r="AT487" s="255" t="s">
        <v>160</v>
      </c>
      <c r="AU487" s="255" t="s">
        <v>82</v>
      </c>
      <c r="AY487" s="16" t="s">
        <v>158</v>
      </c>
      <c r="BE487" s="256">
        <f>IF(N487="základní",J487,0)</f>
        <v>0</v>
      </c>
      <c r="BF487" s="256">
        <f>IF(N487="snížená",J487,0)</f>
        <v>0</v>
      </c>
      <c r="BG487" s="256">
        <f>IF(N487="zákl. přenesená",J487,0)</f>
        <v>0</v>
      </c>
      <c r="BH487" s="256">
        <f>IF(N487="sníž. přenesená",J487,0)</f>
        <v>0</v>
      </c>
      <c r="BI487" s="256">
        <f>IF(N487="nulová",J487,0)</f>
        <v>0</v>
      </c>
      <c r="BJ487" s="16" t="s">
        <v>80</v>
      </c>
      <c r="BK487" s="256">
        <f>ROUND(I487*H487,2)</f>
        <v>0</v>
      </c>
      <c r="BL487" s="16" t="s">
        <v>164</v>
      </c>
      <c r="BM487" s="255" t="s">
        <v>2380</v>
      </c>
    </row>
    <row r="488" spans="1:51" s="13" customFormat="1" ht="12">
      <c r="A488" s="13"/>
      <c r="B488" s="257"/>
      <c r="C488" s="258"/>
      <c r="D488" s="259" t="s">
        <v>166</v>
      </c>
      <c r="E488" s="260" t="s">
        <v>1</v>
      </c>
      <c r="F488" s="261" t="s">
        <v>2288</v>
      </c>
      <c r="G488" s="258"/>
      <c r="H488" s="260" t="s">
        <v>1</v>
      </c>
      <c r="I488" s="262"/>
      <c r="J488" s="258"/>
      <c r="K488" s="258"/>
      <c r="L488" s="263"/>
      <c r="M488" s="264"/>
      <c r="N488" s="265"/>
      <c r="O488" s="265"/>
      <c r="P488" s="265"/>
      <c r="Q488" s="265"/>
      <c r="R488" s="265"/>
      <c r="S488" s="265"/>
      <c r="T488" s="26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7" t="s">
        <v>166</v>
      </c>
      <c r="AU488" s="267" t="s">
        <v>82</v>
      </c>
      <c r="AV488" s="13" t="s">
        <v>80</v>
      </c>
      <c r="AW488" s="13" t="s">
        <v>30</v>
      </c>
      <c r="AX488" s="13" t="s">
        <v>73</v>
      </c>
      <c r="AY488" s="267" t="s">
        <v>158</v>
      </c>
    </row>
    <row r="489" spans="1:51" s="14" customFormat="1" ht="12">
      <c r="A489" s="14"/>
      <c r="B489" s="268"/>
      <c r="C489" s="269"/>
      <c r="D489" s="259" t="s">
        <v>166</v>
      </c>
      <c r="E489" s="270" t="s">
        <v>1</v>
      </c>
      <c r="F489" s="271" t="s">
        <v>2381</v>
      </c>
      <c r="G489" s="269"/>
      <c r="H489" s="272">
        <v>12.15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166</v>
      </c>
      <c r="AU489" s="278" t="s">
        <v>82</v>
      </c>
      <c r="AV489" s="14" t="s">
        <v>82</v>
      </c>
      <c r="AW489" s="14" t="s">
        <v>30</v>
      </c>
      <c r="AX489" s="14" t="s">
        <v>73</v>
      </c>
      <c r="AY489" s="278" t="s">
        <v>158</v>
      </c>
    </row>
    <row r="490" spans="1:51" s="14" customFormat="1" ht="12">
      <c r="A490" s="14"/>
      <c r="B490" s="268"/>
      <c r="C490" s="269"/>
      <c r="D490" s="259" t="s">
        <v>166</v>
      </c>
      <c r="E490" s="270" t="s">
        <v>1</v>
      </c>
      <c r="F490" s="271" t="s">
        <v>2382</v>
      </c>
      <c r="G490" s="269"/>
      <c r="H490" s="272">
        <v>23.1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166</v>
      </c>
      <c r="AU490" s="278" t="s">
        <v>82</v>
      </c>
      <c r="AV490" s="14" t="s">
        <v>82</v>
      </c>
      <c r="AW490" s="14" t="s">
        <v>30</v>
      </c>
      <c r="AX490" s="14" t="s">
        <v>73</v>
      </c>
      <c r="AY490" s="278" t="s">
        <v>158</v>
      </c>
    </row>
    <row r="491" spans="1:51" s="14" customFormat="1" ht="12">
      <c r="A491" s="14"/>
      <c r="B491" s="268"/>
      <c r="C491" s="269"/>
      <c r="D491" s="259" t="s">
        <v>166</v>
      </c>
      <c r="E491" s="270" t="s">
        <v>1</v>
      </c>
      <c r="F491" s="271" t="s">
        <v>2383</v>
      </c>
      <c r="G491" s="269"/>
      <c r="H491" s="272">
        <v>23.4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166</v>
      </c>
      <c r="AU491" s="278" t="s">
        <v>82</v>
      </c>
      <c r="AV491" s="14" t="s">
        <v>82</v>
      </c>
      <c r="AW491" s="14" t="s">
        <v>30</v>
      </c>
      <c r="AX491" s="14" t="s">
        <v>73</v>
      </c>
      <c r="AY491" s="278" t="s">
        <v>158</v>
      </c>
    </row>
    <row r="492" spans="1:51" s="14" customFormat="1" ht="12">
      <c r="A492" s="14"/>
      <c r="B492" s="268"/>
      <c r="C492" s="269"/>
      <c r="D492" s="259" t="s">
        <v>166</v>
      </c>
      <c r="E492" s="270" t="s">
        <v>1</v>
      </c>
      <c r="F492" s="271" t="s">
        <v>2384</v>
      </c>
      <c r="G492" s="269"/>
      <c r="H492" s="272">
        <v>5.08</v>
      </c>
      <c r="I492" s="273"/>
      <c r="J492" s="269"/>
      <c r="K492" s="269"/>
      <c r="L492" s="274"/>
      <c r="M492" s="275"/>
      <c r="N492" s="276"/>
      <c r="O492" s="276"/>
      <c r="P492" s="276"/>
      <c r="Q492" s="276"/>
      <c r="R492" s="276"/>
      <c r="S492" s="276"/>
      <c r="T492" s="27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8" t="s">
        <v>166</v>
      </c>
      <c r="AU492" s="278" t="s">
        <v>82</v>
      </c>
      <c r="AV492" s="14" t="s">
        <v>82</v>
      </c>
      <c r="AW492" s="14" t="s">
        <v>30</v>
      </c>
      <c r="AX492" s="14" t="s">
        <v>73</v>
      </c>
      <c r="AY492" s="278" t="s">
        <v>158</v>
      </c>
    </row>
    <row r="493" spans="1:51" s="14" customFormat="1" ht="12">
      <c r="A493" s="14"/>
      <c r="B493" s="268"/>
      <c r="C493" s="269"/>
      <c r="D493" s="259" t="s">
        <v>166</v>
      </c>
      <c r="E493" s="270" t="s">
        <v>1</v>
      </c>
      <c r="F493" s="271" t="s">
        <v>2385</v>
      </c>
      <c r="G493" s="269"/>
      <c r="H493" s="272">
        <v>20.4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166</v>
      </c>
      <c r="AU493" s="278" t="s">
        <v>82</v>
      </c>
      <c r="AV493" s="14" t="s">
        <v>82</v>
      </c>
      <c r="AW493" s="14" t="s">
        <v>30</v>
      </c>
      <c r="AX493" s="14" t="s">
        <v>73</v>
      </c>
      <c r="AY493" s="278" t="s">
        <v>158</v>
      </c>
    </row>
    <row r="494" spans="1:51" s="14" customFormat="1" ht="12">
      <c r="A494" s="14"/>
      <c r="B494" s="268"/>
      <c r="C494" s="269"/>
      <c r="D494" s="259" t="s">
        <v>166</v>
      </c>
      <c r="E494" s="270" t="s">
        <v>1</v>
      </c>
      <c r="F494" s="271" t="s">
        <v>2386</v>
      </c>
      <c r="G494" s="269"/>
      <c r="H494" s="272">
        <v>17.32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166</v>
      </c>
      <c r="AU494" s="278" t="s">
        <v>82</v>
      </c>
      <c r="AV494" s="14" t="s">
        <v>82</v>
      </c>
      <c r="AW494" s="14" t="s">
        <v>30</v>
      </c>
      <c r="AX494" s="14" t="s">
        <v>73</v>
      </c>
      <c r="AY494" s="278" t="s">
        <v>158</v>
      </c>
    </row>
    <row r="495" spans="1:51" s="13" customFormat="1" ht="12">
      <c r="A495" s="13"/>
      <c r="B495" s="257"/>
      <c r="C495" s="258"/>
      <c r="D495" s="259" t="s">
        <v>166</v>
      </c>
      <c r="E495" s="260" t="s">
        <v>1</v>
      </c>
      <c r="F495" s="261" t="s">
        <v>2387</v>
      </c>
      <c r="G495" s="258"/>
      <c r="H495" s="260" t="s">
        <v>1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7" t="s">
        <v>166</v>
      </c>
      <c r="AU495" s="267" t="s">
        <v>82</v>
      </c>
      <c r="AV495" s="13" t="s">
        <v>80</v>
      </c>
      <c r="AW495" s="13" t="s">
        <v>30</v>
      </c>
      <c r="AX495" s="13" t="s">
        <v>73</v>
      </c>
      <c r="AY495" s="267" t="s">
        <v>158</v>
      </c>
    </row>
    <row r="496" spans="1:51" s="14" customFormat="1" ht="12">
      <c r="A496" s="14"/>
      <c r="B496" s="268"/>
      <c r="C496" s="269"/>
      <c r="D496" s="259" t="s">
        <v>166</v>
      </c>
      <c r="E496" s="270" t="s">
        <v>1</v>
      </c>
      <c r="F496" s="271" t="s">
        <v>2388</v>
      </c>
      <c r="G496" s="269"/>
      <c r="H496" s="272">
        <v>82.06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166</v>
      </c>
      <c r="AU496" s="278" t="s">
        <v>82</v>
      </c>
      <c r="AV496" s="14" t="s">
        <v>82</v>
      </c>
      <c r="AW496" s="14" t="s">
        <v>30</v>
      </c>
      <c r="AX496" s="14" t="s">
        <v>73</v>
      </c>
      <c r="AY496" s="278" t="s">
        <v>158</v>
      </c>
    </row>
    <row r="497" spans="1:51" s="14" customFormat="1" ht="12">
      <c r="A497" s="14"/>
      <c r="B497" s="268"/>
      <c r="C497" s="269"/>
      <c r="D497" s="259" t="s">
        <v>166</v>
      </c>
      <c r="E497" s="270" t="s">
        <v>1</v>
      </c>
      <c r="F497" s="271" t="s">
        <v>2389</v>
      </c>
      <c r="G497" s="269"/>
      <c r="H497" s="272">
        <v>101.92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166</v>
      </c>
      <c r="AU497" s="278" t="s">
        <v>82</v>
      </c>
      <c r="AV497" s="14" t="s">
        <v>82</v>
      </c>
      <c r="AW497" s="14" t="s">
        <v>30</v>
      </c>
      <c r="AX497" s="14" t="s">
        <v>73</v>
      </c>
      <c r="AY497" s="278" t="s">
        <v>158</v>
      </c>
    </row>
    <row r="498" spans="1:51" s="14" customFormat="1" ht="12">
      <c r="A498" s="14"/>
      <c r="B498" s="268"/>
      <c r="C498" s="269"/>
      <c r="D498" s="259" t="s">
        <v>166</v>
      </c>
      <c r="E498" s="270" t="s">
        <v>1</v>
      </c>
      <c r="F498" s="271" t="s">
        <v>2390</v>
      </c>
      <c r="G498" s="269"/>
      <c r="H498" s="272">
        <v>102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166</v>
      </c>
      <c r="AU498" s="278" t="s">
        <v>82</v>
      </c>
      <c r="AV498" s="14" t="s">
        <v>82</v>
      </c>
      <c r="AW498" s="14" t="s">
        <v>30</v>
      </c>
      <c r="AX498" s="14" t="s">
        <v>73</v>
      </c>
      <c r="AY498" s="278" t="s">
        <v>158</v>
      </c>
    </row>
    <row r="499" spans="1:51" s="14" customFormat="1" ht="12">
      <c r="A499" s="14"/>
      <c r="B499" s="268"/>
      <c r="C499" s="269"/>
      <c r="D499" s="259" t="s">
        <v>166</v>
      </c>
      <c r="E499" s="270" t="s">
        <v>1</v>
      </c>
      <c r="F499" s="271" t="s">
        <v>2391</v>
      </c>
      <c r="G499" s="269"/>
      <c r="H499" s="272">
        <v>51.96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166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158</v>
      </c>
    </row>
    <row r="500" spans="1:51" s="14" customFormat="1" ht="12">
      <c r="A500" s="14"/>
      <c r="B500" s="268"/>
      <c r="C500" s="269"/>
      <c r="D500" s="259" t="s">
        <v>166</v>
      </c>
      <c r="E500" s="270" t="s">
        <v>1</v>
      </c>
      <c r="F500" s="271" t="s">
        <v>2392</v>
      </c>
      <c r="G500" s="269"/>
      <c r="H500" s="272">
        <v>22.8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166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158</v>
      </c>
    </row>
    <row r="501" spans="1:51" s="14" customFormat="1" ht="12">
      <c r="A501" s="14"/>
      <c r="B501" s="268"/>
      <c r="C501" s="269"/>
      <c r="D501" s="259" t="s">
        <v>166</v>
      </c>
      <c r="E501" s="270" t="s">
        <v>1</v>
      </c>
      <c r="F501" s="271" t="s">
        <v>2393</v>
      </c>
      <c r="G501" s="269"/>
      <c r="H501" s="272">
        <v>10.3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166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158</v>
      </c>
    </row>
    <row r="502" spans="1:51" s="13" customFormat="1" ht="12">
      <c r="A502" s="13"/>
      <c r="B502" s="257"/>
      <c r="C502" s="258"/>
      <c r="D502" s="259" t="s">
        <v>166</v>
      </c>
      <c r="E502" s="260" t="s">
        <v>1</v>
      </c>
      <c r="F502" s="261" t="s">
        <v>2394</v>
      </c>
      <c r="G502" s="258"/>
      <c r="H502" s="260" t="s">
        <v>1</v>
      </c>
      <c r="I502" s="262"/>
      <c r="J502" s="258"/>
      <c r="K502" s="258"/>
      <c r="L502" s="263"/>
      <c r="M502" s="264"/>
      <c r="N502" s="265"/>
      <c r="O502" s="265"/>
      <c r="P502" s="265"/>
      <c r="Q502" s="265"/>
      <c r="R502" s="265"/>
      <c r="S502" s="265"/>
      <c r="T502" s="26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7" t="s">
        <v>166</v>
      </c>
      <c r="AU502" s="267" t="s">
        <v>82</v>
      </c>
      <c r="AV502" s="13" t="s">
        <v>80</v>
      </c>
      <c r="AW502" s="13" t="s">
        <v>30</v>
      </c>
      <c r="AX502" s="13" t="s">
        <v>73</v>
      </c>
      <c r="AY502" s="267" t="s">
        <v>158</v>
      </c>
    </row>
    <row r="503" spans="1:51" s="14" customFormat="1" ht="12">
      <c r="A503" s="14"/>
      <c r="B503" s="268"/>
      <c r="C503" s="269"/>
      <c r="D503" s="259" t="s">
        <v>166</v>
      </c>
      <c r="E503" s="270" t="s">
        <v>1</v>
      </c>
      <c r="F503" s="271" t="s">
        <v>2395</v>
      </c>
      <c r="G503" s="269"/>
      <c r="H503" s="272">
        <v>82.5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166</v>
      </c>
      <c r="AU503" s="278" t="s">
        <v>82</v>
      </c>
      <c r="AV503" s="14" t="s">
        <v>82</v>
      </c>
      <c r="AW503" s="14" t="s">
        <v>30</v>
      </c>
      <c r="AX503" s="14" t="s">
        <v>73</v>
      </c>
      <c r="AY503" s="278" t="s">
        <v>158</v>
      </c>
    </row>
    <row r="504" spans="1:51" s="14" customFormat="1" ht="12">
      <c r="A504" s="14"/>
      <c r="B504" s="268"/>
      <c r="C504" s="269"/>
      <c r="D504" s="259" t="s">
        <v>166</v>
      </c>
      <c r="E504" s="270" t="s">
        <v>1</v>
      </c>
      <c r="F504" s="271" t="s">
        <v>2396</v>
      </c>
      <c r="G504" s="269"/>
      <c r="H504" s="272">
        <v>29.58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166</v>
      </c>
      <c r="AU504" s="278" t="s">
        <v>82</v>
      </c>
      <c r="AV504" s="14" t="s">
        <v>82</v>
      </c>
      <c r="AW504" s="14" t="s">
        <v>30</v>
      </c>
      <c r="AX504" s="14" t="s">
        <v>73</v>
      </c>
      <c r="AY504" s="278" t="s">
        <v>158</v>
      </c>
    </row>
    <row r="505" spans="1:51" s="14" customFormat="1" ht="12">
      <c r="A505" s="14"/>
      <c r="B505" s="268"/>
      <c r="C505" s="269"/>
      <c r="D505" s="259" t="s">
        <v>166</v>
      </c>
      <c r="E505" s="270" t="s">
        <v>1</v>
      </c>
      <c r="F505" s="271" t="s">
        <v>2397</v>
      </c>
      <c r="G505" s="269"/>
      <c r="H505" s="272">
        <v>103.6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166</v>
      </c>
      <c r="AU505" s="278" t="s">
        <v>82</v>
      </c>
      <c r="AV505" s="14" t="s">
        <v>82</v>
      </c>
      <c r="AW505" s="14" t="s">
        <v>30</v>
      </c>
      <c r="AX505" s="14" t="s">
        <v>73</v>
      </c>
      <c r="AY505" s="278" t="s">
        <v>158</v>
      </c>
    </row>
    <row r="506" spans="1:51" s="14" customFormat="1" ht="12">
      <c r="A506" s="14"/>
      <c r="B506" s="268"/>
      <c r="C506" s="269"/>
      <c r="D506" s="259" t="s">
        <v>166</v>
      </c>
      <c r="E506" s="270" t="s">
        <v>1</v>
      </c>
      <c r="F506" s="271" t="s">
        <v>2390</v>
      </c>
      <c r="G506" s="269"/>
      <c r="H506" s="272">
        <v>102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166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158</v>
      </c>
    </row>
    <row r="507" spans="1:51" s="14" customFormat="1" ht="12">
      <c r="A507" s="14"/>
      <c r="B507" s="268"/>
      <c r="C507" s="269"/>
      <c r="D507" s="259" t="s">
        <v>166</v>
      </c>
      <c r="E507" s="270" t="s">
        <v>1</v>
      </c>
      <c r="F507" s="271" t="s">
        <v>2398</v>
      </c>
      <c r="G507" s="269"/>
      <c r="H507" s="272">
        <v>7.5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166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158</v>
      </c>
    </row>
    <row r="508" spans="1:51" s="14" customFormat="1" ht="12">
      <c r="A508" s="14"/>
      <c r="B508" s="268"/>
      <c r="C508" s="269"/>
      <c r="D508" s="259" t="s">
        <v>166</v>
      </c>
      <c r="E508" s="270" t="s">
        <v>1</v>
      </c>
      <c r="F508" s="271" t="s">
        <v>2399</v>
      </c>
      <c r="G508" s="269"/>
      <c r="H508" s="272">
        <v>91.2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166</v>
      </c>
      <c r="AU508" s="278" t="s">
        <v>82</v>
      </c>
      <c r="AV508" s="14" t="s">
        <v>82</v>
      </c>
      <c r="AW508" s="14" t="s">
        <v>30</v>
      </c>
      <c r="AX508" s="14" t="s">
        <v>73</v>
      </c>
      <c r="AY508" s="278" t="s">
        <v>158</v>
      </c>
    </row>
    <row r="509" spans="1:51" s="14" customFormat="1" ht="12">
      <c r="A509" s="14"/>
      <c r="B509" s="268"/>
      <c r="C509" s="269"/>
      <c r="D509" s="259" t="s">
        <v>166</v>
      </c>
      <c r="E509" s="270" t="s">
        <v>1</v>
      </c>
      <c r="F509" s="271" t="s">
        <v>2400</v>
      </c>
      <c r="G509" s="269"/>
      <c r="H509" s="272">
        <v>65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166</v>
      </c>
      <c r="AU509" s="278" t="s">
        <v>82</v>
      </c>
      <c r="AV509" s="14" t="s">
        <v>82</v>
      </c>
      <c r="AW509" s="14" t="s">
        <v>30</v>
      </c>
      <c r="AX509" s="14" t="s">
        <v>73</v>
      </c>
      <c r="AY509" s="278" t="s">
        <v>158</v>
      </c>
    </row>
    <row r="510" spans="1:65" s="2" customFormat="1" ht="16.5" customHeight="1">
      <c r="A510" s="37"/>
      <c r="B510" s="38"/>
      <c r="C510" s="279" t="s">
        <v>595</v>
      </c>
      <c r="D510" s="279" t="s">
        <v>233</v>
      </c>
      <c r="E510" s="280" t="s">
        <v>546</v>
      </c>
      <c r="F510" s="281" t="s">
        <v>547</v>
      </c>
      <c r="G510" s="282" t="s">
        <v>462</v>
      </c>
      <c r="H510" s="283">
        <v>1001.564</v>
      </c>
      <c r="I510" s="284"/>
      <c r="J510" s="285">
        <f>ROUND(I510*H510,2)</f>
        <v>0</v>
      </c>
      <c r="K510" s="286"/>
      <c r="L510" s="287"/>
      <c r="M510" s="288" t="s">
        <v>1</v>
      </c>
      <c r="N510" s="289" t="s">
        <v>38</v>
      </c>
      <c r="O510" s="90"/>
      <c r="P510" s="253">
        <f>O510*H510</f>
        <v>0</v>
      </c>
      <c r="Q510" s="253">
        <v>3E-05</v>
      </c>
      <c r="R510" s="253">
        <f>Q510*H510</f>
        <v>0.03004692</v>
      </c>
      <c r="S510" s="253">
        <v>0</v>
      </c>
      <c r="T510" s="254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55" t="s">
        <v>203</v>
      </c>
      <c r="AT510" s="255" t="s">
        <v>233</v>
      </c>
      <c r="AU510" s="255" t="s">
        <v>82</v>
      </c>
      <c r="AY510" s="16" t="s">
        <v>158</v>
      </c>
      <c r="BE510" s="256">
        <f>IF(N510="základní",J510,0)</f>
        <v>0</v>
      </c>
      <c r="BF510" s="256">
        <f>IF(N510="snížená",J510,0)</f>
        <v>0</v>
      </c>
      <c r="BG510" s="256">
        <f>IF(N510="zákl. přenesená",J510,0)</f>
        <v>0</v>
      </c>
      <c r="BH510" s="256">
        <f>IF(N510="sníž. přenesená",J510,0)</f>
        <v>0</v>
      </c>
      <c r="BI510" s="256">
        <f>IF(N510="nulová",J510,0)</f>
        <v>0</v>
      </c>
      <c r="BJ510" s="16" t="s">
        <v>80</v>
      </c>
      <c r="BK510" s="256">
        <f>ROUND(I510*H510,2)</f>
        <v>0</v>
      </c>
      <c r="BL510" s="16" t="s">
        <v>164</v>
      </c>
      <c r="BM510" s="255" t="s">
        <v>2401</v>
      </c>
    </row>
    <row r="511" spans="1:47" s="2" customFormat="1" ht="12">
      <c r="A511" s="37"/>
      <c r="B511" s="38"/>
      <c r="C511" s="39"/>
      <c r="D511" s="259" t="s">
        <v>434</v>
      </c>
      <c r="E511" s="39"/>
      <c r="F511" s="290" t="s">
        <v>549</v>
      </c>
      <c r="G511" s="39"/>
      <c r="H511" s="39"/>
      <c r="I511" s="153"/>
      <c r="J511" s="39"/>
      <c r="K511" s="39"/>
      <c r="L511" s="43"/>
      <c r="M511" s="291"/>
      <c r="N511" s="292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434</v>
      </c>
      <c r="AU511" s="16" t="s">
        <v>82</v>
      </c>
    </row>
    <row r="512" spans="1:51" s="14" customFormat="1" ht="12">
      <c r="A512" s="14"/>
      <c r="B512" s="268"/>
      <c r="C512" s="269"/>
      <c r="D512" s="259" t="s">
        <v>166</v>
      </c>
      <c r="E512" s="269"/>
      <c r="F512" s="271" t="s">
        <v>2402</v>
      </c>
      <c r="G512" s="269"/>
      <c r="H512" s="272">
        <v>1001.564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166</v>
      </c>
      <c r="AU512" s="278" t="s">
        <v>82</v>
      </c>
      <c r="AV512" s="14" t="s">
        <v>82</v>
      </c>
      <c r="AW512" s="14" t="s">
        <v>4</v>
      </c>
      <c r="AX512" s="14" t="s">
        <v>80</v>
      </c>
      <c r="AY512" s="278" t="s">
        <v>158</v>
      </c>
    </row>
    <row r="513" spans="1:65" s="2" customFormat="1" ht="21.75" customHeight="1">
      <c r="A513" s="37"/>
      <c r="B513" s="38"/>
      <c r="C513" s="243" t="s">
        <v>327</v>
      </c>
      <c r="D513" s="243" t="s">
        <v>160</v>
      </c>
      <c r="E513" s="244" t="s">
        <v>552</v>
      </c>
      <c r="F513" s="245" t="s">
        <v>553</v>
      </c>
      <c r="G513" s="246" t="s">
        <v>163</v>
      </c>
      <c r="H513" s="247">
        <v>174.2</v>
      </c>
      <c r="I513" s="248"/>
      <c r="J513" s="249">
        <f>ROUND(I513*H513,2)</f>
        <v>0</v>
      </c>
      <c r="K513" s="250"/>
      <c r="L513" s="43"/>
      <c r="M513" s="251" t="s">
        <v>1</v>
      </c>
      <c r="N513" s="252" t="s">
        <v>38</v>
      </c>
      <c r="O513" s="90"/>
      <c r="P513" s="253">
        <f>O513*H513</f>
        <v>0</v>
      </c>
      <c r="Q513" s="253">
        <v>0.00825</v>
      </c>
      <c r="R513" s="253">
        <f>Q513*H513</f>
        <v>1.43715</v>
      </c>
      <c r="S513" s="253">
        <v>0</v>
      </c>
      <c r="T513" s="254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55" t="s">
        <v>164</v>
      </c>
      <c r="AT513" s="255" t="s">
        <v>160</v>
      </c>
      <c r="AU513" s="255" t="s">
        <v>82</v>
      </c>
      <c r="AY513" s="16" t="s">
        <v>158</v>
      </c>
      <c r="BE513" s="256">
        <f>IF(N513="základní",J513,0)</f>
        <v>0</v>
      </c>
      <c r="BF513" s="256">
        <f>IF(N513="snížená",J513,0)</f>
        <v>0</v>
      </c>
      <c r="BG513" s="256">
        <f>IF(N513="zákl. přenesená",J513,0)</f>
        <v>0</v>
      </c>
      <c r="BH513" s="256">
        <f>IF(N513="sníž. přenesená",J513,0)</f>
        <v>0</v>
      </c>
      <c r="BI513" s="256">
        <f>IF(N513="nulová",J513,0)</f>
        <v>0</v>
      </c>
      <c r="BJ513" s="16" t="s">
        <v>80</v>
      </c>
      <c r="BK513" s="256">
        <f>ROUND(I513*H513,2)</f>
        <v>0</v>
      </c>
      <c r="BL513" s="16" t="s">
        <v>164</v>
      </c>
      <c r="BM513" s="255" t="s">
        <v>2403</v>
      </c>
    </row>
    <row r="514" spans="1:51" s="13" customFormat="1" ht="12">
      <c r="A514" s="13"/>
      <c r="B514" s="257"/>
      <c r="C514" s="258"/>
      <c r="D514" s="259" t="s">
        <v>166</v>
      </c>
      <c r="E514" s="260" t="s">
        <v>1</v>
      </c>
      <c r="F514" s="261" t="s">
        <v>555</v>
      </c>
      <c r="G514" s="258"/>
      <c r="H514" s="260" t="s">
        <v>1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7" t="s">
        <v>166</v>
      </c>
      <c r="AU514" s="267" t="s">
        <v>82</v>
      </c>
      <c r="AV514" s="13" t="s">
        <v>80</v>
      </c>
      <c r="AW514" s="13" t="s">
        <v>30</v>
      </c>
      <c r="AX514" s="13" t="s">
        <v>73</v>
      </c>
      <c r="AY514" s="267" t="s">
        <v>158</v>
      </c>
    </row>
    <row r="515" spans="1:51" s="14" customFormat="1" ht="12">
      <c r="A515" s="14"/>
      <c r="B515" s="268"/>
      <c r="C515" s="269"/>
      <c r="D515" s="259" t="s">
        <v>166</v>
      </c>
      <c r="E515" s="270" t="s">
        <v>1</v>
      </c>
      <c r="F515" s="271" t="s">
        <v>2404</v>
      </c>
      <c r="G515" s="269"/>
      <c r="H515" s="272">
        <v>174.2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166</v>
      </c>
      <c r="AU515" s="278" t="s">
        <v>82</v>
      </c>
      <c r="AV515" s="14" t="s">
        <v>82</v>
      </c>
      <c r="AW515" s="14" t="s">
        <v>30</v>
      </c>
      <c r="AX515" s="14" t="s">
        <v>73</v>
      </c>
      <c r="AY515" s="278" t="s">
        <v>158</v>
      </c>
    </row>
    <row r="516" spans="1:65" s="2" customFormat="1" ht="21.75" customHeight="1">
      <c r="A516" s="37"/>
      <c r="B516" s="38"/>
      <c r="C516" s="279" t="s">
        <v>399</v>
      </c>
      <c r="D516" s="279" t="s">
        <v>233</v>
      </c>
      <c r="E516" s="280" t="s">
        <v>558</v>
      </c>
      <c r="F516" s="281" t="s">
        <v>559</v>
      </c>
      <c r="G516" s="282" t="s">
        <v>163</v>
      </c>
      <c r="H516" s="283">
        <v>200.33</v>
      </c>
      <c r="I516" s="284"/>
      <c r="J516" s="285">
        <f>ROUND(I516*H516,2)</f>
        <v>0</v>
      </c>
      <c r="K516" s="286"/>
      <c r="L516" s="287"/>
      <c r="M516" s="288" t="s">
        <v>1</v>
      </c>
      <c r="N516" s="289" t="s">
        <v>38</v>
      </c>
      <c r="O516" s="90"/>
      <c r="P516" s="253">
        <f>O516*H516</f>
        <v>0</v>
      </c>
      <c r="Q516" s="253">
        <v>0.0014</v>
      </c>
      <c r="R516" s="253">
        <f>Q516*H516</f>
        <v>0.280462</v>
      </c>
      <c r="S516" s="253">
        <v>0</v>
      </c>
      <c r="T516" s="254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55" t="s">
        <v>203</v>
      </c>
      <c r="AT516" s="255" t="s">
        <v>233</v>
      </c>
      <c r="AU516" s="255" t="s">
        <v>82</v>
      </c>
      <c r="AY516" s="16" t="s">
        <v>158</v>
      </c>
      <c r="BE516" s="256">
        <f>IF(N516="základní",J516,0)</f>
        <v>0</v>
      </c>
      <c r="BF516" s="256">
        <f>IF(N516="snížená",J516,0)</f>
        <v>0</v>
      </c>
      <c r="BG516" s="256">
        <f>IF(N516="zákl. přenesená",J516,0)</f>
        <v>0</v>
      </c>
      <c r="BH516" s="256">
        <f>IF(N516="sníž. přenesená",J516,0)</f>
        <v>0</v>
      </c>
      <c r="BI516" s="256">
        <f>IF(N516="nulová",J516,0)</f>
        <v>0</v>
      </c>
      <c r="BJ516" s="16" t="s">
        <v>80</v>
      </c>
      <c r="BK516" s="256">
        <f>ROUND(I516*H516,2)</f>
        <v>0</v>
      </c>
      <c r="BL516" s="16" t="s">
        <v>164</v>
      </c>
      <c r="BM516" s="255" t="s">
        <v>2405</v>
      </c>
    </row>
    <row r="517" spans="1:47" s="2" customFormat="1" ht="12">
      <c r="A517" s="37"/>
      <c r="B517" s="38"/>
      <c r="C517" s="39"/>
      <c r="D517" s="259" t="s">
        <v>434</v>
      </c>
      <c r="E517" s="39"/>
      <c r="F517" s="290" t="s">
        <v>561</v>
      </c>
      <c r="G517" s="39"/>
      <c r="H517" s="39"/>
      <c r="I517" s="153"/>
      <c r="J517" s="39"/>
      <c r="K517" s="39"/>
      <c r="L517" s="43"/>
      <c r="M517" s="291"/>
      <c r="N517" s="292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434</v>
      </c>
      <c r="AU517" s="16" t="s">
        <v>82</v>
      </c>
    </row>
    <row r="518" spans="1:51" s="14" customFormat="1" ht="12">
      <c r="A518" s="14"/>
      <c r="B518" s="268"/>
      <c r="C518" s="269"/>
      <c r="D518" s="259" t="s">
        <v>166</v>
      </c>
      <c r="E518" s="269"/>
      <c r="F518" s="271" t="s">
        <v>2406</v>
      </c>
      <c r="G518" s="269"/>
      <c r="H518" s="272">
        <v>200.33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166</v>
      </c>
      <c r="AU518" s="278" t="s">
        <v>82</v>
      </c>
      <c r="AV518" s="14" t="s">
        <v>82</v>
      </c>
      <c r="AW518" s="14" t="s">
        <v>4</v>
      </c>
      <c r="AX518" s="14" t="s">
        <v>80</v>
      </c>
      <c r="AY518" s="278" t="s">
        <v>158</v>
      </c>
    </row>
    <row r="519" spans="1:65" s="2" customFormat="1" ht="21.75" customHeight="1">
      <c r="A519" s="37"/>
      <c r="B519" s="38"/>
      <c r="C519" s="243" t="s">
        <v>610</v>
      </c>
      <c r="D519" s="243" t="s">
        <v>160</v>
      </c>
      <c r="E519" s="244" t="s">
        <v>564</v>
      </c>
      <c r="F519" s="245" t="s">
        <v>565</v>
      </c>
      <c r="G519" s="246" t="s">
        <v>163</v>
      </c>
      <c r="H519" s="247">
        <v>204.54</v>
      </c>
      <c r="I519" s="248"/>
      <c r="J519" s="249">
        <f>ROUND(I519*H519,2)</f>
        <v>0</v>
      </c>
      <c r="K519" s="250"/>
      <c r="L519" s="43"/>
      <c r="M519" s="251" t="s">
        <v>1</v>
      </c>
      <c r="N519" s="252" t="s">
        <v>38</v>
      </c>
      <c r="O519" s="90"/>
      <c r="P519" s="253">
        <f>O519*H519</f>
        <v>0</v>
      </c>
      <c r="Q519" s="253">
        <v>0.00825</v>
      </c>
      <c r="R519" s="253">
        <f>Q519*H519</f>
        <v>1.687455</v>
      </c>
      <c r="S519" s="253">
        <v>0</v>
      </c>
      <c r="T519" s="254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55" t="s">
        <v>164</v>
      </c>
      <c r="AT519" s="255" t="s">
        <v>160</v>
      </c>
      <c r="AU519" s="255" t="s">
        <v>82</v>
      </c>
      <c r="AY519" s="16" t="s">
        <v>158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6" t="s">
        <v>80</v>
      </c>
      <c r="BK519" s="256">
        <f>ROUND(I519*H519,2)</f>
        <v>0</v>
      </c>
      <c r="BL519" s="16" t="s">
        <v>164</v>
      </c>
      <c r="BM519" s="255" t="s">
        <v>2407</v>
      </c>
    </row>
    <row r="520" spans="1:51" s="13" customFormat="1" ht="12">
      <c r="A520" s="13"/>
      <c r="B520" s="257"/>
      <c r="C520" s="258"/>
      <c r="D520" s="259" t="s">
        <v>166</v>
      </c>
      <c r="E520" s="260" t="s">
        <v>1</v>
      </c>
      <c r="F520" s="261" t="s">
        <v>475</v>
      </c>
      <c r="G520" s="258"/>
      <c r="H520" s="260" t="s">
        <v>1</v>
      </c>
      <c r="I520" s="262"/>
      <c r="J520" s="258"/>
      <c r="K520" s="258"/>
      <c r="L520" s="263"/>
      <c r="M520" s="264"/>
      <c r="N520" s="265"/>
      <c r="O520" s="265"/>
      <c r="P520" s="265"/>
      <c r="Q520" s="265"/>
      <c r="R520" s="265"/>
      <c r="S520" s="265"/>
      <c r="T520" s="26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7" t="s">
        <v>166</v>
      </c>
      <c r="AU520" s="267" t="s">
        <v>82</v>
      </c>
      <c r="AV520" s="13" t="s">
        <v>80</v>
      </c>
      <c r="AW520" s="13" t="s">
        <v>30</v>
      </c>
      <c r="AX520" s="13" t="s">
        <v>73</v>
      </c>
      <c r="AY520" s="267" t="s">
        <v>158</v>
      </c>
    </row>
    <row r="521" spans="1:51" s="13" customFormat="1" ht="12">
      <c r="A521" s="13"/>
      <c r="B521" s="257"/>
      <c r="C521" s="258"/>
      <c r="D521" s="259" t="s">
        <v>166</v>
      </c>
      <c r="E521" s="260" t="s">
        <v>1</v>
      </c>
      <c r="F521" s="261" t="s">
        <v>567</v>
      </c>
      <c r="G521" s="258"/>
      <c r="H521" s="260" t="s">
        <v>1</v>
      </c>
      <c r="I521" s="262"/>
      <c r="J521" s="258"/>
      <c r="K521" s="258"/>
      <c r="L521" s="263"/>
      <c r="M521" s="264"/>
      <c r="N521" s="265"/>
      <c r="O521" s="265"/>
      <c r="P521" s="265"/>
      <c r="Q521" s="265"/>
      <c r="R521" s="265"/>
      <c r="S521" s="265"/>
      <c r="T521" s="26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7" t="s">
        <v>166</v>
      </c>
      <c r="AU521" s="267" t="s">
        <v>82</v>
      </c>
      <c r="AV521" s="13" t="s">
        <v>80</v>
      </c>
      <c r="AW521" s="13" t="s">
        <v>30</v>
      </c>
      <c r="AX521" s="13" t="s">
        <v>73</v>
      </c>
      <c r="AY521" s="267" t="s">
        <v>158</v>
      </c>
    </row>
    <row r="522" spans="1:51" s="13" customFormat="1" ht="12">
      <c r="A522" s="13"/>
      <c r="B522" s="257"/>
      <c r="C522" s="258"/>
      <c r="D522" s="259" t="s">
        <v>166</v>
      </c>
      <c r="E522" s="260" t="s">
        <v>1</v>
      </c>
      <c r="F522" s="261" t="s">
        <v>421</v>
      </c>
      <c r="G522" s="258"/>
      <c r="H522" s="260" t="s">
        <v>1</v>
      </c>
      <c r="I522" s="262"/>
      <c r="J522" s="258"/>
      <c r="K522" s="258"/>
      <c r="L522" s="263"/>
      <c r="M522" s="264"/>
      <c r="N522" s="265"/>
      <c r="O522" s="265"/>
      <c r="P522" s="265"/>
      <c r="Q522" s="265"/>
      <c r="R522" s="265"/>
      <c r="S522" s="265"/>
      <c r="T522" s="26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7" t="s">
        <v>166</v>
      </c>
      <c r="AU522" s="267" t="s">
        <v>82</v>
      </c>
      <c r="AV522" s="13" t="s">
        <v>80</v>
      </c>
      <c r="AW522" s="13" t="s">
        <v>30</v>
      </c>
      <c r="AX522" s="13" t="s">
        <v>73</v>
      </c>
      <c r="AY522" s="267" t="s">
        <v>158</v>
      </c>
    </row>
    <row r="523" spans="1:51" s="14" customFormat="1" ht="12">
      <c r="A523" s="14"/>
      <c r="B523" s="268"/>
      <c r="C523" s="269"/>
      <c r="D523" s="259" t="s">
        <v>166</v>
      </c>
      <c r="E523" s="270" t="s">
        <v>1</v>
      </c>
      <c r="F523" s="271" t="s">
        <v>2408</v>
      </c>
      <c r="G523" s="269"/>
      <c r="H523" s="272">
        <v>20.88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166</v>
      </c>
      <c r="AU523" s="278" t="s">
        <v>82</v>
      </c>
      <c r="AV523" s="14" t="s">
        <v>82</v>
      </c>
      <c r="AW523" s="14" t="s">
        <v>30</v>
      </c>
      <c r="AX523" s="14" t="s">
        <v>73</v>
      </c>
      <c r="AY523" s="278" t="s">
        <v>158</v>
      </c>
    </row>
    <row r="524" spans="1:51" s="14" customFormat="1" ht="12">
      <c r="A524" s="14"/>
      <c r="B524" s="268"/>
      <c r="C524" s="269"/>
      <c r="D524" s="259" t="s">
        <v>166</v>
      </c>
      <c r="E524" s="270" t="s">
        <v>1</v>
      </c>
      <c r="F524" s="271" t="s">
        <v>2409</v>
      </c>
      <c r="G524" s="269"/>
      <c r="H524" s="272">
        <v>13.02</v>
      </c>
      <c r="I524" s="273"/>
      <c r="J524" s="269"/>
      <c r="K524" s="269"/>
      <c r="L524" s="274"/>
      <c r="M524" s="275"/>
      <c r="N524" s="276"/>
      <c r="O524" s="276"/>
      <c r="P524" s="276"/>
      <c r="Q524" s="276"/>
      <c r="R524" s="276"/>
      <c r="S524" s="276"/>
      <c r="T524" s="27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8" t="s">
        <v>166</v>
      </c>
      <c r="AU524" s="278" t="s">
        <v>82</v>
      </c>
      <c r="AV524" s="14" t="s">
        <v>82</v>
      </c>
      <c r="AW524" s="14" t="s">
        <v>30</v>
      </c>
      <c r="AX524" s="14" t="s">
        <v>73</v>
      </c>
      <c r="AY524" s="278" t="s">
        <v>158</v>
      </c>
    </row>
    <row r="525" spans="1:51" s="14" customFormat="1" ht="12">
      <c r="A525" s="14"/>
      <c r="B525" s="268"/>
      <c r="C525" s="269"/>
      <c r="D525" s="259" t="s">
        <v>166</v>
      </c>
      <c r="E525" s="270" t="s">
        <v>1</v>
      </c>
      <c r="F525" s="271" t="s">
        <v>2410</v>
      </c>
      <c r="G525" s="269"/>
      <c r="H525" s="272">
        <v>20.34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166</v>
      </c>
      <c r="AU525" s="278" t="s">
        <v>82</v>
      </c>
      <c r="AV525" s="14" t="s">
        <v>82</v>
      </c>
      <c r="AW525" s="14" t="s">
        <v>30</v>
      </c>
      <c r="AX525" s="14" t="s">
        <v>73</v>
      </c>
      <c r="AY525" s="278" t="s">
        <v>158</v>
      </c>
    </row>
    <row r="526" spans="1:51" s="14" customFormat="1" ht="12">
      <c r="A526" s="14"/>
      <c r="B526" s="268"/>
      <c r="C526" s="269"/>
      <c r="D526" s="259" t="s">
        <v>166</v>
      </c>
      <c r="E526" s="270" t="s">
        <v>1</v>
      </c>
      <c r="F526" s="271" t="s">
        <v>2411</v>
      </c>
      <c r="G526" s="269"/>
      <c r="H526" s="272">
        <v>12.54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166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158</v>
      </c>
    </row>
    <row r="527" spans="1:51" s="14" customFormat="1" ht="12">
      <c r="A527" s="14"/>
      <c r="B527" s="268"/>
      <c r="C527" s="269"/>
      <c r="D527" s="259" t="s">
        <v>166</v>
      </c>
      <c r="E527" s="270" t="s">
        <v>1</v>
      </c>
      <c r="F527" s="271" t="s">
        <v>2412</v>
      </c>
      <c r="G527" s="269"/>
      <c r="H527" s="272">
        <v>14.94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166</v>
      </c>
      <c r="AU527" s="278" t="s">
        <v>82</v>
      </c>
      <c r="AV527" s="14" t="s">
        <v>82</v>
      </c>
      <c r="AW527" s="14" t="s">
        <v>30</v>
      </c>
      <c r="AX527" s="14" t="s">
        <v>73</v>
      </c>
      <c r="AY527" s="278" t="s">
        <v>158</v>
      </c>
    </row>
    <row r="528" spans="1:51" s="14" customFormat="1" ht="12">
      <c r="A528" s="14"/>
      <c r="B528" s="268"/>
      <c r="C528" s="269"/>
      <c r="D528" s="259" t="s">
        <v>166</v>
      </c>
      <c r="E528" s="270" t="s">
        <v>1</v>
      </c>
      <c r="F528" s="271" t="s">
        <v>2412</v>
      </c>
      <c r="G528" s="269"/>
      <c r="H528" s="272">
        <v>14.94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166</v>
      </c>
      <c r="AU528" s="278" t="s">
        <v>82</v>
      </c>
      <c r="AV528" s="14" t="s">
        <v>82</v>
      </c>
      <c r="AW528" s="14" t="s">
        <v>30</v>
      </c>
      <c r="AX528" s="14" t="s">
        <v>73</v>
      </c>
      <c r="AY528" s="278" t="s">
        <v>158</v>
      </c>
    </row>
    <row r="529" spans="1:51" s="14" customFormat="1" ht="12">
      <c r="A529" s="14"/>
      <c r="B529" s="268"/>
      <c r="C529" s="269"/>
      <c r="D529" s="259" t="s">
        <v>166</v>
      </c>
      <c r="E529" s="270" t="s">
        <v>1</v>
      </c>
      <c r="F529" s="271" t="s">
        <v>2413</v>
      </c>
      <c r="G529" s="269"/>
      <c r="H529" s="272">
        <v>12.6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166</v>
      </c>
      <c r="AU529" s="278" t="s">
        <v>82</v>
      </c>
      <c r="AV529" s="14" t="s">
        <v>82</v>
      </c>
      <c r="AW529" s="14" t="s">
        <v>30</v>
      </c>
      <c r="AX529" s="14" t="s">
        <v>73</v>
      </c>
      <c r="AY529" s="278" t="s">
        <v>158</v>
      </c>
    </row>
    <row r="530" spans="1:51" s="14" customFormat="1" ht="12">
      <c r="A530" s="14"/>
      <c r="B530" s="268"/>
      <c r="C530" s="269"/>
      <c r="D530" s="259" t="s">
        <v>166</v>
      </c>
      <c r="E530" s="270" t="s">
        <v>1</v>
      </c>
      <c r="F530" s="271" t="s">
        <v>2410</v>
      </c>
      <c r="G530" s="269"/>
      <c r="H530" s="272">
        <v>20.34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166</v>
      </c>
      <c r="AU530" s="278" t="s">
        <v>82</v>
      </c>
      <c r="AV530" s="14" t="s">
        <v>82</v>
      </c>
      <c r="AW530" s="14" t="s">
        <v>30</v>
      </c>
      <c r="AX530" s="14" t="s">
        <v>73</v>
      </c>
      <c r="AY530" s="278" t="s">
        <v>158</v>
      </c>
    </row>
    <row r="531" spans="1:51" s="14" customFormat="1" ht="12">
      <c r="A531" s="14"/>
      <c r="B531" s="268"/>
      <c r="C531" s="269"/>
      <c r="D531" s="259" t="s">
        <v>166</v>
      </c>
      <c r="E531" s="270" t="s">
        <v>1</v>
      </c>
      <c r="F531" s="271" t="s">
        <v>2414</v>
      </c>
      <c r="G531" s="269"/>
      <c r="H531" s="272">
        <v>74.94</v>
      </c>
      <c r="I531" s="273"/>
      <c r="J531" s="269"/>
      <c r="K531" s="269"/>
      <c r="L531" s="274"/>
      <c r="M531" s="275"/>
      <c r="N531" s="276"/>
      <c r="O531" s="276"/>
      <c r="P531" s="276"/>
      <c r="Q531" s="276"/>
      <c r="R531" s="276"/>
      <c r="S531" s="276"/>
      <c r="T531" s="27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8" t="s">
        <v>166</v>
      </c>
      <c r="AU531" s="278" t="s">
        <v>82</v>
      </c>
      <c r="AV531" s="14" t="s">
        <v>82</v>
      </c>
      <c r="AW531" s="14" t="s">
        <v>30</v>
      </c>
      <c r="AX531" s="14" t="s">
        <v>73</v>
      </c>
      <c r="AY531" s="278" t="s">
        <v>158</v>
      </c>
    </row>
    <row r="532" spans="1:65" s="2" customFormat="1" ht="21.75" customHeight="1">
      <c r="A532" s="37"/>
      <c r="B532" s="38"/>
      <c r="C532" s="279" t="s">
        <v>630</v>
      </c>
      <c r="D532" s="279" t="s">
        <v>233</v>
      </c>
      <c r="E532" s="280" t="s">
        <v>577</v>
      </c>
      <c r="F532" s="281" t="s">
        <v>578</v>
      </c>
      <c r="G532" s="282" t="s">
        <v>163</v>
      </c>
      <c r="H532" s="283">
        <v>218.858</v>
      </c>
      <c r="I532" s="284"/>
      <c r="J532" s="285">
        <f>ROUND(I532*H532,2)</f>
        <v>0</v>
      </c>
      <c r="K532" s="286"/>
      <c r="L532" s="287"/>
      <c r="M532" s="288" t="s">
        <v>1</v>
      </c>
      <c r="N532" s="289" t="s">
        <v>38</v>
      </c>
      <c r="O532" s="90"/>
      <c r="P532" s="253">
        <f>O532*H532</f>
        <v>0</v>
      </c>
      <c r="Q532" s="253">
        <v>0.0009</v>
      </c>
      <c r="R532" s="253">
        <f>Q532*H532</f>
        <v>0.1969722</v>
      </c>
      <c r="S532" s="253">
        <v>0</v>
      </c>
      <c r="T532" s="254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55" t="s">
        <v>203</v>
      </c>
      <c r="AT532" s="255" t="s">
        <v>233</v>
      </c>
      <c r="AU532" s="255" t="s">
        <v>82</v>
      </c>
      <c r="AY532" s="16" t="s">
        <v>158</v>
      </c>
      <c r="BE532" s="256">
        <f>IF(N532="základní",J532,0)</f>
        <v>0</v>
      </c>
      <c r="BF532" s="256">
        <f>IF(N532="snížená",J532,0)</f>
        <v>0</v>
      </c>
      <c r="BG532" s="256">
        <f>IF(N532="zákl. přenesená",J532,0)</f>
        <v>0</v>
      </c>
      <c r="BH532" s="256">
        <f>IF(N532="sníž. přenesená",J532,0)</f>
        <v>0</v>
      </c>
      <c r="BI532" s="256">
        <f>IF(N532="nulová",J532,0)</f>
        <v>0</v>
      </c>
      <c r="BJ532" s="16" t="s">
        <v>80</v>
      </c>
      <c r="BK532" s="256">
        <f>ROUND(I532*H532,2)</f>
        <v>0</v>
      </c>
      <c r="BL532" s="16" t="s">
        <v>164</v>
      </c>
      <c r="BM532" s="255" t="s">
        <v>2415</v>
      </c>
    </row>
    <row r="533" spans="1:47" s="2" customFormat="1" ht="12">
      <c r="A533" s="37"/>
      <c r="B533" s="38"/>
      <c r="C533" s="39"/>
      <c r="D533" s="259" t="s">
        <v>434</v>
      </c>
      <c r="E533" s="39"/>
      <c r="F533" s="290" t="s">
        <v>580</v>
      </c>
      <c r="G533" s="39"/>
      <c r="H533" s="39"/>
      <c r="I533" s="153"/>
      <c r="J533" s="39"/>
      <c r="K533" s="39"/>
      <c r="L533" s="43"/>
      <c r="M533" s="291"/>
      <c r="N533" s="292"/>
      <c r="O533" s="90"/>
      <c r="P533" s="90"/>
      <c r="Q533" s="90"/>
      <c r="R533" s="90"/>
      <c r="S533" s="90"/>
      <c r="T533" s="91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6" t="s">
        <v>434</v>
      </c>
      <c r="AU533" s="16" t="s">
        <v>82</v>
      </c>
    </row>
    <row r="534" spans="1:51" s="14" customFormat="1" ht="12">
      <c r="A534" s="14"/>
      <c r="B534" s="268"/>
      <c r="C534" s="269"/>
      <c r="D534" s="259" t="s">
        <v>166</v>
      </c>
      <c r="E534" s="269"/>
      <c r="F534" s="271" t="s">
        <v>2416</v>
      </c>
      <c r="G534" s="269"/>
      <c r="H534" s="272">
        <v>218.858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166</v>
      </c>
      <c r="AU534" s="278" t="s">
        <v>82</v>
      </c>
      <c r="AV534" s="14" t="s">
        <v>82</v>
      </c>
      <c r="AW534" s="14" t="s">
        <v>4</v>
      </c>
      <c r="AX534" s="14" t="s">
        <v>80</v>
      </c>
      <c r="AY534" s="278" t="s">
        <v>158</v>
      </c>
    </row>
    <row r="535" spans="1:65" s="2" customFormat="1" ht="21.75" customHeight="1">
      <c r="A535" s="37"/>
      <c r="B535" s="38"/>
      <c r="C535" s="243" t="s">
        <v>635</v>
      </c>
      <c r="D535" s="243" t="s">
        <v>160</v>
      </c>
      <c r="E535" s="244" t="s">
        <v>583</v>
      </c>
      <c r="F535" s="245" t="s">
        <v>584</v>
      </c>
      <c r="G535" s="246" t="s">
        <v>163</v>
      </c>
      <c r="H535" s="247">
        <v>322.371</v>
      </c>
      <c r="I535" s="248"/>
      <c r="J535" s="249">
        <f>ROUND(I535*H535,2)</f>
        <v>0</v>
      </c>
      <c r="K535" s="250"/>
      <c r="L535" s="43"/>
      <c r="M535" s="251" t="s">
        <v>1</v>
      </c>
      <c r="N535" s="252" t="s">
        <v>38</v>
      </c>
      <c r="O535" s="90"/>
      <c r="P535" s="253">
        <f>O535*H535</f>
        <v>0</v>
      </c>
      <c r="Q535" s="253">
        <v>0.00832</v>
      </c>
      <c r="R535" s="253">
        <f>Q535*H535</f>
        <v>2.6821267199999994</v>
      </c>
      <c r="S535" s="253">
        <v>0</v>
      </c>
      <c r="T535" s="254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55" t="s">
        <v>164</v>
      </c>
      <c r="AT535" s="255" t="s">
        <v>160</v>
      </c>
      <c r="AU535" s="255" t="s">
        <v>82</v>
      </c>
      <c r="AY535" s="16" t="s">
        <v>158</v>
      </c>
      <c r="BE535" s="256">
        <f>IF(N535="základní",J535,0)</f>
        <v>0</v>
      </c>
      <c r="BF535" s="256">
        <f>IF(N535="snížená",J535,0)</f>
        <v>0</v>
      </c>
      <c r="BG535" s="256">
        <f>IF(N535="zákl. přenesená",J535,0)</f>
        <v>0</v>
      </c>
      <c r="BH535" s="256">
        <f>IF(N535="sníž. přenesená",J535,0)</f>
        <v>0</v>
      </c>
      <c r="BI535" s="256">
        <f>IF(N535="nulová",J535,0)</f>
        <v>0</v>
      </c>
      <c r="BJ535" s="16" t="s">
        <v>80</v>
      </c>
      <c r="BK535" s="256">
        <f>ROUND(I535*H535,2)</f>
        <v>0</v>
      </c>
      <c r="BL535" s="16" t="s">
        <v>164</v>
      </c>
      <c r="BM535" s="255" t="s">
        <v>2417</v>
      </c>
    </row>
    <row r="536" spans="1:51" s="13" customFormat="1" ht="12">
      <c r="A536" s="13"/>
      <c r="B536" s="257"/>
      <c r="C536" s="258"/>
      <c r="D536" s="259" t="s">
        <v>166</v>
      </c>
      <c r="E536" s="260" t="s">
        <v>1</v>
      </c>
      <c r="F536" s="261" t="s">
        <v>586</v>
      </c>
      <c r="G536" s="258"/>
      <c r="H536" s="260" t="s">
        <v>1</v>
      </c>
      <c r="I536" s="262"/>
      <c r="J536" s="258"/>
      <c r="K536" s="258"/>
      <c r="L536" s="263"/>
      <c r="M536" s="264"/>
      <c r="N536" s="265"/>
      <c r="O536" s="265"/>
      <c r="P536" s="265"/>
      <c r="Q536" s="265"/>
      <c r="R536" s="265"/>
      <c r="S536" s="265"/>
      <c r="T536" s="26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7" t="s">
        <v>166</v>
      </c>
      <c r="AU536" s="267" t="s">
        <v>82</v>
      </c>
      <c r="AV536" s="13" t="s">
        <v>80</v>
      </c>
      <c r="AW536" s="13" t="s">
        <v>30</v>
      </c>
      <c r="AX536" s="13" t="s">
        <v>73</v>
      </c>
      <c r="AY536" s="267" t="s">
        <v>158</v>
      </c>
    </row>
    <row r="537" spans="1:51" s="14" customFormat="1" ht="12">
      <c r="A537" s="14"/>
      <c r="B537" s="268"/>
      <c r="C537" s="269"/>
      <c r="D537" s="259" t="s">
        <v>166</v>
      </c>
      <c r="E537" s="270" t="s">
        <v>1</v>
      </c>
      <c r="F537" s="271" t="s">
        <v>2418</v>
      </c>
      <c r="G537" s="269"/>
      <c r="H537" s="272">
        <v>84.81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166</v>
      </c>
      <c r="AU537" s="278" t="s">
        <v>82</v>
      </c>
      <c r="AV537" s="14" t="s">
        <v>82</v>
      </c>
      <c r="AW537" s="14" t="s">
        <v>30</v>
      </c>
      <c r="AX537" s="14" t="s">
        <v>73</v>
      </c>
      <c r="AY537" s="278" t="s">
        <v>158</v>
      </c>
    </row>
    <row r="538" spans="1:51" s="14" customFormat="1" ht="12">
      <c r="A538" s="14"/>
      <c r="B538" s="268"/>
      <c r="C538" s="269"/>
      <c r="D538" s="259" t="s">
        <v>166</v>
      </c>
      <c r="E538" s="270" t="s">
        <v>1</v>
      </c>
      <c r="F538" s="271" t="s">
        <v>2419</v>
      </c>
      <c r="G538" s="269"/>
      <c r="H538" s="272">
        <v>58.23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166</v>
      </c>
      <c r="AU538" s="278" t="s">
        <v>82</v>
      </c>
      <c r="AV538" s="14" t="s">
        <v>82</v>
      </c>
      <c r="AW538" s="14" t="s">
        <v>30</v>
      </c>
      <c r="AX538" s="14" t="s">
        <v>73</v>
      </c>
      <c r="AY538" s="278" t="s">
        <v>158</v>
      </c>
    </row>
    <row r="539" spans="1:51" s="14" customFormat="1" ht="12">
      <c r="A539" s="14"/>
      <c r="B539" s="268"/>
      <c r="C539" s="269"/>
      <c r="D539" s="259" t="s">
        <v>166</v>
      </c>
      <c r="E539" s="270" t="s">
        <v>1</v>
      </c>
      <c r="F539" s="271" t="s">
        <v>2420</v>
      </c>
      <c r="G539" s="269"/>
      <c r="H539" s="272">
        <v>119.69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166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158</v>
      </c>
    </row>
    <row r="540" spans="1:51" s="14" customFormat="1" ht="12">
      <c r="A540" s="14"/>
      <c r="B540" s="268"/>
      <c r="C540" s="269"/>
      <c r="D540" s="259" t="s">
        <v>166</v>
      </c>
      <c r="E540" s="270" t="s">
        <v>1</v>
      </c>
      <c r="F540" s="271" t="s">
        <v>2421</v>
      </c>
      <c r="G540" s="269"/>
      <c r="H540" s="272">
        <v>75.56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166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158</v>
      </c>
    </row>
    <row r="541" spans="1:51" s="13" customFormat="1" ht="12">
      <c r="A541" s="13"/>
      <c r="B541" s="257"/>
      <c r="C541" s="258"/>
      <c r="D541" s="259" t="s">
        <v>166</v>
      </c>
      <c r="E541" s="260" t="s">
        <v>1</v>
      </c>
      <c r="F541" s="261" t="s">
        <v>2422</v>
      </c>
      <c r="G541" s="258"/>
      <c r="H541" s="260" t="s">
        <v>1</v>
      </c>
      <c r="I541" s="262"/>
      <c r="J541" s="258"/>
      <c r="K541" s="258"/>
      <c r="L541" s="263"/>
      <c r="M541" s="264"/>
      <c r="N541" s="265"/>
      <c r="O541" s="265"/>
      <c r="P541" s="265"/>
      <c r="Q541" s="265"/>
      <c r="R541" s="265"/>
      <c r="S541" s="265"/>
      <c r="T541" s="26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7" t="s">
        <v>166</v>
      </c>
      <c r="AU541" s="267" t="s">
        <v>82</v>
      </c>
      <c r="AV541" s="13" t="s">
        <v>80</v>
      </c>
      <c r="AW541" s="13" t="s">
        <v>30</v>
      </c>
      <c r="AX541" s="13" t="s">
        <v>73</v>
      </c>
      <c r="AY541" s="267" t="s">
        <v>158</v>
      </c>
    </row>
    <row r="542" spans="1:51" s="14" customFormat="1" ht="12">
      <c r="A542" s="14"/>
      <c r="B542" s="268"/>
      <c r="C542" s="269"/>
      <c r="D542" s="259" t="s">
        <v>166</v>
      </c>
      <c r="E542" s="270" t="s">
        <v>1</v>
      </c>
      <c r="F542" s="271" t="s">
        <v>2423</v>
      </c>
      <c r="G542" s="269"/>
      <c r="H542" s="272">
        <v>-3.691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166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158</v>
      </c>
    </row>
    <row r="543" spans="1:51" s="14" customFormat="1" ht="12">
      <c r="A543" s="14"/>
      <c r="B543" s="268"/>
      <c r="C543" s="269"/>
      <c r="D543" s="259" t="s">
        <v>166</v>
      </c>
      <c r="E543" s="270" t="s">
        <v>1</v>
      </c>
      <c r="F543" s="271" t="s">
        <v>2424</v>
      </c>
      <c r="G543" s="269"/>
      <c r="H543" s="272">
        <v>-5.94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166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158</v>
      </c>
    </row>
    <row r="544" spans="1:51" s="14" customFormat="1" ht="12">
      <c r="A544" s="14"/>
      <c r="B544" s="268"/>
      <c r="C544" s="269"/>
      <c r="D544" s="259" t="s">
        <v>166</v>
      </c>
      <c r="E544" s="270" t="s">
        <v>1</v>
      </c>
      <c r="F544" s="271" t="s">
        <v>2425</v>
      </c>
      <c r="G544" s="269"/>
      <c r="H544" s="272">
        <v>-4.68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166</v>
      </c>
      <c r="AU544" s="278" t="s">
        <v>82</v>
      </c>
      <c r="AV544" s="14" t="s">
        <v>82</v>
      </c>
      <c r="AW544" s="14" t="s">
        <v>30</v>
      </c>
      <c r="AX544" s="14" t="s">
        <v>73</v>
      </c>
      <c r="AY544" s="278" t="s">
        <v>158</v>
      </c>
    </row>
    <row r="545" spans="1:51" s="14" customFormat="1" ht="12">
      <c r="A545" s="14"/>
      <c r="B545" s="268"/>
      <c r="C545" s="269"/>
      <c r="D545" s="259" t="s">
        <v>166</v>
      </c>
      <c r="E545" s="270" t="s">
        <v>1</v>
      </c>
      <c r="F545" s="271" t="s">
        <v>2426</v>
      </c>
      <c r="G545" s="269"/>
      <c r="H545" s="272">
        <v>-1.608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166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158</v>
      </c>
    </row>
    <row r="546" spans="1:65" s="2" customFormat="1" ht="21.75" customHeight="1">
      <c r="A546" s="37"/>
      <c r="B546" s="38"/>
      <c r="C546" s="279" t="s">
        <v>640</v>
      </c>
      <c r="D546" s="279" t="s">
        <v>233</v>
      </c>
      <c r="E546" s="280" t="s">
        <v>596</v>
      </c>
      <c r="F546" s="281" t="s">
        <v>597</v>
      </c>
      <c r="G546" s="282" t="s">
        <v>163</v>
      </c>
      <c r="H546" s="283">
        <v>344.937</v>
      </c>
      <c r="I546" s="284"/>
      <c r="J546" s="285">
        <f>ROUND(I546*H546,2)</f>
        <v>0</v>
      </c>
      <c r="K546" s="286"/>
      <c r="L546" s="287"/>
      <c r="M546" s="288" t="s">
        <v>1</v>
      </c>
      <c r="N546" s="289" t="s">
        <v>38</v>
      </c>
      <c r="O546" s="90"/>
      <c r="P546" s="253">
        <f>O546*H546</f>
        <v>0</v>
      </c>
      <c r="Q546" s="253">
        <v>0.0035</v>
      </c>
      <c r="R546" s="253">
        <f>Q546*H546</f>
        <v>1.2072795</v>
      </c>
      <c r="S546" s="253">
        <v>0</v>
      </c>
      <c r="T546" s="254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55" t="s">
        <v>203</v>
      </c>
      <c r="AT546" s="255" t="s">
        <v>233</v>
      </c>
      <c r="AU546" s="255" t="s">
        <v>82</v>
      </c>
      <c r="AY546" s="16" t="s">
        <v>158</v>
      </c>
      <c r="BE546" s="256">
        <f>IF(N546="základní",J546,0)</f>
        <v>0</v>
      </c>
      <c r="BF546" s="256">
        <f>IF(N546="snížená",J546,0)</f>
        <v>0</v>
      </c>
      <c r="BG546" s="256">
        <f>IF(N546="zákl. přenesená",J546,0)</f>
        <v>0</v>
      </c>
      <c r="BH546" s="256">
        <f>IF(N546="sníž. přenesená",J546,0)</f>
        <v>0</v>
      </c>
      <c r="BI546" s="256">
        <f>IF(N546="nulová",J546,0)</f>
        <v>0</v>
      </c>
      <c r="BJ546" s="16" t="s">
        <v>80</v>
      </c>
      <c r="BK546" s="256">
        <f>ROUND(I546*H546,2)</f>
        <v>0</v>
      </c>
      <c r="BL546" s="16" t="s">
        <v>164</v>
      </c>
      <c r="BM546" s="255" t="s">
        <v>2427</v>
      </c>
    </row>
    <row r="547" spans="1:47" s="2" customFormat="1" ht="12">
      <c r="A547" s="37"/>
      <c r="B547" s="38"/>
      <c r="C547" s="39"/>
      <c r="D547" s="259" t="s">
        <v>434</v>
      </c>
      <c r="E547" s="39"/>
      <c r="F547" s="290" t="s">
        <v>599</v>
      </c>
      <c r="G547" s="39"/>
      <c r="H547" s="39"/>
      <c r="I547" s="153"/>
      <c r="J547" s="39"/>
      <c r="K547" s="39"/>
      <c r="L547" s="43"/>
      <c r="M547" s="291"/>
      <c r="N547" s="292"/>
      <c r="O547" s="90"/>
      <c r="P547" s="90"/>
      <c r="Q547" s="90"/>
      <c r="R547" s="90"/>
      <c r="S547" s="90"/>
      <c r="T547" s="91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16" t="s">
        <v>434</v>
      </c>
      <c r="AU547" s="16" t="s">
        <v>82</v>
      </c>
    </row>
    <row r="548" spans="1:51" s="14" customFormat="1" ht="12">
      <c r="A548" s="14"/>
      <c r="B548" s="268"/>
      <c r="C548" s="269"/>
      <c r="D548" s="259" t="s">
        <v>166</v>
      </c>
      <c r="E548" s="269"/>
      <c r="F548" s="271" t="s">
        <v>2428</v>
      </c>
      <c r="G548" s="269"/>
      <c r="H548" s="272">
        <v>344.937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166</v>
      </c>
      <c r="AU548" s="278" t="s">
        <v>82</v>
      </c>
      <c r="AV548" s="14" t="s">
        <v>82</v>
      </c>
      <c r="AW548" s="14" t="s">
        <v>4</v>
      </c>
      <c r="AX548" s="14" t="s">
        <v>80</v>
      </c>
      <c r="AY548" s="278" t="s">
        <v>158</v>
      </c>
    </row>
    <row r="549" spans="1:65" s="2" customFormat="1" ht="21.75" customHeight="1">
      <c r="A549" s="37"/>
      <c r="B549" s="38"/>
      <c r="C549" s="243" t="s">
        <v>648</v>
      </c>
      <c r="D549" s="243" t="s">
        <v>160</v>
      </c>
      <c r="E549" s="244" t="s">
        <v>601</v>
      </c>
      <c r="F549" s="245" t="s">
        <v>602</v>
      </c>
      <c r="G549" s="246" t="s">
        <v>163</v>
      </c>
      <c r="H549" s="247">
        <v>144.594</v>
      </c>
      <c r="I549" s="248"/>
      <c r="J549" s="249">
        <f>ROUND(I549*H549,2)</f>
        <v>0</v>
      </c>
      <c r="K549" s="250"/>
      <c r="L549" s="43"/>
      <c r="M549" s="251" t="s">
        <v>1</v>
      </c>
      <c r="N549" s="252" t="s">
        <v>38</v>
      </c>
      <c r="O549" s="90"/>
      <c r="P549" s="253">
        <f>O549*H549</f>
        <v>0</v>
      </c>
      <c r="Q549" s="253">
        <v>0.0085</v>
      </c>
      <c r="R549" s="253">
        <f>Q549*H549</f>
        <v>1.229049</v>
      </c>
      <c r="S549" s="253">
        <v>0</v>
      </c>
      <c r="T549" s="254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55" t="s">
        <v>164</v>
      </c>
      <c r="AT549" s="255" t="s">
        <v>160</v>
      </c>
      <c r="AU549" s="255" t="s">
        <v>82</v>
      </c>
      <c r="AY549" s="16" t="s">
        <v>158</v>
      </c>
      <c r="BE549" s="256">
        <f>IF(N549="základní",J549,0)</f>
        <v>0</v>
      </c>
      <c r="BF549" s="256">
        <f>IF(N549="snížená",J549,0)</f>
        <v>0</v>
      </c>
      <c r="BG549" s="256">
        <f>IF(N549="zákl. přenesená",J549,0)</f>
        <v>0</v>
      </c>
      <c r="BH549" s="256">
        <f>IF(N549="sníž. přenesená",J549,0)</f>
        <v>0</v>
      </c>
      <c r="BI549" s="256">
        <f>IF(N549="nulová",J549,0)</f>
        <v>0</v>
      </c>
      <c r="BJ549" s="16" t="s">
        <v>80</v>
      </c>
      <c r="BK549" s="256">
        <f>ROUND(I549*H549,2)</f>
        <v>0</v>
      </c>
      <c r="BL549" s="16" t="s">
        <v>164</v>
      </c>
      <c r="BM549" s="255" t="s">
        <v>2429</v>
      </c>
    </row>
    <row r="550" spans="1:51" s="13" customFormat="1" ht="12">
      <c r="A550" s="13"/>
      <c r="B550" s="257"/>
      <c r="C550" s="258"/>
      <c r="D550" s="259" t="s">
        <v>166</v>
      </c>
      <c r="E550" s="260" t="s">
        <v>1</v>
      </c>
      <c r="F550" s="261" t="s">
        <v>604</v>
      </c>
      <c r="G550" s="258"/>
      <c r="H550" s="260" t="s">
        <v>1</v>
      </c>
      <c r="I550" s="262"/>
      <c r="J550" s="258"/>
      <c r="K550" s="258"/>
      <c r="L550" s="263"/>
      <c r="M550" s="264"/>
      <c r="N550" s="265"/>
      <c r="O550" s="265"/>
      <c r="P550" s="265"/>
      <c r="Q550" s="265"/>
      <c r="R550" s="265"/>
      <c r="S550" s="265"/>
      <c r="T550" s="26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7" t="s">
        <v>166</v>
      </c>
      <c r="AU550" s="267" t="s">
        <v>82</v>
      </c>
      <c r="AV550" s="13" t="s">
        <v>80</v>
      </c>
      <c r="AW550" s="13" t="s">
        <v>30</v>
      </c>
      <c r="AX550" s="13" t="s">
        <v>73</v>
      </c>
      <c r="AY550" s="267" t="s">
        <v>158</v>
      </c>
    </row>
    <row r="551" spans="1:51" s="14" customFormat="1" ht="12">
      <c r="A551" s="14"/>
      <c r="B551" s="268"/>
      <c r="C551" s="269"/>
      <c r="D551" s="259" t="s">
        <v>166</v>
      </c>
      <c r="E551" s="270" t="s">
        <v>1</v>
      </c>
      <c r="F551" s="271" t="s">
        <v>2430</v>
      </c>
      <c r="G551" s="269"/>
      <c r="H551" s="272">
        <v>144.594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166</v>
      </c>
      <c r="AU551" s="278" t="s">
        <v>82</v>
      </c>
      <c r="AV551" s="14" t="s">
        <v>82</v>
      </c>
      <c r="AW551" s="14" t="s">
        <v>30</v>
      </c>
      <c r="AX551" s="14" t="s">
        <v>73</v>
      </c>
      <c r="AY551" s="278" t="s">
        <v>158</v>
      </c>
    </row>
    <row r="552" spans="1:65" s="2" customFormat="1" ht="21.75" customHeight="1">
      <c r="A552" s="37"/>
      <c r="B552" s="38"/>
      <c r="C552" s="279" t="s">
        <v>655</v>
      </c>
      <c r="D552" s="279" t="s">
        <v>233</v>
      </c>
      <c r="E552" s="280" t="s">
        <v>606</v>
      </c>
      <c r="F552" s="281" t="s">
        <v>607</v>
      </c>
      <c r="G552" s="282" t="s">
        <v>163</v>
      </c>
      <c r="H552" s="283">
        <v>154.716</v>
      </c>
      <c r="I552" s="284"/>
      <c r="J552" s="285">
        <f>ROUND(I552*H552,2)</f>
        <v>0</v>
      </c>
      <c r="K552" s="286"/>
      <c r="L552" s="287"/>
      <c r="M552" s="288" t="s">
        <v>1</v>
      </c>
      <c r="N552" s="289" t="s">
        <v>38</v>
      </c>
      <c r="O552" s="90"/>
      <c r="P552" s="253">
        <f>O552*H552</f>
        <v>0</v>
      </c>
      <c r="Q552" s="253">
        <v>0.0021</v>
      </c>
      <c r="R552" s="253">
        <f>Q552*H552</f>
        <v>0.3249036</v>
      </c>
      <c r="S552" s="253">
        <v>0</v>
      </c>
      <c r="T552" s="25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55" t="s">
        <v>203</v>
      </c>
      <c r="AT552" s="255" t="s">
        <v>233</v>
      </c>
      <c r="AU552" s="255" t="s">
        <v>82</v>
      </c>
      <c r="AY552" s="16" t="s">
        <v>158</v>
      </c>
      <c r="BE552" s="256">
        <f>IF(N552="základní",J552,0)</f>
        <v>0</v>
      </c>
      <c r="BF552" s="256">
        <f>IF(N552="snížená",J552,0)</f>
        <v>0</v>
      </c>
      <c r="BG552" s="256">
        <f>IF(N552="zákl. přenesená",J552,0)</f>
        <v>0</v>
      </c>
      <c r="BH552" s="256">
        <f>IF(N552="sníž. přenesená",J552,0)</f>
        <v>0</v>
      </c>
      <c r="BI552" s="256">
        <f>IF(N552="nulová",J552,0)</f>
        <v>0</v>
      </c>
      <c r="BJ552" s="16" t="s">
        <v>80</v>
      </c>
      <c r="BK552" s="256">
        <f>ROUND(I552*H552,2)</f>
        <v>0</v>
      </c>
      <c r="BL552" s="16" t="s">
        <v>164</v>
      </c>
      <c r="BM552" s="255" t="s">
        <v>2431</v>
      </c>
    </row>
    <row r="553" spans="1:47" s="2" customFormat="1" ht="12">
      <c r="A553" s="37"/>
      <c r="B553" s="38"/>
      <c r="C553" s="39"/>
      <c r="D553" s="259" t="s">
        <v>434</v>
      </c>
      <c r="E553" s="39"/>
      <c r="F553" s="290" t="s">
        <v>580</v>
      </c>
      <c r="G553" s="39"/>
      <c r="H553" s="39"/>
      <c r="I553" s="153"/>
      <c r="J553" s="39"/>
      <c r="K553" s="39"/>
      <c r="L553" s="43"/>
      <c r="M553" s="291"/>
      <c r="N553" s="292"/>
      <c r="O553" s="90"/>
      <c r="P553" s="90"/>
      <c r="Q553" s="90"/>
      <c r="R553" s="90"/>
      <c r="S553" s="90"/>
      <c r="T553" s="91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6" t="s">
        <v>434</v>
      </c>
      <c r="AU553" s="16" t="s">
        <v>82</v>
      </c>
    </row>
    <row r="554" spans="1:51" s="14" customFormat="1" ht="12">
      <c r="A554" s="14"/>
      <c r="B554" s="268"/>
      <c r="C554" s="269"/>
      <c r="D554" s="259" t="s">
        <v>166</v>
      </c>
      <c r="E554" s="269"/>
      <c r="F554" s="271" t="s">
        <v>2432</v>
      </c>
      <c r="G554" s="269"/>
      <c r="H554" s="272">
        <v>154.716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166</v>
      </c>
      <c r="AU554" s="278" t="s">
        <v>82</v>
      </c>
      <c r="AV554" s="14" t="s">
        <v>82</v>
      </c>
      <c r="AW554" s="14" t="s">
        <v>4</v>
      </c>
      <c r="AX554" s="14" t="s">
        <v>80</v>
      </c>
      <c r="AY554" s="278" t="s">
        <v>158</v>
      </c>
    </row>
    <row r="555" spans="1:65" s="2" customFormat="1" ht="21.75" customHeight="1">
      <c r="A555" s="37"/>
      <c r="B555" s="38"/>
      <c r="C555" s="243" t="s">
        <v>660</v>
      </c>
      <c r="D555" s="243" t="s">
        <v>160</v>
      </c>
      <c r="E555" s="244" t="s">
        <v>611</v>
      </c>
      <c r="F555" s="245" t="s">
        <v>612</v>
      </c>
      <c r="G555" s="246" t="s">
        <v>163</v>
      </c>
      <c r="H555" s="247">
        <v>1071.447</v>
      </c>
      <c r="I555" s="248"/>
      <c r="J555" s="249">
        <f>ROUND(I555*H555,2)</f>
        <v>0</v>
      </c>
      <c r="K555" s="250"/>
      <c r="L555" s="43"/>
      <c r="M555" s="251" t="s">
        <v>1</v>
      </c>
      <c r="N555" s="252" t="s">
        <v>38</v>
      </c>
      <c r="O555" s="90"/>
      <c r="P555" s="253">
        <f>O555*H555</f>
        <v>0</v>
      </c>
      <c r="Q555" s="253">
        <v>0.0085</v>
      </c>
      <c r="R555" s="253">
        <f>Q555*H555</f>
        <v>9.1072995</v>
      </c>
      <c r="S555" s="253">
        <v>0</v>
      </c>
      <c r="T555" s="254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55" t="s">
        <v>164</v>
      </c>
      <c r="AT555" s="255" t="s">
        <v>160</v>
      </c>
      <c r="AU555" s="255" t="s">
        <v>82</v>
      </c>
      <c r="AY555" s="16" t="s">
        <v>158</v>
      </c>
      <c r="BE555" s="256">
        <f>IF(N555="základní",J555,0)</f>
        <v>0</v>
      </c>
      <c r="BF555" s="256">
        <f>IF(N555="snížená",J555,0)</f>
        <v>0</v>
      </c>
      <c r="BG555" s="256">
        <f>IF(N555="zákl. přenesená",J555,0)</f>
        <v>0</v>
      </c>
      <c r="BH555" s="256">
        <f>IF(N555="sníž. přenesená",J555,0)</f>
        <v>0</v>
      </c>
      <c r="BI555" s="256">
        <f>IF(N555="nulová",J555,0)</f>
        <v>0</v>
      </c>
      <c r="BJ555" s="16" t="s">
        <v>80</v>
      </c>
      <c r="BK555" s="256">
        <f>ROUND(I555*H555,2)</f>
        <v>0</v>
      </c>
      <c r="BL555" s="16" t="s">
        <v>164</v>
      </c>
      <c r="BM555" s="255" t="s">
        <v>2433</v>
      </c>
    </row>
    <row r="556" spans="1:51" s="13" customFormat="1" ht="12">
      <c r="A556" s="13"/>
      <c r="B556" s="257"/>
      <c r="C556" s="258"/>
      <c r="D556" s="259" t="s">
        <v>166</v>
      </c>
      <c r="E556" s="260" t="s">
        <v>1</v>
      </c>
      <c r="F556" s="261" t="s">
        <v>604</v>
      </c>
      <c r="G556" s="258"/>
      <c r="H556" s="260" t="s">
        <v>1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7" t="s">
        <v>166</v>
      </c>
      <c r="AU556" s="267" t="s">
        <v>82</v>
      </c>
      <c r="AV556" s="13" t="s">
        <v>80</v>
      </c>
      <c r="AW556" s="13" t="s">
        <v>30</v>
      </c>
      <c r="AX556" s="13" t="s">
        <v>73</v>
      </c>
      <c r="AY556" s="267" t="s">
        <v>158</v>
      </c>
    </row>
    <row r="557" spans="1:51" s="14" customFormat="1" ht="12">
      <c r="A557" s="14"/>
      <c r="B557" s="268"/>
      <c r="C557" s="269"/>
      <c r="D557" s="259" t="s">
        <v>166</v>
      </c>
      <c r="E557" s="270" t="s">
        <v>1</v>
      </c>
      <c r="F557" s="271" t="s">
        <v>2434</v>
      </c>
      <c r="G557" s="269"/>
      <c r="H557" s="272">
        <v>26.991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166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158</v>
      </c>
    </row>
    <row r="558" spans="1:51" s="14" customFormat="1" ht="12">
      <c r="A558" s="14"/>
      <c r="B558" s="268"/>
      <c r="C558" s="269"/>
      <c r="D558" s="259" t="s">
        <v>166</v>
      </c>
      <c r="E558" s="270" t="s">
        <v>1</v>
      </c>
      <c r="F558" s="271" t="s">
        <v>2435</v>
      </c>
      <c r="G558" s="269"/>
      <c r="H558" s="272">
        <v>22.4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166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158</v>
      </c>
    </row>
    <row r="559" spans="1:51" s="14" customFormat="1" ht="12">
      <c r="A559" s="14"/>
      <c r="B559" s="268"/>
      <c r="C559" s="269"/>
      <c r="D559" s="259" t="s">
        <v>166</v>
      </c>
      <c r="E559" s="270" t="s">
        <v>1</v>
      </c>
      <c r="F559" s="271" t="s">
        <v>2436</v>
      </c>
      <c r="G559" s="269"/>
      <c r="H559" s="272">
        <v>10.79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166</v>
      </c>
      <c r="AU559" s="278" t="s">
        <v>82</v>
      </c>
      <c r="AV559" s="14" t="s">
        <v>82</v>
      </c>
      <c r="AW559" s="14" t="s">
        <v>30</v>
      </c>
      <c r="AX559" s="14" t="s">
        <v>73</v>
      </c>
      <c r="AY559" s="278" t="s">
        <v>158</v>
      </c>
    </row>
    <row r="560" spans="1:51" s="13" customFormat="1" ht="12">
      <c r="A560" s="13"/>
      <c r="B560" s="257"/>
      <c r="C560" s="258"/>
      <c r="D560" s="259" t="s">
        <v>166</v>
      </c>
      <c r="E560" s="260" t="s">
        <v>1</v>
      </c>
      <c r="F560" s="261" t="s">
        <v>615</v>
      </c>
      <c r="G560" s="258"/>
      <c r="H560" s="260" t="s">
        <v>1</v>
      </c>
      <c r="I560" s="262"/>
      <c r="J560" s="258"/>
      <c r="K560" s="258"/>
      <c r="L560" s="263"/>
      <c r="M560" s="264"/>
      <c r="N560" s="265"/>
      <c r="O560" s="265"/>
      <c r="P560" s="265"/>
      <c r="Q560" s="265"/>
      <c r="R560" s="265"/>
      <c r="S560" s="265"/>
      <c r="T560" s="26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7" t="s">
        <v>166</v>
      </c>
      <c r="AU560" s="267" t="s">
        <v>82</v>
      </c>
      <c r="AV560" s="13" t="s">
        <v>80</v>
      </c>
      <c r="AW560" s="13" t="s">
        <v>30</v>
      </c>
      <c r="AX560" s="13" t="s">
        <v>73</v>
      </c>
      <c r="AY560" s="267" t="s">
        <v>158</v>
      </c>
    </row>
    <row r="561" spans="1:51" s="14" customFormat="1" ht="12">
      <c r="A561" s="14"/>
      <c r="B561" s="268"/>
      <c r="C561" s="269"/>
      <c r="D561" s="259" t="s">
        <v>166</v>
      </c>
      <c r="E561" s="270" t="s">
        <v>1</v>
      </c>
      <c r="F561" s="271" t="s">
        <v>2437</v>
      </c>
      <c r="G561" s="269"/>
      <c r="H561" s="272">
        <v>1177.015</v>
      </c>
      <c r="I561" s="273"/>
      <c r="J561" s="269"/>
      <c r="K561" s="269"/>
      <c r="L561" s="274"/>
      <c r="M561" s="275"/>
      <c r="N561" s="276"/>
      <c r="O561" s="276"/>
      <c r="P561" s="276"/>
      <c r="Q561" s="276"/>
      <c r="R561" s="276"/>
      <c r="S561" s="276"/>
      <c r="T561" s="27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8" t="s">
        <v>166</v>
      </c>
      <c r="AU561" s="278" t="s">
        <v>82</v>
      </c>
      <c r="AV561" s="14" t="s">
        <v>82</v>
      </c>
      <c r="AW561" s="14" t="s">
        <v>30</v>
      </c>
      <c r="AX561" s="14" t="s">
        <v>73</v>
      </c>
      <c r="AY561" s="278" t="s">
        <v>158</v>
      </c>
    </row>
    <row r="562" spans="1:51" s="14" customFormat="1" ht="12">
      <c r="A562" s="14"/>
      <c r="B562" s="268"/>
      <c r="C562" s="269"/>
      <c r="D562" s="259" t="s">
        <v>166</v>
      </c>
      <c r="E562" s="270" t="s">
        <v>1</v>
      </c>
      <c r="F562" s="271" t="s">
        <v>2438</v>
      </c>
      <c r="G562" s="269"/>
      <c r="H562" s="272">
        <v>-32.45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166</v>
      </c>
      <c r="AU562" s="278" t="s">
        <v>82</v>
      </c>
      <c r="AV562" s="14" t="s">
        <v>82</v>
      </c>
      <c r="AW562" s="14" t="s">
        <v>30</v>
      </c>
      <c r="AX562" s="14" t="s">
        <v>73</v>
      </c>
      <c r="AY562" s="278" t="s">
        <v>158</v>
      </c>
    </row>
    <row r="563" spans="1:51" s="13" customFormat="1" ht="12">
      <c r="A563" s="13"/>
      <c r="B563" s="257"/>
      <c r="C563" s="258"/>
      <c r="D563" s="259" t="s">
        <v>166</v>
      </c>
      <c r="E563" s="260" t="s">
        <v>1</v>
      </c>
      <c r="F563" s="261" t="s">
        <v>619</v>
      </c>
      <c r="G563" s="258"/>
      <c r="H563" s="260" t="s">
        <v>1</v>
      </c>
      <c r="I563" s="262"/>
      <c r="J563" s="258"/>
      <c r="K563" s="258"/>
      <c r="L563" s="263"/>
      <c r="M563" s="264"/>
      <c r="N563" s="265"/>
      <c r="O563" s="265"/>
      <c r="P563" s="265"/>
      <c r="Q563" s="265"/>
      <c r="R563" s="265"/>
      <c r="S563" s="265"/>
      <c r="T563" s="26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7" t="s">
        <v>166</v>
      </c>
      <c r="AU563" s="267" t="s">
        <v>82</v>
      </c>
      <c r="AV563" s="13" t="s">
        <v>80</v>
      </c>
      <c r="AW563" s="13" t="s">
        <v>30</v>
      </c>
      <c r="AX563" s="13" t="s">
        <v>73</v>
      </c>
      <c r="AY563" s="267" t="s">
        <v>158</v>
      </c>
    </row>
    <row r="564" spans="1:51" s="13" customFormat="1" ht="12">
      <c r="A564" s="13"/>
      <c r="B564" s="257"/>
      <c r="C564" s="258"/>
      <c r="D564" s="259" t="s">
        <v>166</v>
      </c>
      <c r="E564" s="260" t="s">
        <v>1</v>
      </c>
      <c r="F564" s="261" t="s">
        <v>167</v>
      </c>
      <c r="G564" s="258"/>
      <c r="H564" s="260" t="s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7" t="s">
        <v>166</v>
      </c>
      <c r="AU564" s="267" t="s">
        <v>82</v>
      </c>
      <c r="AV564" s="13" t="s">
        <v>80</v>
      </c>
      <c r="AW564" s="13" t="s">
        <v>30</v>
      </c>
      <c r="AX564" s="13" t="s">
        <v>73</v>
      </c>
      <c r="AY564" s="267" t="s">
        <v>158</v>
      </c>
    </row>
    <row r="565" spans="1:51" s="14" customFormat="1" ht="12">
      <c r="A565" s="14"/>
      <c r="B565" s="268"/>
      <c r="C565" s="269"/>
      <c r="D565" s="259" t="s">
        <v>166</v>
      </c>
      <c r="E565" s="270" t="s">
        <v>1</v>
      </c>
      <c r="F565" s="271" t="s">
        <v>2439</v>
      </c>
      <c r="G565" s="269"/>
      <c r="H565" s="272">
        <v>-6.3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166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158</v>
      </c>
    </row>
    <row r="566" spans="1:51" s="14" customFormat="1" ht="12">
      <c r="A566" s="14"/>
      <c r="B566" s="268"/>
      <c r="C566" s="269"/>
      <c r="D566" s="259" t="s">
        <v>166</v>
      </c>
      <c r="E566" s="270" t="s">
        <v>1</v>
      </c>
      <c r="F566" s="271" t="s">
        <v>2440</v>
      </c>
      <c r="G566" s="269"/>
      <c r="H566" s="272">
        <v>-3.99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166</v>
      </c>
      <c r="AU566" s="278" t="s">
        <v>82</v>
      </c>
      <c r="AV566" s="14" t="s">
        <v>82</v>
      </c>
      <c r="AW566" s="14" t="s">
        <v>30</v>
      </c>
      <c r="AX566" s="14" t="s">
        <v>73</v>
      </c>
      <c r="AY566" s="278" t="s">
        <v>158</v>
      </c>
    </row>
    <row r="567" spans="1:51" s="13" customFormat="1" ht="12">
      <c r="A567" s="13"/>
      <c r="B567" s="257"/>
      <c r="C567" s="258"/>
      <c r="D567" s="259" t="s">
        <v>166</v>
      </c>
      <c r="E567" s="260" t="s">
        <v>1</v>
      </c>
      <c r="F567" s="261" t="s">
        <v>386</v>
      </c>
      <c r="G567" s="258"/>
      <c r="H567" s="260" t="s">
        <v>1</v>
      </c>
      <c r="I567" s="262"/>
      <c r="J567" s="258"/>
      <c r="K567" s="258"/>
      <c r="L567" s="263"/>
      <c r="M567" s="264"/>
      <c r="N567" s="265"/>
      <c r="O567" s="265"/>
      <c r="P567" s="265"/>
      <c r="Q567" s="265"/>
      <c r="R567" s="265"/>
      <c r="S567" s="265"/>
      <c r="T567" s="26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7" t="s">
        <v>166</v>
      </c>
      <c r="AU567" s="267" t="s">
        <v>82</v>
      </c>
      <c r="AV567" s="13" t="s">
        <v>80</v>
      </c>
      <c r="AW567" s="13" t="s">
        <v>30</v>
      </c>
      <c r="AX567" s="13" t="s">
        <v>73</v>
      </c>
      <c r="AY567" s="267" t="s">
        <v>158</v>
      </c>
    </row>
    <row r="568" spans="1:51" s="14" customFormat="1" ht="12">
      <c r="A568" s="14"/>
      <c r="B568" s="268"/>
      <c r="C568" s="269"/>
      <c r="D568" s="259" t="s">
        <v>166</v>
      </c>
      <c r="E568" s="270" t="s">
        <v>1</v>
      </c>
      <c r="F568" s="271" t="s">
        <v>2441</v>
      </c>
      <c r="G568" s="269"/>
      <c r="H568" s="272">
        <v>-17.556</v>
      </c>
      <c r="I568" s="273"/>
      <c r="J568" s="269"/>
      <c r="K568" s="269"/>
      <c r="L568" s="274"/>
      <c r="M568" s="275"/>
      <c r="N568" s="276"/>
      <c r="O568" s="276"/>
      <c r="P568" s="276"/>
      <c r="Q568" s="276"/>
      <c r="R568" s="276"/>
      <c r="S568" s="276"/>
      <c r="T568" s="27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8" t="s">
        <v>166</v>
      </c>
      <c r="AU568" s="278" t="s">
        <v>82</v>
      </c>
      <c r="AV568" s="14" t="s">
        <v>82</v>
      </c>
      <c r="AW568" s="14" t="s">
        <v>30</v>
      </c>
      <c r="AX568" s="14" t="s">
        <v>73</v>
      </c>
      <c r="AY568" s="278" t="s">
        <v>158</v>
      </c>
    </row>
    <row r="569" spans="1:51" s="14" customFormat="1" ht="12">
      <c r="A569" s="14"/>
      <c r="B569" s="268"/>
      <c r="C569" s="269"/>
      <c r="D569" s="259" t="s">
        <v>166</v>
      </c>
      <c r="E569" s="270" t="s">
        <v>1</v>
      </c>
      <c r="F569" s="271" t="s">
        <v>2442</v>
      </c>
      <c r="G569" s="269"/>
      <c r="H569" s="272">
        <v>-14.406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166</v>
      </c>
      <c r="AU569" s="278" t="s">
        <v>82</v>
      </c>
      <c r="AV569" s="14" t="s">
        <v>82</v>
      </c>
      <c r="AW569" s="14" t="s">
        <v>30</v>
      </c>
      <c r="AX569" s="14" t="s">
        <v>73</v>
      </c>
      <c r="AY569" s="278" t="s">
        <v>158</v>
      </c>
    </row>
    <row r="570" spans="1:51" s="14" customFormat="1" ht="12">
      <c r="A570" s="14"/>
      <c r="B570" s="268"/>
      <c r="C570" s="269"/>
      <c r="D570" s="259" t="s">
        <v>166</v>
      </c>
      <c r="E570" s="270" t="s">
        <v>1</v>
      </c>
      <c r="F570" s="271" t="s">
        <v>2443</v>
      </c>
      <c r="G570" s="269"/>
      <c r="H570" s="272">
        <v>-31.5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166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158</v>
      </c>
    </row>
    <row r="571" spans="1:51" s="14" customFormat="1" ht="12">
      <c r="A571" s="14"/>
      <c r="B571" s="268"/>
      <c r="C571" s="269"/>
      <c r="D571" s="259" t="s">
        <v>166</v>
      </c>
      <c r="E571" s="270" t="s">
        <v>1</v>
      </c>
      <c r="F571" s="271" t="s">
        <v>2444</v>
      </c>
      <c r="G571" s="269"/>
      <c r="H571" s="272">
        <v>-11.97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166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158</v>
      </c>
    </row>
    <row r="572" spans="1:51" s="14" customFormat="1" ht="12">
      <c r="A572" s="14"/>
      <c r="B572" s="268"/>
      <c r="C572" s="269"/>
      <c r="D572" s="259" t="s">
        <v>166</v>
      </c>
      <c r="E572" s="270" t="s">
        <v>1</v>
      </c>
      <c r="F572" s="271" t="s">
        <v>2445</v>
      </c>
      <c r="G572" s="269"/>
      <c r="H572" s="272">
        <v>-5.72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166</v>
      </c>
      <c r="AU572" s="278" t="s">
        <v>82</v>
      </c>
      <c r="AV572" s="14" t="s">
        <v>82</v>
      </c>
      <c r="AW572" s="14" t="s">
        <v>30</v>
      </c>
      <c r="AX572" s="14" t="s">
        <v>73</v>
      </c>
      <c r="AY572" s="278" t="s">
        <v>158</v>
      </c>
    </row>
    <row r="573" spans="1:51" s="14" customFormat="1" ht="12">
      <c r="A573" s="14"/>
      <c r="B573" s="268"/>
      <c r="C573" s="269"/>
      <c r="D573" s="259" t="s">
        <v>166</v>
      </c>
      <c r="E573" s="270" t="s">
        <v>1</v>
      </c>
      <c r="F573" s="271" t="s">
        <v>2446</v>
      </c>
      <c r="G573" s="269"/>
      <c r="H573" s="272">
        <v>-1.65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166</v>
      </c>
      <c r="AU573" s="278" t="s">
        <v>82</v>
      </c>
      <c r="AV573" s="14" t="s">
        <v>82</v>
      </c>
      <c r="AW573" s="14" t="s">
        <v>30</v>
      </c>
      <c r="AX573" s="14" t="s">
        <v>73</v>
      </c>
      <c r="AY573" s="278" t="s">
        <v>158</v>
      </c>
    </row>
    <row r="574" spans="1:51" s="13" customFormat="1" ht="12">
      <c r="A574" s="13"/>
      <c r="B574" s="257"/>
      <c r="C574" s="258"/>
      <c r="D574" s="259" t="s">
        <v>166</v>
      </c>
      <c r="E574" s="260" t="s">
        <v>1</v>
      </c>
      <c r="F574" s="261" t="s">
        <v>392</v>
      </c>
      <c r="G574" s="258"/>
      <c r="H574" s="260" t="s">
        <v>1</v>
      </c>
      <c r="I574" s="262"/>
      <c r="J574" s="258"/>
      <c r="K574" s="258"/>
      <c r="L574" s="263"/>
      <c r="M574" s="264"/>
      <c r="N574" s="265"/>
      <c r="O574" s="265"/>
      <c r="P574" s="265"/>
      <c r="Q574" s="265"/>
      <c r="R574" s="265"/>
      <c r="S574" s="265"/>
      <c r="T574" s="26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7" t="s">
        <v>166</v>
      </c>
      <c r="AU574" s="267" t="s">
        <v>82</v>
      </c>
      <c r="AV574" s="13" t="s">
        <v>80</v>
      </c>
      <c r="AW574" s="13" t="s">
        <v>30</v>
      </c>
      <c r="AX574" s="13" t="s">
        <v>73</v>
      </c>
      <c r="AY574" s="267" t="s">
        <v>158</v>
      </c>
    </row>
    <row r="575" spans="1:51" s="14" customFormat="1" ht="12">
      <c r="A575" s="14"/>
      <c r="B575" s="268"/>
      <c r="C575" s="269"/>
      <c r="D575" s="259" t="s">
        <v>166</v>
      </c>
      <c r="E575" s="270" t="s">
        <v>1</v>
      </c>
      <c r="F575" s="271" t="s">
        <v>2447</v>
      </c>
      <c r="G575" s="269"/>
      <c r="H575" s="272">
        <v>-17.82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166</v>
      </c>
      <c r="AU575" s="278" t="s">
        <v>82</v>
      </c>
      <c r="AV575" s="14" t="s">
        <v>82</v>
      </c>
      <c r="AW575" s="14" t="s">
        <v>30</v>
      </c>
      <c r="AX575" s="14" t="s">
        <v>73</v>
      </c>
      <c r="AY575" s="278" t="s">
        <v>158</v>
      </c>
    </row>
    <row r="576" spans="1:51" s="14" customFormat="1" ht="12">
      <c r="A576" s="14"/>
      <c r="B576" s="268"/>
      <c r="C576" s="269"/>
      <c r="D576" s="259" t="s">
        <v>166</v>
      </c>
      <c r="E576" s="270" t="s">
        <v>1</v>
      </c>
      <c r="F576" s="271" t="s">
        <v>2448</v>
      </c>
      <c r="G576" s="269"/>
      <c r="H576" s="272">
        <v>-7.182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166</v>
      </c>
      <c r="AU576" s="278" t="s">
        <v>82</v>
      </c>
      <c r="AV576" s="14" t="s">
        <v>82</v>
      </c>
      <c r="AW576" s="14" t="s">
        <v>30</v>
      </c>
      <c r="AX576" s="14" t="s">
        <v>73</v>
      </c>
      <c r="AY576" s="278" t="s">
        <v>158</v>
      </c>
    </row>
    <row r="577" spans="1:51" s="14" customFormat="1" ht="12">
      <c r="A577" s="14"/>
      <c r="B577" s="268"/>
      <c r="C577" s="269"/>
      <c r="D577" s="259" t="s">
        <v>166</v>
      </c>
      <c r="E577" s="270" t="s">
        <v>1</v>
      </c>
      <c r="F577" s="271" t="s">
        <v>2449</v>
      </c>
      <c r="G577" s="269"/>
      <c r="H577" s="272">
        <v>-14.7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166</v>
      </c>
      <c r="AU577" s="278" t="s">
        <v>82</v>
      </c>
      <c r="AV577" s="14" t="s">
        <v>82</v>
      </c>
      <c r="AW577" s="14" t="s">
        <v>30</v>
      </c>
      <c r="AX577" s="14" t="s">
        <v>73</v>
      </c>
      <c r="AY577" s="278" t="s">
        <v>158</v>
      </c>
    </row>
    <row r="578" spans="1:51" s="14" customFormat="1" ht="12">
      <c r="A578" s="14"/>
      <c r="B578" s="268"/>
      <c r="C578" s="269"/>
      <c r="D578" s="259" t="s">
        <v>166</v>
      </c>
      <c r="E578" s="270" t="s">
        <v>1</v>
      </c>
      <c r="F578" s="271" t="s">
        <v>2443</v>
      </c>
      <c r="G578" s="269"/>
      <c r="H578" s="272">
        <v>-31.5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166</v>
      </c>
      <c r="AU578" s="278" t="s">
        <v>82</v>
      </c>
      <c r="AV578" s="14" t="s">
        <v>82</v>
      </c>
      <c r="AW578" s="14" t="s">
        <v>30</v>
      </c>
      <c r="AX578" s="14" t="s">
        <v>73</v>
      </c>
      <c r="AY578" s="278" t="s">
        <v>158</v>
      </c>
    </row>
    <row r="579" spans="1:51" s="14" customFormat="1" ht="12">
      <c r="A579" s="14"/>
      <c r="B579" s="268"/>
      <c r="C579" s="269"/>
      <c r="D579" s="259" t="s">
        <v>166</v>
      </c>
      <c r="E579" s="270" t="s">
        <v>1</v>
      </c>
      <c r="F579" s="271" t="s">
        <v>2450</v>
      </c>
      <c r="G579" s="269"/>
      <c r="H579" s="272">
        <v>-1.125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166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158</v>
      </c>
    </row>
    <row r="580" spans="1:51" s="14" customFormat="1" ht="12">
      <c r="A580" s="14"/>
      <c r="B580" s="268"/>
      <c r="C580" s="269"/>
      <c r="D580" s="259" t="s">
        <v>166</v>
      </c>
      <c r="E580" s="270" t="s">
        <v>1</v>
      </c>
      <c r="F580" s="271" t="s">
        <v>2451</v>
      </c>
      <c r="G580" s="269"/>
      <c r="H580" s="272">
        <v>-22.88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8" t="s">
        <v>166</v>
      </c>
      <c r="AU580" s="278" t="s">
        <v>82</v>
      </c>
      <c r="AV580" s="14" t="s">
        <v>82</v>
      </c>
      <c r="AW580" s="14" t="s">
        <v>30</v>
      </c>
      <c r="AX580" s="14" t="s">
        <v>73</v>
      </c>
      <c r="AY580" s="278" t="s">
        <v>158</v>
      </c>
    </row>
    <row r="581" spans="1:51" s="14" customFormat="1" ht="12">
      <c r="A581" s="14"/>
      <c r="B581" s="268"/>
      <c r="C581" s="269"/>
      <c r="D581" s="259" t="s">
        <v>166</v>
      </c>
      <c r="E581" s="270" t="s">
        <v>1</v>
      </c>
      <c r="F581" s="271" t="s">
        <v>2452</v>
      </c>
      <c r="G581" s="269"/>
      <c r="H581" s="272">
        <v>55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166</v>
      </c>
      <c r="AU581" s="278" t="s">
        <v>82</v>
      </c>
      <c r="AV581" s="14" t="s">
        <v>82</v>
      </c>
      <c r="AW581" s="14" t="s">
        <v>30</v>
      </c>
      <c r="AX581" s="14" t="s">
        <v>73</v>
      </c>
      <c r="AY581" s="278" t="s">
        <v>158</v>
      </c>
    </row>
    <row r="582" spans="1:65" s="2" customFormat="1" ht="21.75" customHeight="1">
      <c r="A582" s="37"/>
      <c r="B582" s="38"/>
      <c r="C582" s="279" t="s">
        <v>664</v>
      </c>
      <c r="D582" s="279" t="s">
        <v>233</v>
      </c>
      <c r="E582" s="280" t="s">
        <v>631</v>
      </c>
      <c r="F582" s="281" t="s">
        <v>632</v>
      </c>
      <c r="G582" s="282" t="s">
        <v>163</v>
      </c>
      <c r="H582" s="283">
        <v>1146.448</v>
      </c>
      <c r="I582" s="284"/>
      <c r="J582" s="285">
        <f>ROUND(I582*H582,2)</f>
        <v>0</v>
      </c>
      <c r="K582" s="286"/>
      <c r="L582" s="287"/>
      <c r="M582" s="288" t="s">
        <v>1</v>
      </c>
      <c r="N582" s="289" t="s">
        <v>38</v>
      </c>
      <c r="O582" s="90"/>
      <c r="P582" s="253">
        <f>O582*H582</f>
        <v>0</v>
      </c>
      <c r="Q582" s="253">
        <v>0.003</v>
      </c>
      <c r="R582" s="253">
        <f>Q582*H582</f>
        <v>3.439344</v>
      </c>
      <c r="S582" s="253">
        <v>0</v>
      </c>
      <c r="T582" s="254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55" t="s">
        <v>203</v>
      </c>
      <c r="AT582" s="255" t="s">
        <v>233</v>
      </c>
      <c r="AU582" s="255" t="s">
        <v>82</v>
      </c>
      <c r="AY582" s="16" t="s">
        <v>158</v>
      </c>
      <c r="BE582" s="256">
        <f>IF(N582="základní",J582,0)</f>
        <v>0</v>
      </c>
      <c r="BF582" s="256">
        <f>IF(N582="snížená",J582,0)</f>
        <v>0</v>
      </c>
      <c r="BG582" s="256">
        <f>IF(N582="zákl. přenesená",J582,0)</f>
        <v>0</v>
      </c>
      <c r="BH582" s="256">
        <f>IF(N582="sníž. přenesená",J582,0)</f>
        <v>0</v>
      </c>
      <c r="BI582" s="256">
        <f>IF(N582="nulová",J582,0)</f>
        <v>0</v>
      </c>
      <c r="BJ582" s="16" t="s">
        <v>80</v>
      </c>
      <c r="BK582" s="256">
        <f>ROUND(I582*H582,2)</f>
        <v>0</v>
      </c>
      <c r="BL582" s="16" t="s">
        <v>164</v>
      </c>
      <c r="BM582" s="255" t="s">
        <v>2453</v>
      </c>
    </row>
    <row r="583" spans="1:47" s="2" customFormat="1" ht="12">
      <c r="A583" s="37"/>
      <c r="B583" s="38"/>
      <c r="C583" s="39"/>
      <c r="D583" s="259" t="s">
        <v>434</v>
      </c>
      <c r="E583" s="39"/>
      <c r="F583" s="290" t="s">
        <v>580</v>
      </c>
      <c r="G583" s="39"/>
      <c r="H583" s="39"/>
      <c r="I583" s="153"/>
      <c r="J583" s="39"/>
      <c r="K583" s="39"/>
      <c r="L583" s="43"/>
      <c r="M583" s="291"/>
      <c r="N583" s="292"/>
      <c r="O583" s="90"/>
      <c r="P583" s="90"/>
      <c r="Q583" s="90"/>
      <c r="R583" s="90"/>
      <c r="S583" s="90"/>
      <c r="T583" s="91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T583" s="16" t="s">
        <v>434</v>
      </c>
      <c r="AU583" s="16" t="s">
        <v>82</v>
      </c>
    </row>
    <row r="584" spans="1:51" s="14" customFormat="1" ht="12">
      <c r="A584" s="14"/>
      <c r="B584" s="268"/>
      <c r="C584" s="269"/>
      <c r="D584" s="259" t="s">
        <v>166</v>
      </c>
      <c r="E584" s="269"/>
      <c r="F584" s="271" t="s">
        <v>2454</v>
      </c>
      <c r="G584" s="269"/>
      <c r="H584" s="272">
        <v>1146.448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166</v>
      </c>
      <c r="AU584" s="278" t="s">
        <v>82</v>
      </c>
      <c r="AV584" s="14" t="s">
        <v>82</v>
      </c>
      <c r="AW584" s="14" t="s">
        <v>4</v>
      </c>
      <c r="AX584" s="14" t="s">
        <v>80</v>
      </c>
      <c r="AY584" s="278" t="s">
        <v>158</v>
      </c>
    </row>
    <row r="585" spans="1:65" s="2" customFormat="1" ht="21.75" customHeight="1">
      <c r="A585" s="37"/>
      <c r="B585" s="38"/>
      <c r="C585" s="243" t="s">
        <v>670</v>
      </c>
      <c r="D585" s="243" t="s">
        <v>160</v>
      </c>
      <c r="E585" s="244" t="s">
        <v>636</v>
      </c>
      <c r="F585" s="245" t="s">
        <v>637</v>
      </c>
      <c r="G585" s="246" t="s">
        <v>462</v>
      </c>
      <c r="H585" s="247">
        <v>82.59</v>
      </c>
      <c r="I585" s="248"/>
      <c r="J585" s="249">
        <f>ROUND(I585*H585,2)</f>
        <v>0</v>
      </c>
      <c r="K585" s="250"/>
      <c r="L585" s="43"/>
      <c r="M585" s="251" t="s">
        <v>1</v>
      </c>
      <c r="N585" s="252" t="s">
        <v>38</v>
      </c>
      <c r="O585" s="90"/>
      <c r="P585" s="253">
        <f>O585*H585</f>
        <v>0</v>
      </c>
      <c r="Q585" s="253">
        <v>0.00339</v>
      </c>
      <c r="R585" s="253">
        <f>Q585*H585</f>
        <v>0.2799801</v>
      </c>
      <c r="S585" s="253">
        <v>0</v>
      </c>
      <c r="T585" s="254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55" t="s">
        <v>164</v>
      </c>
      <c r="AT585" s="255" t="s">
        <v>160</v>
      </c>
      <c r="AU585" s="255" t="s">
        <v>82</v>
      </c>
      <c r="AY585" s="16" t="s">
        <v>158</v>
      </c>
      <c r="BE585" s="256">
        <f>IF(N585="základní",J585,0)</f>
        <v>0</v>
      </c>
      <c r="BF585" s="256">
        <f>IF(N585="snížená",J585,0)</f>
        <v>0</v>
      </c>
      <c r="BG585" s="256">
        <f>IF(N585="zákl. přenesená",J585,0)</f>
        <v>0</v>
      </c>
      <c r="BH585" s="256">
        <f>IF(N585="sníž. přenesená",J585,0)</f>
        <v>0</v>
      </c>
      <c r="BI585" s="256">
        <f>IF(N585="nulová",J585,0)</f>
        <v>0</v>
      </c>
      <c r="BJ585" s="16" t="s">
        <v>80</v>
      </c>
      <c r="BK585" s="256">
        <f>ROUND(I585*H585,2)</f>
        <v>0</v>
      </c>
      <c r="BL585" s="16" t="s">
        <v>164</v>
      </c>
      <c r="BM585" s="255" t="s">
        <v>2455</v>
      </c>
    </row>
    <row r="586" spans="1:51" s="13" customFormat="1" ht="12">
      <c r="A586" s="13"/>
      <c r="B586" s="257"/>
      <c r="C586" s="258"/>
      <c r="D586" s="259" t="s">
        <v>166</v>
      </c>
      <c r="E586" s="260" t="s">
        <v>1</v>
      </c>
      <c r="F586" s="261" t="s">
        <v>639</v>
      </c>
      <c r="G586" s="258"/>
      <c r="H586" s="260" t="s">
        <v>1</v>
      </c>
      <c r="I586" s="262"/>
      <c r="J586" s="258"/>
      <c r="K586" s="258"/>
      <c r="L586" s="263"/>
      <c r="M586" s="264"/>
      <c r="N586" s="265"/>
      <c r="O586" s="265"/>
      <c r="P586" s="265"/>
      <c r="Q586" s="265"/>
      <c r="R586" s="265"/>
      <c r="S586" s="265"/>
      <c r="T586" s="26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7" t="s">
        <v>166</v>
      </c>
      <c r="AU586" s="267" t="s">
        <v>82</v>
      </c>
      <c r="AV586" s="13" t="s">
        <v>80</v>
      </c>
      <c r="AW586" s="13" t="s">
        <v>30</v>
      </c>
      <c r="AX586" s="13" t="s">
        <v>73</v>
      </c>
      <c r="AY586" s="267" t="s">
        <v>158</v>
      </c>
    </row>
    <row r="587" spans="1:51" s="13" customFormat="1" ht="12">
      <c r="A587" s="13"/>
      <c r="B587" s="257"/>
      <c r="C587" s="258"/>
      <c r="D587" s="259" t="s">
        <v>166</v>
      </c>
      <c r="E587" s="260" t="s">
        <v>1</v>
      </c>
      <c r="F587" s="261" t="s">
        <v>167</v>
      </c>
      <c r="G587" s="258"/>
      <c r="H587" s="260" t="s">
        <v>1</v>
      </c>
      <c r="I587" s="262"/>
      <c r="J587" s="258"/>
      <c r="K587" s="258"/>
      <c r="L587" s="263"/>
      <c r="M587" s="264"/>
      <c r="N587" s="265"/>
      <c r="O587" s="265"/>
      <c r="P587" s="265"/>
      <c r="Q587" s="265"/>
      <c r="R587" s="265"/>
      <c r="S587" s="265"/>
      <c r="T587" s="26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7" t="s">
        <v>166</v>
      </c>
      <c r="AU587" s="267" t="s">
        <v>82</v>
      </c>
      <c r="AV587" s="13" t="s">
        <v>80</v>
      </c>
      <c r="AW587" s="13" t="s">
        <v>30</v>
      </c>
      <c r="AX587" s="13" t="s">
        <v>73</v>
      </c>
      <c r="AY587" s="267" t="s">
        <v>158</v>
      </c>
    </row>
    <row r="588" spans="1:51" s="14" customFormat="1" ht="12">
      <c r="A588" s="14"/>
      <c r="B588" s="268"/>
      <c r="C588" s="269"/>
      <c r="D588" s="259" t="s">
        <v>166</v>
      </c>
      <c r="E588" s="270" t="s">
        <v>1</v>
      </c>
      <c r="F588" s="271" t="s">
        <v>2381</v>
      </c>
      <c r="G588" s="269"/>
      <c r="H588" s="272">
        <v>12.15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166</v>
      </c>
      <c r="AU588" s="278" t="s">
        <v>82</v>
      </c>
      <c r="AV588" s="14" t="s">
        <v>82</v>
      </c>
      <c r="AW588" s="14" t="s">
        <v>30</v>
      </c>
      <c r="AX588" s="14" t="s">
        <v>73</v>
      </c>
      <c r="AY588" s="278" t="s">
        <v>158</v>
      </c>
    </row>
    <row r="589" spans="1:51" s="14" customFormat="1" ht="12">
      <c r="A589" s="14"/>
      <c r="B589" s="268"/>
      <c r="C589" s="269"/>
      <c r="D589" s="259" t="s">
        <v>166</v>
      </c>
      <c r="E589" s="270" t="s">
        <v>1</v>
      </c>
      <c r="F589" s="271" t="s">
        <v>2382</v>
      </c>
      <c r="G589" s="269"/>
      <c r="H589" s="272">
        <v>23.1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166</v>
      </c>
      <c r="AU589" s="278" t="s">
        <v>82</v>
      </c>
      <c r="AV589" s="14" t="s">
        <v>82</v>
      </c>
      <c r="AW589" s="14" t="s">
        <v>30</v>
      </c>
      <c r="AX589" s="14" t="s">
        <v>73</v>
      </c>
      <c r="AY589" s="278" t="s">
        <v>158</v>
      </c>
    </row>
    <row r="590" spans="1:51" s="14" customFormat="1" ht="12">
      <c r="A590" s="14"/>
      <c r="B590" s="268"/>
      <c r="C590" s="269"/>
      <c r="D590" s="259" t="s">
        <v>166</v>
      </c>
      <c r="E590" s="270" t="s">
        <v>1</v>
      </c>
      <c r="F590" s="271" t="s">
        <v>2383</v>
      </c>
      <c r="G590" s="269"/>
      <c r="H590" s="272">
        <v>23.4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166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158</v>
      </c>
    </row>
    <row r="591" spans="1:51" s="14" customFormat="1" ht="12">
      <c r="A591" s="14"/>
      <c r="B591" s="268"/>
      <c r="C591" s="269"/>
      <c r="D591" s="259" t="s">
        <v>166</v>
      </c>
      <c r="E591" s="270" t="s">
        <v>1</v>
      </c>
      <c r="F591" s="271" t="s">
        <v>2384</v>
      </c>
      <c r="G591" s="269"/>
      <c r="H591" s="272">
        <v>5.08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166</v>
      </c>
      <c r="AU591" s="278" t="s">
        <v>82</v>
      </c>
      <c r="AV591" s="14" t="s">
        <v>82</v>
      </c>
      <c r="AW591" s="14" t="s">
        <v>30</v>
      </c>
      <c r="AX591" s="14" t="s">
        <v>73</v>
      </c>
      <c r="AY591" s="278" t="s">
        <v>158</v>
      </c>
    </row>
    <row r="592" spans="1:51" s="14" customFormat="1" ht="12">
      <c r="A592" s="14"/>
      <c r="B592" s="268"/>
      <c r="C592" s="269"/>
      <c r="D592" s="259" t="s">
        <v>166</v>
      </c>
      <c r="E592" s="270" t="s">
        <v>1</v>
      </c>
      <c r="F592" s="271" t="s">
        <v>2456</v>
      </c>
      <c r="G592" s="269"/>
      <c r="H592" s="272">
        <v>10.2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166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158</v>
      </c>
    </row>
    <row r="593" spans="1:51" s="14" customFormat="1" ht="12">
      <c r="A593" s="14"/>
      <c r="B593" s="268"/>
      <c r="C593" s="269"/>
      <c r="D593" s="259" t="s">
        <v>166</v>
      </c>
      <c r="E593" s="270" t="s">
        <v>1</v>
      </c>
      <c r="F593" s="271" t="s">
        <v>2457</v>
      </c>
      <c r="G593" s="269"/>
      <c r="H593" s="272">
        <v>8.66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166</v>
      </c>
      <c r="AU593" s="278" t="s">
        <v>82</v>
      </c>
      <c r="AV593" s="14" t="s">
        <v>82</v>
      </c>
      <c r="AW593" s="14" t="s">
        <v>30</v>
      </c>
      <c r="AX593" s="14" t="s">
        <v>73</v>
      </c>
      <c r="AY593" s="278" t="s">
        <v>158</v>
      </c>
    </row>
    <row r="594" spans="1:65" s="2" customFormat="1" ht="16.5" customHeight="1">
      <c r="A594" s="37"/>
      <c r="B594" s="38"/>
      <c r="C594" s="279" t="s">
        <v>674</v>
      </c>
      <c r="D594" s="279" t="s">
        <v>233</v>
      </c>
      <c r="E594" s="280" t="s">
        <v>641</v>
      </c>
      <c r="F594" s="281" t="s">
        <v>642</v>
      </c>
      <c r="G594" s="282" t="s">
        <v>163</v>
      </c>
      <c r="H594" s="283">
        <v>36.34</v>
      </c>
      <c r="I594" s="284"/>
      <c r="J594" s="285">
        <f>ROUND(I594*H594,2)</f>
        <v>0</v>
      </c>
      <c r="K594" s="286"/>
      <c r="L594" s="287"/>
      <c r="M594" s="288" t="s">
        <v>1</v>
      </c>
      <c r="N594" s="289" t="s">
        <v>38</v>
      </c>
      <c r="O594" s="90"/>
      <c r="P594" s="253">
        <f>O594*H594</f>
        <v>0</v>
      </c>
      <c r="Q594" s="253">
        <v>0.00045</v>
      </c>
      <c r="R594" s="253">
        <f>Q594*H594</f>
        <v>0.016353</v>
      </c>
      <c r="S594" s="253">
        <v>0</v>
      </c>
      <c r="T594" s="254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255" t="s">
        <v>203</v>
      </c>
      <c r="AT594" s="255" t="s">
        <v>233</v>
      </c>
      <c r="AU594" s="255" t="s">
        <v>82</v>
      </c>
      <c r="AY594" s="16" t="s">
        <v>158</v>
      </c>
      <c r="BE594" s="256">
        <f>IF(N594="základní",J594,0)</f>
        <v>0</v>
      </c>
      <c r="BF594" s="256">
        <f>IF(N594="snížená",J594,0)</f>
        <v>0</v>
      </c>
      <c r="BG594" s="256">
        <f>IF(N594="zákl. přenesená",J594,0)</f>
        <v>0</v>
      </c>
      <c r="BH594" s="256">
        <f>IF(N594="sníž. přenesená",J594,0)</f>
        <v>0</v>
      </c>
      <c r="BI594" s="256">
        <f>IF(N594="nulová",J594,0)</f>
        <v>0</v>
      </c>
      <c r="BJ594" s="16" t="s">
        <v>80</v>
      </c>
      <c r="BK594" s="256">
        <f>ROUND(I594*H594,2)</f>
        <v>0</v>
      </c>
      <c r="BL594" s="16" t="s">
        <v>164</v>
      </c>
      <c r="BM594" s="255" t="s">
        <v>2458</v>
      </c>
    </row>
    <row r="595" spans="1:51" s="13" customFormat="1" ht="12">
      <c r="A595" s="13"/>
      <c r="B595" s="257"/>
      <c r="C595" s="258"/>
      <c r="D595" s="259" t="s">
        <v>166</v>
      </c>
      <c r="E595" s="260" t="s">
        <v>1</v>
      </c>
      <c r="F595" s="261" t="s">
        <v>639</v>
      </c>
      <c r="G595" s="258"/>
      <c r="H595" s="260" t="s">
        <v>1</v>
      </c>
      <c r="I595" s="262"/>
      <c r="J595" s="258"/>
      <c r="K595" s="258"/>
      <c r="L595" s="263"/>
      <c r="M595" s="264"/>
      <c r="N595" s="265"/>
      <c r="O595" s="265"/>
      <c r="P595" s="265"/>
      <c r="Q595" s="265"/>
      <c r="R595" s="265"/>
      <c r="S595" s="265"/>
      <c r="T595" s="26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7" t="s">
        <v>166</v>
      </c>
      <c r="AU595" s="267" t="s">
        <v>82</v>
      </c>
      <c r="AV595" s="13" t="s">
        <v>80</v>
      </c>
      <c r="AW595" s="13" t="s">
        <v>30</v>
      </c>
      <c r="AX595" s="13" t="s">
        <v>73</v>
      </c>
      <c r="AY595" s="267" t="s">
        <v>158</v>
      </c>
    </row>
    <row r="596" spans="1:51" s="13" customFormat="1" ht="12">
      <c r="A596" s="13"/>
      <c r="B596" s="257"/>
      <c r="C596" s="258"/>
      <c r="D596" s="259" t="s">
        <v>166</v>
      </c>
      <c r="E596" s="260" t="s">
        <v>1</v>
      </c>
      <c r="F596" s="261" t="s">
        <v>167</v>
      </c>
      <c r="G596" s="258"/>
      <c r="H596" s="260" t="s">
        <v>1</v>
      </c>
      <c r="I596" s="262"/>
      <c r="J596" s="258"/>
      <c r="K596" s="258"/>
      <c r="L596" s="263"/>
      <c r="M596" s="264"/>
      <c r="N596" s="265"/>
      <c r="O596" s="265"/>
      <c r="P596" s="265"/>
      <c r="Q596" s="265"/>
      <c r="R596" s="265"/>
      <c r="S596" s="265"/>
      <c r="T596" s="26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7" t="s">
        <v>166</v>
      </c>
      <c r="AU596" s="267" t="s">
        <v>82</v>
      </c>
      <c r="AV596" s="13" t="s">
        <v>80</v>
      </c>
      <c r="AW596" s="13" t="s">
        <v>30</v>
      </c>
      <c r="AX596" s="13" t="s">
        <v>73</v>
      </c>
      <c r="AY596" s="267" t="s">
        <v>158</v>
      </c>
    </row>
    <row r="597" spans="1:51" s="14" customFormat="1" ht="12">
      <c r="A597" s="14"/>
      <c r="B597" s="268"/>
      <c r="C597" s="269"/>
      <c r="D597" s="259" t="s">
        <v>166</v>
      </c>
      <c r="E597" s="270" t="s">
        <v>1</v>
      </c>
      <c r="F597" s="271" t="s">
        <v>2459</v>
      </c>
      <c r="G597" s="269"/>
      <c r="H597" s="272">
        <v>4.86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166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158</v>
      </c>
    </row>
    <row r="598" spans="1:51" s="14" customFormat="1" ht="12">
      <c r="A598" s="14"/>
      <c r="B598" s="268"/>
      <c r="C598" s="269"/>
      <c r="D598" s="259" t="s">
        <v>166</v>
      </c>
      <c r="E598" s="270" t="s">
        <v>1</v>
      </c>
      <c r="F598" s="271" t="s">
        <v>2460</v>
      </c>
      <c r="G598" s="269"/>
      <c r="H598" s="272">
        <v>9.24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166</v>
      </c>
      <c r="AU598" s="278" t="s">
        <v>82</v>
      </c>
      <c r="AV598" s="14" t="s">
        <v>82</v>
      </c>
      <c r="AW598" s="14" t="s">
        <v>30</v>
      </c>
      <c r="AX598" s="14" t="s">
        <v>73</v>
      </c>
      <c r="AY598" s="278" t="s">
        <v>158</v>
      </c>
    </row>
    <row r="599" spans="1:51" s="14" customFormat="1" ht="12">
      <c r="A599" s="14"/>
      <c r="B599" s="268"/>
      <c r="C599" s="269"/>
      <c r="D599" s="259" t="s">
        <v>166</v>
      </c>
      <c r="E599" s="270" t="s">
        <v>1</v>
      </c>
      <c r="F599" s="271" t="s">
        <v>2461</v>
      </c>
      <c r="G599" s="269"/>
      <c r="H599" s="272">
        <v>9.36</v>
      </c>
      <c r="I599" s="273"/>
      <c r="J599" s="269"/>
      <c r="K599" s="269"/>
      <c r="L599" s="274"/>
      <c r="M599" s="275"/>
      <c r="N599" s="276"/>
      <c r="O599" s="276"/>
      <c r="P599" s="276"/>
      <c r="Q599" s="276"/>
      <c r="R599" s="276"/>
      <c r="S599" s="276"/>
      <c r="T599" s="27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8" t="s">
        <v>166</v>
      </c>
      <c r="AU599" s="278" t="s">
        <v>82</v>
      </c>
      <c r="AV599" s="14" t="s">
        <v>82</v>
      </c>
      <c r="AW599" s="14" t="s">
        <v>30</v>
      </c>
      <c r="AX599" s="14" t="s">
        <v>73</v>
      </c>
      <c r="AY599" s="278" t="s">
        <v>158</v>
      </c>
    </row>
    <row r="600" spans="1:51" s="14" customFormat="1" ht="12">
      <c r="A600" s="14"/>
      <c r="B600" s="268"/>
      <c r="C600" s="269"/>
      <c r="D600" s="259" t="s">
        <v>166</v>
      </c>
      <c r="E600" s="270" t="s">
        <v>1</v>
      </c>
      <c r="F600" s="271" t="s">
        <v>2462</v>
      </c>
      <c r="G600" s="269"/>
      <c r="H600" s="272">
        <v>2.032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166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158</v>
      </c>
    </row>
    <row r="601" spans="1:51" s="14" customFormat="1" ht="12">
      <c r="A601" s="14"/>
      <c r="B601" s="268"/>
      <c r="C601" s="269"/>
      <c r="D601" s="259" t="s">
        <v>166</v>
      </c>
      <c r="E601" s="270" t="s">
        <v>1</v>
      </c>
      <c r="F601" s="271" t="s">
        <v>2463</v>
      </c>
      <c r="G601" s="269"/>
      <c r="H601" s="272">
        <v>4.08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166</v>
      </c>
      <c r="AU601" s="278" t="s">
        <v>82</v>
      </c>
      <c r="AV601" s="14" t="s">
        <v>82</v>
      </c>
      <c r="AW601" s="14" t="s">
        <v>30</v>
      </c>
      <c r="AX601" s="14" t="s">
        <v>73</v>
      </c>
      <c r="AY601" s="278" t="s">
        <v>158</v>
      </c>
    </row>
    <row r="602" spans="1:51" s="14" customFormat="1" ht="12">
      <c r="A602" s="14"/>
      <c r="B602" s="268"/>
      <c r="C602" s="269"/>
      <c r="D602" s="259" t="s">
        <v>166</v>
      </c>
      <c r="E602" s="270" t="s">
        <v>1</v>
      </c>
      <c r="F602" s="271" t="s">
        <v>2464</v>
      </c>
      <c r="G602" s="269"/>
      <c r="H602" s="272">
        <v>3.464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166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158</v>
      </c>
    </row>
    <row r="603" spans="1:51" s="14" customFormat="1" ht="12">
      <c r="A603" s="14"/>
      <c r="B603" s="268"/>
      <c r="C603" s="269"/>
      <c r="D603" s="259" t="s">
        <v>166</v>
      </c>
      <c r="E603" s="269"/>
      <c r="F603" s="271" t="s">
        <v>2465</v>
      </c>
      <c r="G603" s="269"/>
      <c r="H603" s="272">
        <v>36.34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166</v>
      </c>
      <c r="AU603" s="278" t="s">
        <v>82</v>
      </c>
      <c r="AV603" s="14" t="s">
        <v>82</v>
      </c>
      <c r="AW603" s="14" t="s">
        <v>4</v>
      </c>
      <c r="AX603" s="14" t="s">
        <v>80</v>
      </c>
      <c r="AY603" s="278" t="s">
        <v>158</v>
      </c>
    </row>
    <row r="604" spans="1:65" s="2" customFormat="1" ht="21.75" customHeight="1">
      <c r="A604" s="37"/>
      <c r="B604" s="38"/>
      <c r="C604" s="243" t="s">
        <v>678</v>
      </c>
      <c r="D604" s="243" t="s">
        <v>160</v>
      </c>
      <c r="E604" s="244" t="s">
        <v>649</v>
      </c>
      <c r="F604" s="245" t="s">
        <v>650</v>
      </c>
      <c r="G604" s="246" t="s">
        <v>163</v>
      </c>
      <c r="H604" s="247">
        <v>99.42</v>
      </c>
      <c r="I604" s="248"/>
      <c r="J604" s="249">
        <f>ROUND(I604*H604,2)</f>
        <v>0</v>
      </c>
      <c r="K604" s="250"/>
      <c r="L604" s="43"/>
      <c r="M604" s="251" t="s">
        <v>1</v>
      </c>
      <c r="N604" s="252" t="s">
        <v>38</v>
      </c>
      <c r="O604" s="90"/>
      <c r="P604" s="253">
        <f>O604*H604</f>
        <v>0</v>
      </c>
      <c r="Q604" s="253">
        <v>0.00944</v>
      </c>
      <c r="R604" s="253">
        <f>Q604*H604</f>
        <v>0.9385248</v>
      </c>
      <c r="S604" s="253">
        <v>0</v>
      </c>
      <c r="T604" s="254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55" t="s">
        <v>164</v>
      </c>
      <c r="AT604" s="255" t="s">
        <v>160</v>
      </c>
      <c r="AU604" s="255" t="s">
        <v>82</v>
      </c>
      <c r="AY604" s="16" t="s">
        <v>158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6" t="s">
        <v>80</v>
      </c>
      <c r="BK604" s="256">
        <f>ROUND(I604*H604,2)</f>
        <v>0</v>
      </c>
      <c r="BL604" s="16" t="s">
        <v>164</v>
      </c>
      <c r="BM604" s="255" t="s">
        <v>2466</v>
      </c>
    </row>
    <row r="605" spans="1:51" s="13" customFormat="1" ht="12">
      <c r="A605" s="13"/>
      <c r="B605" s="257"/>
      <c r="C605" s="258"/>
      <c r="D605" s="259" t="s">
        <v>166</v>
      </c>
      <c r="E605" s="260" t="s">
        <v>1</v>
      </c>
      <c r="F605" s="261" t="s">
        <v>275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166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158</v>
      </c>
    </row>
    <row r="606" spans="1:51" s="14" customFormat="1" ht="12">
      <c r="A606" s="14"/>
      <c r="B606" s="268"/>
      <c r="C606" s="269"/>
      <c r="D606" s="259" t="s">
        <v>166</v>
      </c>
      <c r="E606" s="270" t="s">
        <v>1</v>
      </c>
      <c r="F606" s="271" t="s">
        <v>2467</v>
      </c>
      <c r="G606" s="269"/>
      <c r="H606" s="272">
        <v>68.7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166</v>
      </c>
      <c r="AU606" s="278" t="s">
        <v>82</v>
      </c>
      <c r="AV606" s="14" t="s">
        <v>82</v>
      </c>
      <c r="AW606" s="14" t="s">
        <v>30</v>
      </c>
      <c r="AX606" s="14" t="s">
        <v>73</v>
      </c>
      <c r="AY606" s="278" t="s">
        <v>158</v>
      </c>
    </row>
    <row r="607" spans="1:51" s="14" customFormat="1" ht="12">
      <c r="A607" s="14"/>
      <c r="B607" s="268"/>
      <c r="C607" s="269"/>
      <c r="D607" s="259" t="s">
        <v>166</v>
      </c>
      <c r="E607" s="270" t="s">
        <v>1</v>
      </c>
      <c r="F607" s="271" t="s">
        <v>2468</v>
      </c>
      <c r="G607" s="269"/>
      <c r="H607" s="272">
        <v>22.82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166</v>
      </c>
      <c r="AU607" s="278" t="s">
        <v>82</v>
      </c>
      <c r="AV607" s="14" t="s">
        <v>82</v>
      </c>
      <c r="AW607" s="14" t="s">
        <v>30</v>
      </c>
      <c r="AX607" s="14" t="s">
        <v>73</v>
      </c>
      <c r="AY607" s="278" t="s">
        <v>158</v>
      </c>
    </row>
    <row r="608" spans="1:51" s="14" customFormat="1" ht="12">
      <c r="A608" s="14"/>
      <c r="B608" s="268"/>
      <c r="C608" s="269"/>
      <c r="D608" s="259" t="s">
        <v>166</v>
      </c>
      <c r="E608" s="270" t="s">
        <v>1</v>
      </c>
      <c r="F608" s="271" t="s">
        <v>2469</v>
      </c>
      <c r="G608" s="269"/>
      <c r="H608" s="272">
        <v>7.9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166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158</v>
      </c>
    </row>
    <row r="609" spans="1:65" s="2" customFormat="1" ht="21.75" customHeight="1">
      <c r="A609" s="37"/>
      <c r="B609" s="38"/>
      <c r="C609" s="279" t="s">
        <v>685</v>
      </c>
      <c r="D609" s="279" t="s">
        <v>233</v>
      </c>
      <c r="E609" s="280" t="s">
        <v>656</v>
      </c>
      <c r="F609" s="281" t="s">
        <v>657</v>
      </c>
      <c r="G609" s="282" t="s">
        <v>163</v>
      </c>
      <c r="H609" s="283">
        <v>106.379</v>
      </c>
      <c r="I609" s="284"/>
      <c r="J609" s="285">
        <f>ROUND(I609*H609,2)</f>
        <v>0</v>
      </c>
      <c r="K609" s="286"/>
      <c r="L609" s="287"/>
      <c r="M609" s="288" t="s">
        <v>1</v>
      </c>
      <c r="N609" s="289" t="s">
        <v>38</v>
      </c>
      <c r="O609" s="90"/>
      <c r="P609" s="253">
        <f>O609*H609</f>
        <v>0</v>
      </c>
      <c r="Q609" s="253">
        <v>0.0165</v>
      </c>
      <c r="R609" s="253">
        <f>Q609*H609</f>
        <v>1.7552535000000002</v>
      </c>
      <c r="S609" s="253">
        <v>0</v>
      </c>
      <c r="T609" s="254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55" t="s">
        <v>203</v>
      </c>
      <c r="AT609" s="255" t="s">
        <v>233</v>
      </c>
      <c r="AU609" s="255" t="s">
        <v>82</v>
      </c>
      <c r="AY609" s="16" t="s">
        <v>158</v>
      </c>
      <c r="BE609" s="256">
        <f>IF(N609="základní",J609,0)</f>
        <v>0</v>
      </c>
      <c r="BF609" s="256">
        <f>IF(N609="snížená",J609,0)</f>
        <v>0</v>
      </c>
      <c r="BG609" s="256">
        <f>IF(N609="zákl. přenesená",J609,0)</f>
        <v>0</v>
      </c>
      <c r="BH609" s="256">
        <f>IF(N609="sníž. přenesená",J609,0)</f>
        <v>0</v>
      </c>
      <c r="BI609" s="256">
        <f>IF(N609="nulová",J609,0)</f>
        <v>0</v>
      </c>
      <c r="BJ609" s="16" t="s">
        <v>80</v>
      </c>
      <c r="BK609" s="256">
        <f>ROUND(I609*H609,2)</f>
        <v>0</v>
      </c>
      <c r="BL609" s="16" t="s">
        <v>164</v>
      </c>
      <c r="BM609" s="255" t="s">
        <v>2470</v>
      </c>
    </row>
    <row r="610" spans="1:51" s="14" customFormat="1" ht="12">
      <c r="A610" s="14"/>
      <c r="B610" s="268"/>
      <c r="C610" s="269"/>
      <c r="D610" s="259" t="s">
        <v>166</v>
      </c>
      <c r="E610" s="269"/>
      <c r="F610" s="271" t="s">
        <v>2471</v>
      </c>
      <c r="G610" s="269"/>
      <c r="H610" s="272">
        <v>106.379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166</v>
      </c>
      <c r="AU610" s="278" t="s">
        <v>82</v>
      </c>
      <c r="AV610" s="14" t="s">
        <v>82</v>
      </c>
      <c r="AW610" s="14" t="s">
        <v>4</v>
      </c>
      <c r="AX610" s="14" t="s">
        <v>80</v>
      </c>
      <c r="AY610" s="278" t="s">
        <v>158</v>
      </c>
    </row>
    <row r="611" spans="1:65" s="2" customFormat="1" ht="21.75" customHeight="1">
      <c r="A611" s="37"/>
      <c r="B611" s="38"/>
      <c r="C611" s="243" t="s">
        <v>699</v>
      </c>
      <c r="D611" s="243" t="s">
        <v>160</v>
      </c>
      <c r="E611" s="244" t="s">
        <v>661</v>
      </c>
      <c r="F611" s="245" t="s">
        <v>662</v>
      </c>
      <c r="G611" s="246" t="s">
        <v>163</v>
      </c>
      <c r="H611" s="247">
        <v>1742.952</v>
      </c>
      <c r="I611" s="248"/>
      <c r="J611" s="249">
        <f>ROUND(I611*H611,2)</f>
        <v>0</v>
      </c>
      <c r="K611" s="250"/>
      <c r="L611" s="43"/>
      <c r="M611" s="251" t="s">
        <v>1</v>
      </c>
      <c r="N611" s="252" t="s">
        <v>38</v>
      </c>
      <c r="O611" s="90"/>
      <c r="P611" s="253">
        <f>O611*H611</f>
        <v>0</v>
      </c>
      <c r="Q611" s="253">
        <v>6E-05</v>
      </c>
      <c r="R611" s="253">
        <f>Q611*H611</f>
        <v>0.10457712</v>
      </c>
      <c r="S611" s="253">
        <v>0</v>
      </c>
      <c r="T611" s="254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55" t="s">
        <v>164</v>
      </c>
      <c r="AT611" s="255" t="s">
        <v>160</v>
      </c>
      <c r="AU611" s="255" t="s">
        <v>82</v>
      </c>
      <c r="AY611" s="16" t="s">
        <v>158</v>
      </c>
      <c r="BE611" s="256">
        <f>IF(N611="základní",J611,0)</f>
        <v>0</v>
      </c>
      <c r="BF611" s="256">
        <f>IF(N611="snížená",J611,0)</f>
        <v>0</v>
      </c>
      <c r="BG611" s="256">
        <f>IF(N611="zákl. přenesená",J611,0)</f>
        <v>0</v>
      </c>
      <c r="BH611" s="256">
        <f>IF(N611="sníž. přenesená",J611,0)</f>
        <v>0</v>
      </c>
      <c r="BI611" s="256">
        <f>IF(N611="nulová",J611,0)</f>
        <v>0</v>
      </c>
      <c r="BJ611" s="16" t="s">
        <v>80</v>
      </c>
      <c r="BK611" s="256">
        <f>ROUND(I611*H611,2)</f>
        <v>0</v>
      </c>
      <c r="BL611" s="16" t="s">
        <v>164</v>
      </c>
      <c r="BM611" s="255" t="s">
        <v>2472</v>
      </c>
    </row>
    <row r="612" spans="1:51" s="13" customFormat="1" ht="12">
      <c r="A612" s="13"/>
      <c r="B612" s="257"/>
      <c r="C612" s="258"/>
      <c r="D612" s="259" t="s">
        <v>166</v>
      </c>
      <c r="E612" s="260" t="s">
        <v>1</v>
      </c>
      <c r="F612" s="261" t="s">
        <v>349</v>
      </c>
      <c r="G612" s="258"/>
      <c r="H612" s="260" t="s">
        <v>1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7" t="s">
        <v>166</v>
      </c>
      <c r="AU612" s="267" t="s">
        <v>82</v>
      </c>
      <c r="AV612" s="13" t="s">
        <v>80</v>
      </c>
      <c r="AW612" s="13" t="s">
        <v>30</v>
      </c>
      <c r="AX612" s="13" t="s">
        <v>73</v>
      </c>
      <c r="AY612" s="267" t="s">
        <v>158</v>
      </c>
    </row>
    <row r="613" spans="1:51" s="14" customFormat="1" ht="12">
      <c r="A613" s="14"/>
      <c r="B613" s="268"/>
      <c r="C613" s="269"/>
      <c r="D613" s="259" t="s">
        <v>166</v>
      </c>
      <c r="E613" s="270" t="s">
        <v>1</v>
      </c>
      <c r="F613" s="271" t="s">
        <v>2320</v>
      </c>
      <c r="G613" s="269"/>
      <c r="H613" s="272">
        <v>204.54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166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158</v>
      </c>
    </row>
    <row r="614" spans="1:51" s="14" customFormat="1" ht="12">
      <c r="A614" s="14"/>
      <c r="B614" s="268"/>
      <c r="C614" s="269"/>
      <c r="D614" s="259" t="s">
        <v>166</v>
      </c>
      <c r="E614" s="270" t="s">
        <v>1</v>
      </c>
      <c r="F614" s="271" t="s">
        <v>2321</v>
      </c>
      <c r="G614" s="269"/>
      <c r="H614" s="272">
        <v>322.371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166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158</v>
      </c>
    </row>
    <row r="615" spans="1:51" s="14" customFormat="1" ht="12">
      <c r="A615" s="14"/>
      <c r="B615" s="268"/>
      <c r="C615" s="269"/>
      <c r="D615" s="259" t="s">
        <v>166</v>
      </c>
      <c r="E615" s="270" t="s">
        <v>1</v>
      </c>
      <c r="F615" s="271" t="s">
        <v>2322</v>
      </c>
      <c r="G615" s="269"/>
      <c r="H615" s="272">
        <v>144.594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166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158</v>
      </c>
    </row>
    <row r="616" spans="1:51" s="14" customFormat="1" ht="12">
      <c r="A616" s="14"/>
      <c r="B616" s="268"/>
      <c r="C616" s="269"/>
      <c r="D616" s="259" t="s">
        <v>166</v>
      </c>
      <c r="E616" s="270" t="s">
        <v>1</v>
      </c>
      <c r="F616" s="271" t="s">
        <v>2323</v>
      </c>
      <c r="G616" s="269"/>
      <c r="H616" s="272">
        <v>1071.447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166</v>
      </c>
      <c r="AU616" s="278" t="s">
        <v>82</v>
      </c>
      <c r="AV616" s="14" t="s">
        <v>82</v>
      </c>
      <c r="AW616" s="14" t="s">
        <v>30</v>
      </c>
      <c r="AX616" s="14" t="s">
        <v>73</v>
      </c>
      <c r="AY616" s="278" t="s">
        <v>158</v>
      </c>
    </row>
    <row r="617" spans="1:65" s="2" customFormat="1" ht="16.5" customHeight="1">
      <c r="A617" s="37"/>
      <c r="B617" s="38"/>
      <c r="C617" s="243" t="s">
        <v>707</v>
      </c>
      <c r="D617" s="243" t="s">
        <v>160</v>
      </c>
      <c r="E617" s="244" t="s">
        <v>2473</v>
      </c>
      <c r="F617" s="245" t="s">
        <v>2474</v>
      </c>
      <c r="G617" s="246" t="s">
        <v>462</v>
      </c>
      <c r="H617" s="247">
        <v>335.35</v>
      </c>
      <c r="I617" s="248"/>
      <c r="J617" s="249">
        <f>ROUND(I617*H617,2)</f>
        <v>0</v>
      </c>
      <c r="K617" s="250"/>
      <c r="L617" s="43"/>
      <c r="M617" s="251" t="s">
        <v>1</v>
      </c>
      <c r="N617" s="252" t="s">
        <v>38</v>
      </c>
      <c r="O617" s="90"/>
      <c r="P617" s="253">
        <f>O617*H617</f>
        <v>0</v>
      </c>
      <c r="Q617" s="253">
        <v>6E-05</v>
      </c>
      <c r="R617" s="253">
        <f>Q617*H617</f>
        <v>0.020121000000000003</v>
      </c>
      <c r="S617" s="253">
        <v>0</v>
      </c>
      <c r="T617" s="254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55" t="s">
        <v>164</v>
      </c>
      <c r="AT617" s="255" t="s">
        <v>160</v>
      </c>
      <c r="AU617" s="255" t="s">
        <v>82</v>
      </c>
      <c r="AY617" s="16" t="s">
        <v>158</v>
      </c>
      <c r="BE617" s="256">
        <f>IF(N617="základní",J617,0)</f>
        <v>0</v>
      </c>
      <c r="BF617" s="256">
        <f>IF(N617="snížená",J617,0)</f>
        <v>0</v>
      </c>
      <c r="BG617" s="256">
        <f>IF(N617="zákl. přenesená",J617,0)</f>
        <v>0</v>
      </c>
      <c r="BH617" s="256">
        <f>IF(N617="sníž. přenesená",J617,0)</f>
        <v>0</v>
      </c>
      <c r="BI617" s="256">
        <f>IF(N617="nulová",J617,0)</f>
        <v>0</v>
      </c>
      <c r="BJ617" s="16" t="s">
        <v>80</v>
      </c>
      <c r="BK617" s="256">
        <f>ROUND(I617*H617,2)</f>
        <v>0</v>
      </c>
      <c r="BL617" s="16" t="s">
        <v>164</v>
      </c>
      <c r="BM617" s="255" t="s">
        <v>2475</v>
      </c>
    </row>
    <row r="618" spans="1:51" s="13" customFormat="1" ht="12">
      <c r="A618" s="13"/>
      <c r="B618" s="257"/>
      <c r="C618" s="258"/>
      <c r="D618" s="259" t="s">
        <v>166</v>
      </c>
      <c r="E618" s="260" t="s">
        <v>1</v>
      </c>
      <c r="F618" s="261" t="s">
        <v>260</v>
      </c>
      <c r="G618" s="258"/>
      <c r="H618" s="260" t="s">
        <v>1</v>
      </c>
      <c r="I618" s="262"/>
      <c r="J618" s="258"/>
      <c r="K618" s="258"/>
      <c r="L618" s="263"/>
      <c r="M618" s="264"/>
      <c r="N618" s="265"/>
      <c r="O618" s="265"/>
      <c r="P618" s="265"/>
      <c r="Q618" s="265"/>
      <c r="R618" s="265"/>
      <c r="S618" s="265"/>
      <c r="T618" s="26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7" t="s">
        <v>166</v>
      </c>
      <c r="AU618" s="267" t="s">
        <v>82</v>
      </c>
      <c r="AV618" s="13" t="s">
        <v>80</v>
      </c>
      <c r="AW618" s="13" t="s">
        <v>30</v>
      </c>
      <c r="AX618" s="13" t="s">
        <v>73</v>
      </c>
      <c r="AY618" s="267" t="s">
        <v>158</v>
      </c>
    </row>
    <row r="619" spans="1:51" s="14" customFormat="1" ht="12">
      <c r="A619" s="14"/>
      <c r="B619" s="268"/>
      <c r="C619" s="269"/>
      <c r="D619" s="259" t="s">
        <v>166</v>
      </c>
      <c r="E619" s="270" t="s">
        <v>1</v>
      </c>
      <c r="F619" s="271" t="s">
        <v>2476</v>
      </c>
      <c r="G619" s="269"/>
      <c r="H619" s="272">
        <v>164.05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166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158</v>
      </c>
    </row>
    <row r="620" spans="1:51" s="14" customFormat="1" ht="12">
      <c r="A620" s="14"/>
      <c r="B620" s="268"/>
      <c r="C620" s="269"/>
      <c r="D620" s="259" t="s">
        <v>166</v>
      </c>
      <c r="E620" s="270" t="s">
        <v>1</v>
      </c>
      <c r="F620" s="271" t="s">
        <v>2477</v>
      </c>
      <c r="G620" s="269"/>
      <c r="H620" s="272">
        <v>171.3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166</v>
      </c>
      <c r="AU620" s="278" t="s">
        <v>82</v>
      </c>
      <c r="AV620" s="14" t="s">
        <v>82</v>
      </c>
      <c r="AW620" s="14" t="s">
        <v>30</v>
      </c>
      <c r="AX620" s="14" t="s">
        <v>73</v>
      </c>
      <c r="AY620" s="278" t="s">
        <v>158</v>
      </c>
    </row>
    <row r="621" spans="1:65" s="2" customFormat="1" ht="21.75" customHeight="1">
      <c r="A621" s="37"/>
      <c r="B621" s="38"/>
      <c r="C621" s="279" t="s">
        <v>727</v>
      </c>
      <c r="D621" s="279" t="s">
        <v>233</v>
      </c>
      <c r="E621" s="280" t="s">
        <v>2478</v>
      </c>
      <c r="F621" s="281" t="s">
        <v>2479</v>
      </c>
      <c r="G621" s="282" t="s">
        <v>462</v>
      </c>
      <c r="H621" s="283">
        <v>179.865</v>
      </c>
      <c r="I621" s="284"/>
      <c r="J621" s="285">
        <f>ROUND(I621*H621,2)</f>
        <v>0</v>
      </c>
      <c r="K621" s="286"/>
      <c r="L621" s="287"/>
      <c r="M621" s="288" t="s">
        <v>1</v>
      </c>
      <c r="N621" s="289" t="s">
        <v>38</v>
      </c>
      <c r="O621" s="90"/>
      <c r="P621" s="253">
        <f>O621*H621</f>
        <v>0</v>
      </c>
      <c r="Q621" s="253">
        <v>0.0005</v>
      </c>
      <c r="R621" s="253">
        <f>Q621*H621</f>
        <v>0.08993250000000001</v>
      </c>
      <c r="S621" s="253">
        <v>0</v>
      </c>
      <c r="T621" s="254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55" t="s">
        <v>203</v>
      </c>
      <c r="AT621" s="255" t="s">
        <v>233</v>
      </c>
      <c r="AU621" s="255" t="s">
        <v>82</v>
      </c>
      <c r="AY621" s="16" t="s">
        <v>158</v>
      </c>
      <c r="BE621" s="256">
        <f>IF(N621="základní",J621,0)</f>
        <v>0</v>
      </c>
      <c r="BF621" s="256">
        <f>IF(N621="snížená",J621,0)</f>
        <v>0</v>
      </c>
      <c r="BG621" s="256">
        <f>IF(N621="zákl. přenesená",J621,0)</f>
        <v>0</v>
      </c>
      <c r="BH621" s="256">
        <f>IF(N621="sníž. přenesená",J621,0)</f>
        <v>0</v>
      </c>
      <c r="BI621" s="256">
        <f>IF(N621="nulová",J621,0)</f>
        <v>0</v>
      </c>
      <c r="BJ621" s="16" t="s">
        <v>80</v>
      </c>
      <c r="BK621" s="256">
        <f>ROUND(I621*H621,2)</f>
        <v>0</v>
      </c>
      <c r="BL621" s="16" t="s">
        <v>164</v>
      </c>
      <c r="BM621" s="255" t="s">
        <v>2480</v>
      </c>
    </row>
    <row r="622" spans="1:51" s="13" customFormat="1" ht="12">
      <c r="A622" s="13"/>
      <c r="B622" s="257"/>
      <c r="C622" s="258"/>
      <c r="D622" s="259" t="s">
        <v>166</v>
      </c>
      <c r="E622" s="260" t="s">
        <v>1</v>
      </c>
      <c r="F622" s="261" t="s">
        <v>260</v>
      </c>
      <c r="G622" s="258"/>
      <c r="H622" s="260" t="s">
        <v>1</v>
      </c>
      <c r="I622" s="262"/>
      <c r="J622" s="258"/>
      <c r="K622" s="258"/>
      <c r="L622" s="263"/>
      <c r="M622" s="264"/>
      <c r="N622" s="265"/>
      <c r="O622" s="265"/>
      <c r="P622" s="265"/>
      <c r="Q622" s="265"/>
      <c r="R622" s="265"/>
      <c r="S622" s="265"/>
      <c r="T622" s="26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7" t="s">
        <v>166</v>
      </c>
      <c r="AU622" s="267" t="s">
        <v>82</v>
      </c>
      <c r="AV622" s="13" t="s">
        <v>80</v>
      </c>
      <c r="AW622" s="13" t="s">
        <v>30</v>
      </c>
      <c r="AX622" s="13" t="s">
        <v>73</v>
      </c>
      <c r="AY622" s="267" t="s">
        <v>158</v>
      </c>
    </row>
    <row r="623" spans="1:51" s="14" customFormat="1" ht="12">
      <c r="A623" s="14"/>
      <c r="B623" s="268"/>
      <c r="C623" s="269"/>
      <c r="D623" s="259" t="s">
        <v>166</v>
      </c>
      <c r="E623" s="270" t="s">
        <v>1</v>
      </c>
      <c r="F623" s="271" t="s">
        <v>2477</v>
      </c>
      <c r="G623" s="269"/>
      <c r="H623" s="272">
        <v>171.3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166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158</v>
      </c>
    </row>
    <row r="624" spans="1:51" s="14" customFormat="1" ht="12">
      <c r="A624" s="14"/>
      <c r="B624" s="268"/>
      <c r="C624" s="269"/>
      <c r="D624" s="259" t="s">
        <v>166</v>
      </c>
      <c r="E624" s="269"/>
      <c r="F624" s="271" t="s">
        <v>2481</v>
      </c>
      <c r="G624" s="269"/>
      <c r="H624" s="272">
        <v>179.865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166</v>
      </c>
      <c r="AU624" s="278" t="s">
        <v>82</v>
      </c>
      <c r="AV624" s="14" t="s">
        <v>82</v>
      </c>
      <c r="AW624" s="14" t="s">
        <v>4</v>
      </c>
      <c r="AX624" s="14" t="s">
        <v>80</v>
      </c>
      <c r="AY624" s="278" t="s">
        <v>158</v>
      </c>
    </row>
    <row r="625" spans="1:65" s="2" customFormat="1" ht="21.75" customHeight="1">
      <c r="A625" s="37"/>
      <c r="B625" s="38"/>
      <c r="C625" s="279" t="s">
        <v>731</v>
      </c>
      <c r="D625" s="279" t="s">
        <v>233</v>
      </c>
      <c r="E625" s="280" t="s">
        <v>2482</v>
      </c>
      <c r="F625" s="281" t="s">
        <v>2483</v>
      </c>
      <c r="G625" s="282" t="s">
        <v>462</v>
      </c>
      <c r="H625" s="283">
        <v>172.253</v>
      </c>
      <c r="I625" s="284"/>
      <c r="J625" s="285">
        <f>ROUND(I625*H625,2)</f>
        <v>0</v>
      </c>
      <c r="K625" s="286"/>
      <c r="L625" s="287"/>
      <c r="M625" s="288" t="s">
        <v>1</v>
      </c>
      <c r="N625" s="289" t="s">
        <v>38</v>
      </c>
      <c r="O625" s="90"/>
      <c r="P625" s="253">
        <f>O625*H625</f>
        <v>0</v>
      </c>
      <c r="Q625" s="253">
        <v>0.00072</v>
      </c>
      <c r="R625" s="253">
        <f>Q625*H625</f>
        <v>0.12402215999999999</v>
      </c>
      <c r="S625" s="253">
        <v>0</v>
      </c>
      <c r="T625" s="254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55" t="s">
        <v>203</v>
      </c>
      <c r="AT625" s="255" t="s">
        <v>233</v>
      </c>
      <c r="AU625" s="255" t="s">
        <v>82</v>
      </c>
      <c r="AY625" s="16" t="s">
        <v>158</v>
      </c>
      <c r="BE625" s="256">
        <f>IF(N625="základní",J625,0)</f>
        <v>0</v>
      </c>
      <c r="BF625" s="256">
        <f>IF(N625="snížená",J625,0)</f>
        <v>0</v>
      </c>
      <c r="BG625" s="256">
        <f>IF(N625="zákl. přenesená",J625,0)</f>
        <v>0</v>
      </c>
      <c r="BH625" s="256">
        <f>IF(N625="sníž. přenesená",J625,0)</f>
        <v>0</v>
      </c>
      <c r="BI625" s="256">
        <f>IF(N625="nulová",J625,0)</f>
        <v>0</v>
      </c>
      <c r="BJ625" s="16" t="s">
        <v>80</v>
      </c>
      <c r="BK625" s="256">
        <f>ROUND(I625*H625,2)</f>
        <v>0</v>
      </c>
      <c r="BL625" s="16" t="s">
        <v>164</v>
      </c>
      <c r="BM625" s="255" t="s">
        <v>2484</v>
      </c>
    </row>
    <row r="626" spans="1:51" s="13" customFormat="1" ht="12">
      <c r="A626" s="13"/>
      <c r="B626" s="257"/>
      <c r="C626" s="258"/>
      <c r="D626" s="259" t="s">
        <v>166</v>
      </c>
      <c r="E626" s="260" t="s">
        <v>1</v>
      </c>
      <c r="F626" s="261" t="s">
        <v>260</v>
      </c>
      <c r="G626" s="258"/>
      <c r="H626" s="260" t="s">
        <v>1</v>
      </c>
      <c r="I626" s="262"/>
      <c r="J626" s="258"/>
      <c r="K626" s="258"/>
      <c r="L626" s="263"/>
      <c r="M626" s="264"/>
      <c r="N626" s="265"/>
      <c r="O626" s="265"/>
      <c r="P626" s="265"/>
      <c r="Q626" s="265"/>
      <c r="R626" s="265"/>
      <c r="S626" s="265"/>
      <c r="T626" s="26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7" t="s">
        <v>166</v>
      </c>
      <c r="AU626" s="267" t="s">
        <v>82</v>
      </c>
      <c r="AV626" s="13" t="s">
        <v>80</v>
      </c>
      <c r="AW626" s="13" t="s">
        <v>30</v>
      </c>
      <c r="AX626" s="13" t="s">
        <v>73</v>
      </c>
      <c r="AY626" s="267" t="s">
        <v>158</v>
      </c>
    </row>
    <row r="627" spans="1:51" s="14" customFormat="1" ht="12">
      <c r="A627" s="14"/>
      <c r="B627" s="268"/>
      <c r="C627" s="269"/>
      <c r="D627" s="259" t="s">
        <v>166</v>
      </c>
      <c r="E627" s="270" t="s">
        <v>1</v>
      </c>
      <c r="F627" s="271" t="s">
        <v>2476</v>
      </c>
      <c r="G627" s="269"/>
      <c r="H627" s="272">
        <v>164.05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166</v>
      </c>
      <c r="AU627" s="278" t="s">
        <v>82</v>
      </c>
      <c r="AV627" s="14" t="s">
        <v>82</v>
      </c>
      <c r="AW627" s="14" t="s">
        <v>30</v>
      </c>
      <c r="AX627" s="14" t="s">
        <v>73</v>
      </c>
      <c r="AY627" s="278" t="s">
        <v>158</v>
      </c>
    </row>
    <row r="628" spans="1:51" s="14" customFormat="1" ht="12">
      <c r="A628" s="14"/>
      <c r="B628" s="268"/>
      <c r="C628" s="269"/>
      <c r="D628" s="259" t="s">
        <v>166</v>
      </c>
      <c r="E628" s="269"/>
      <c r="F628" s="271" t="s">
        <v>2485</v>
      </c>
      <c r="G628" s="269"/>
      <c r="H628" s="272">
        <v>172.253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166</v>
      </c>
      <c r="AU628" s="278" t="s">
        <v>82</v>
      </c>
      <c r="AV628" s="14" t="s">
        <v>82</v>
      </c>
      <c r="AW628" s="14" t="s">
        <v>4</v>
      </c>
      <c r="AX628" s="14" t="s">
        <v>80</v>
      </c>
      <c r="AY628" s="278" t="s">
        <v>158</v>
      </c>
    </row>
    <row r="629" spans="1:65" s="2" customFormat="1" ht="21.75" customHeight="1">
      <c r="A629" s="37"/>
      <c r="B629" s="38"/>
      <c r="C629" s="243" t="s">
        <v>740</v>
      </c>
      <c r="D629" s="243" t="s">
        <v>160</v>
      </c>
      <c r="E629" s="244" t="s">
        <v>665</v>
      </c>
      <c r="F629" s="245" t="s">
        <v>666</v>
      </c>
      <c r="G629" s="246" t="s">
        <v>163</v>
      </c>
      <c r="H629" s="247">
        <v>348.4</v>
      </c>
      <c r="I629" s="248"/>
      <c r="J629" s="249">
        <f>ROUND(I629*H629,2)</f>
        <v>0</v>
      </c>
      <c r="K629" s="250"/>
      <c r="L629" s="43"/>
      <c r="M629" s="251" t="s">
        <v>1</v>
      </c>
      <c r="N629" s="252" t="s">
        <v>38</v>
      </c>
      <c r="O629" s="90"/>
      <c r="P629" s="253">
        <f>O629*H629</f>
        <v>0</v>
      </c>
      <c r="Q629" s="253">
        <v>0.0231</v>
      </c>
      <c r="R629" s="253">
        <f>Q629*H629</f>
        <v>8.048039999999999</v>
      </c>
      <c r="S629" s="253">
        <v>0</v>
      </c>
      <c r="T629" s="254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55" t="s">
        <v>164</v>
      </c>
      <c r="AT629" s="255" t="s">
        <v>160</v>
      </c>
      <c r="AU629" s="255" t="s">
        <v>82</v>
      </c>
      <c r="AY629" s="16" t="s">
        <v>158</v>
      </c>
      <c r="BE629" s="256">
        <f>IF(N629="základní",J629,0)</f>
        <v>0</v>
      </c>
      <c r="BF629" s="256">
        <f>IF(N629="snížená",J629,0)</f>
        <v>0</v>
      </c>
      <c r="BG629" s="256">
        <f>IF(N629="zákl. přenesená",J629,0)</f>
        <v>0</v>
      </c>
      <c r="BH629" s="256">
        <f>IF(N629="sníž. přenesená",J629,0)</f>
        <v>0</v>
      </c>
      <c r="BI629" s="256">
        <f>IF(N629="nulová",J629,0)</f>
        <v>0</v>
      </c>
      <c r="BJ629" s="16" t="s">
        <v>80</v>
      </c>
      <c r="BK629" s="256">
        <f>ROUND(I629*H629,2)</f>
        <v>0</v>
      </c>
      <c r="BL629" s="16" t="s">
        <v>164</v>
      </c>
      <c r="BM629" s="255" t="s">
        <v>2486</v>
      </c>
    </row>
    <row r="630" spans="1:51" s="14" customFormat="1" ht="12">
      <c r="A630" s="14"/>
      <c r="B630" s="268"/>
      <c r="C630" s="269"/>
      <c r="D630" s="259" t="s">
        <v>166</v>
      </c>
      <c r="E630" s="270" t="s">
        <v>1</v>
      </c>
      <c r="F630" s="271" t="s">
        <v>2487</v>
      </c>
      <c r="G630" s="269"/>
      <c r="H630" s="272">
        <v>174.2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166</v>
      </c>
      <c r="AU630" s="278" t="s">
        <v>82</v>
      </c>
      <c r="AV630" s="14" t="s">
        <v>82</v>
      </c>
      <c r="AW630" s="14" t="s">
        <v>30</v>
      </c>
      <c r="AX630" s="14" t="s">
        <v>73</v>
      </c>
      <c r="AY630" s="278" t="s">
        <v>158</v>
      </c>
    </row>
    <row r="631" spans="1:51" s="14" customFormat="1" ht="12">
      <c r="A631" s="14"/>
      <c r="B631" s="268"/>
      <c r="C631" s="269"/>
      <c r="D631" s="259" t="s">
        <v>166</v>
      </c>
      <c r="E631" s="270" t="s">
        <v>1</v>
      </c>
      <c r="F631" s="271" t="s">
        <v>2488</v>
      </c>
      <c r="G631" s="269"/>
      <c r="H631" s="272">
        <v>174.2</v>
      </c>
      <c r="I631" s="273"/>
      <c r="J631" s="269"/>
      <c r="K631" s="269"/>
      <c r="L631" s="274"/>
      <c r="M631" s="275"/>
      <c r="N631" s="276"/>
      <c r="O631" s="276"/>
      <c r="P631" s="276"/>
      <c r="Q631" s="276"/>
      <c r="R631" s="276"/>
      <c r="S631" s="276"/>
      <c r="T631" s="27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8" t="s">
        <v>166</v>
      </c>
      <c r="AU631" s="278" t="s">
        <v>82</v>
      </c>
      <c r="AV631" s="14" t="s">
        <v>82</v>
      </c>
      <c r="AW631" s="14" t="s">
        <v>30</v>
      </c>
      <c r="AX631" s="14" t="s">
        <v>73</v>
      </c>
      <c r="AY631" s="278" t="s">
        <v>158</v>
      </c>
    </row>
    <row r="632" spans="1:65" s="2" customFormat="1" ht="21.75" customHeight="1">
      <c r="A632" s="37"/>
      <c r="B632" s="38"/>
      <c r="C632" s="243" t="s">
        <v>745</v>
      </c>
      <c r="D632" s="243" t="s">
        <v>160</v>
      </c>
      <c r="E632" s="244" t="s">
        <v>671</v>
      </c>
      <c r="F632" s="245" t="s">
        <v>672</v>
      </c>
      <c r="G632" s="246" t="s">
        <v>163</v>
      </c>
      <c r="H632" s="247">
        <v>1071.447</v>
      </c>
      <c r="I632" s="248"/>
      <c r="J632" s="249">
        <f>ROUND(I632*H632,2)</f>
        <v>0</v>
      </c>
      <c r="K632" s="250"/>
      <c r="L632" s="43"/>
      <c r="M632" s="251" t="s">
        <v>1</v>
      </c>
      <c r="N632" s="252" t="s">
        <v>38</v>
      </c>
      <c r="O632" s="90"/>
      <c r="P632" s="253">
        <f>O632*H632</f>
        <v>0</v>
      </c>
      <c r="Q632" s="253">
        <v>0.00382</v>
      </c>
      <c r="R632" s="253">
        <f>Q632*H632</f>
        <v>4.09292754</v>
      </c>
      <c r="S632" s="253">
        <v>0</v>
      </c>
      <c r="T632" s="254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55" t="s">
        <v>164</v>
      </c>
      <c r="AT632" s="255" t="s">
        <v>160</v>
      </c>
      <c r="AU632" s="255" t="s">
        <v>82</v>
      </c>
      <c r="AY632" s="16" t="s">
        <v>158</v>
      </c>
      <c r="BE632" s="256">
        <f>IF(N632="základní",J632,0)</f>
        <v>0</v>
      </c>
      <c r="BF632" s="256">
        <f>IF(N632="snížená",J632,0)</f>
        <v>0</v>
      </c>
      <c r="BG632" s="256">
        <f>IF(N632="zákl. přenesená",J632,0)</f>
        <v>0</v>
      </c>
      <c r="BH632" s="256">
        <f>IF(N632="sníž. přenesená",J632,0)</f>
        <v>0</v>
      </c>
      <c r="BI632" s="256">
        <f>IF(N632="nulová",J632,0)</f>
        <v>0</v>
      </c>
      <c r="BJ632" s="16" t="s">
        <v>80</v>
      </c>
      <c r="BK632" s="256">
        <f>ROUND(I632*H632,2)</f>
        <v>0</v>
      </c>
      <c r="BL632" s="16" t="s">
        <v>164</v>
      </c>
      <c r="BM632" s="255" t="s">
        <v>2489</v>
      </c>
    </row>
    <row r="633" spans="1:51" s="14" customFormat="1" ht="12">
      <c r="A633" s="14"/>
      <c r="B633" s="268"/>
      <c r="C633" s="269"/>
      <c r="D633" s="259" t="s">
        <v>166</v>
      </c>
      <c r="E633" s="270" t="s">
        <v>1</v>
      </c>
      <c r="F633" s="271" t="s">
        <v>2323</v>
      </c>
      <c r="G633" s="269"/>
      <c r="H633" s="272">
        <v>1071.447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166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158</v>
      </c>
    </row>
    <row r="634" spans="1:65" s="2" customFormat="1" ht="21.75" customHeight="1">
      <c r="A634" s="37"/>
      <c r="B634" s="38"/>
      <c r="C634" s="243" t="s">
        <v>751</v>
      </c>
      <c r="D634" s="243" t="s">
        <v>160</v>
      </c>
      <c r="E634" s="244" t="s">
        <v>675</v>
      </c>
      <c r="F634" s="245" t="s">
        <v>676</v>
      </c>
      <c r="G634" s="246" t="s">
        <v>163</v>
      </c>
      <c r="H634" s="247">
        <v>322.371</v>
      </c>
      <c r="I634" s="248"/>
      <c r="J634" s="249">
        <f>ROUND(I634*H634,2)</f>
        <v>0</v>
      </c>
      <c r="K634" s="250"/>
      <c r="L634" s="43"/>
      <c r="M634" s="251" t="s">
        <v>1</v>
      </c>
      <c r="N634" s="252" t="s">
        <v>38</v>
      </c>
      <c r="O634" s="90"/>
      <c r="P634" s="253">
        <f>O634*H634</f>
        <v>0</v>
      </c>
      <c r="Q634" s="253">
        <v>0.02467</v>
      </c>
      <c r="R634" s="253">
        <f>Q634*H634</f>
        <v>7.9528925699999995</v>
      </c>
      <c r="S634" s="253">
        <v>0</v>
      </c>
      <c r="T634" s="254">
        <f>S634*H634</f>
        <v>0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255" t="s">
        <v>164</v>
      </c>
      <c r="AT634" s="255" t="s">
        <v>160</v>
      </c>
      <c r="AU634" s="255" t="s">
        <v>82</v>
      </c>
      <c r="AY634" s="16" t="s">
        <v>158</v>
      </c>
      <c r="BE634" s="256">
        <f>IF(N634="základní",J634,0)</f>
        <v>0</v>
      </c>
      <c r="BF634" s="256">
        <f>IF(N634="snížená",J634,0)</f>
        <v>0</v>
      </c>
      <c r="BG634" s="256">
        <f>IF(N634="zákl. přenesená",J634,0)</f>
        <v>0</v>
      </c>
      <c r="BH634" s="256">
        <f>IF(N634="sníž. přenesená",J634,0)</f>
        <v>0</v>
      </c>
      <c r="BI634" s="256">
        <f>IF(N634="nulová",J634,0)</f>
        <v>0</v>
      </c>
      <c r="BJ634" s="16" t="s">
        <v>80</v>
      </c>
      <c r="BK634" s="256">
        <f>ROUND(I634*H634,2)</f>
        <v>0</v>
      </c>
      <c r="BL634" s="16" t="s">
        <v>164</v>
      </c>
      <c r="BM634" s="255" t="s">
        <v>2490</v>
      </c>
    </row>
    <row r="635" spans="1:51" s="14" customFormat="1" ht="12">
      <c r="A635" s="14"/>
      <c r="B635" s="268"/>
      <c r="C635" s="269"/>
      <c r="D635" s="259" t="s">
        <v>166</v>
      </c>
      <c r="E635" s="270" t="s">
        <v>1</v>
      </c>
      <c r="F635" s="271" t="s">
        <v>2321</v>
      </c>
      <c r="G635" s="269"/>
      <c r="H635" s="272">
        <v>322.371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166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158</v>
      </c>
    </row>
    <row r="636" spans="1:65" s="2" customFormat="1" ht="21.75" customHeight="1">
      <c r="A636" s="37"/>
      <c r="B636" s="38"/>
      <c r="C636" s="243" t="s">
        <v>755</v>
      </c>
      <c r="D636" s="243" t="s">
        <v>160</v>
      </c>
      <c r="E636" s="244" t="s">
        <v>679</v>
      </c>
      <c r="F636" s="245" t="s">
        <v>680</v>
      </c>
      <c r="G636" s="246" t="s">
        <v>163</v>
      </c>
      <c r="H636" s="247">
        <v>336.392</v>
      </c>
      <c r="I636" s="248"/>
      <c r="J636" s="249">
        <f>ROUND(I636*H636,2)</f>
        <v>0</v>
      </c>
      <c r="K636" s="250"/>
      <c r="L636" s="43"/>
      <c r="M636" s="251" t="s">
        <v>1</v>
      </c>
      <c r="N636" s="252" t="s">
        <v>38</v>
      </c>
      <c r="O636" s="90"/>
      <c r="P636" s="253">
        <f>O636*H636</f>
        <v>0</v>
      </c>
      <c r="Q636" s="253">
        <v>0.00628</v>
      </c>
      <c r="R636" s="253">
        <f>Q636*H636</f>
        <v>2.11254176</v>
      </c>
      <c r="S636" s="253">
        <v>0</v>
      </c>
      <c r="T636" s="254">
        <f>S636*H636</f>
        <v>0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255" t="s">
        <v>164</v>
      </c>
      <c r="AT636" s="255" t="s">
        <v>160</v>
      </c>
      <c r="AU636" s="255" t="s">
        <v>82</v>
      </c>
      <c r="AY636" s="16" t="s">
        <v>158</v>
      </c>
      <c r="BE636" s="256">
        <f>IF(N636="základní",J636,0)</f>
        <v>0</v>
      </c>
      <c r="BF636" s="256">
        <f>IF(N636="snížená",J636,0)</f>
        <v>0</v>
      </c>
      <c r="BG636" s="256">
        <f>IF(N636="zákl. přenesená",J636,0)</f>
        <v>0</v>
      </c>
      <c r="BH636" s="256">
        <f>IF(N636="sníž. přenesená",J636,0)</f>
        <v>0</v>
      </c>
      <c r="BI636" s="256">
        <f>IF(N636="nulová",J636,0)</f>
        <v>0</v>
      </c>
      <c r="BJ636" s="16" t="s">
        <v>80</v>
      </c>
      <c r="BK636" s="256">
        <f>ROUND(I636*H636,2)</f>
        <v>0</v>
      </c>
      <c r="BL636" s="16" t="s">
        <v>164</v>
      </c>
      <c r="BM636" s="255" t="s">
        <v>2491</v>
      </c>
    </row>
    <row r="637" spans="1:51" s="13" customFormat="1" ht="12">
      <c r="A637" s="13"/>
      <c r="B637" s="257"/>
      <c r="C637" s="258"/>
      <c r="D637" s="259" t="s">
        <v>166</v>
      </c>
      <c r="E637" s="260" t="s">
        <v>1</v>
      </c>
      <c r="F637" s="261" t="s">
        <v>586</v>
      </c>
      <c r="G637" s="258"/>
      <c r="H637" s="260" t="s">
        <v>1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7" t="s">
        <v>166</v>
      </c>
      <c r="AU637" s="267" t="s">
        <v>82</v>
      </c>
      <c r="AV637" s="13" t="s">
        <v>80</v>
      </c>
      <c r="AW637" s="13" t="s">
        <v>30</v>
      </c>
      <c r="AX637" s="13" t="s">
        <v>73</v>
      </c>
      <c r="AY637" s="267" t="s">
        <v>158</v>
      </c>
    </row>
    <row r="638" spans="1:51" s="14" customFormat="1" ht="12">
      <c r="A638" s="14"/>
      <c r="B638" s="268"/>
      <c r="C638" s="269"/>
      <c r="D638" s="259" t="s">
        <v>166</v>
      </c>
      <c r="E638" s="270" t="s">
        <v>1</v>
      </c>
      <c r="F638" s="271" t="s">
        <v>2418</v>
      </c>
      <c r="G638" s="269"/>
      <c r="H638" s="272">
        <v>84.81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166</v>
      </c>
      <c r="AU638" s="278" t="s">
        <v>82</v>
      </c>
      <c r="AV638" s="14" t="s">
        <v>82</v>
      </c>
      <c r="AW638" s="14" t="s">
        <v>30</v>
      </c>
      <c r="AX638" s="14" t="s">
        <v>73</v>
      </c>
      <c r="AY638" s="278" t="s">
        <v>158</v>
      </c>
    </row>
    <row r="639" spans="1:51" s="14" customFormat="1" ht="12">
      <c r="A639" s="14"/>
      <c r="B639" s="268"/>
      <c r="C639" s="269"/>
      <c r="D639" s="259" t="s">
        <v>166</v>
      </c>
      <c r="E639" s="270" t="s">
        <v>1</v>
      </c>
      <c r="F639" s="271" t="s">
        <v>2419</v>
      </c>
      <c r="G639" s="269"/>
      <c r="H639" s="272">
        <v>58.23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166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158</v>
      </c>
    </row>
    <row r="640" spans="1:51" s="14" customFormat="1" ht="12">
      <c r="A640" s="14"/>
      <c r="B640" s="268"/>
      <c r="C640" s="269"/>
      <c r="D640" s="259" t="s">
        <v>166</v>
      </c>
      <c r="E640" s="270" t="s">
        <v>1</v>
      </c>
      <c r="F640" s="271" t="s">
        <v>2420</v>
      </c>
      <c r="G640" s="269"/>
      <c r="H640" s="272">
        <v>119.69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166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158</v>
      </c>
    </row>
    <row r="641" spans="1:51" s="14" customFormat="1" ht="12">
      <c r="A641" s="14"/>
      <c r="B641" s="268"/>
      <c r="C641" s="269"/>
      <c r="D641" s="259" t="s">
        <v>166</v>
      </c>
      <c r="E641" s="270" t="s">
        <v>1</v>
      </c>
      <c r="F641" s="271" t="s">
        <v>2421</v>
      </c>
      <c r="G641" s="269"/>
      <c r="H641" s="272">
        <v>75.56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166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158</v>
      </c>
    </row>
    <row r="642" spans="1:51" s="13" customFormat="1" ht="12">
      <c r="A642" s="13"/>
      <c r="B642" s="257"/>
      <c r="C642" s="258"/>
      <c r="D642" s="259" t="s">
        <v>166</v>
      </c>
      <c r="E642" s="260" t="s">
        <v>1</v>
      </c>
      <c r="F642" s="261" t="s">
        <v>2422</v>
      </c>
      <c r="G642" s="258"/>
      <c r="H642" s="260" t="s">
        <v>1</v>
      </c>
      <c r="I642" s="262"/>
      <c r="J642" s="258"/>
      <c r="K642" s="258"/>
      <c r="L642" s="263"/>
      <c r="M642" s="264"/>
      <c r="N642" s="265"/>
      <c r="O642" s="265"/>
      <c r="P642" s="265"/>
      <c r="Q642" s="265"/>
      <c r="R642" s="265"/>
      <c r="S642" s="265"/>
      <c r="T642" s="26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7" t="s">
        <v>166</v>
      </c>
      <c r="AU642" s="267" t="s">
        <v>82</v>
      </c>
      <c r="AV642" s="13" t="s">
        <v>80</v>
      </c>
      <c r="AW642" s="13" t="s">
        <v>30</v>
      </c>
      <c r="AX642" s="13" t="s">
        <v>73</v>
      </c>
      <c r="AY642" s="267" t="s">
        <v>158</v>
      </c>
    </row>
    <row r="643" spans="1:51" s="14" customFormat="1" ht="12">
      <c r="A643" s="14"/>
      <c r="B643" s="268"/>
      <c r="C643" s="269"/>
      <c r="D643" s="259" t="s">
        <v>166</v>
      </c>
      <c r="E643" s="270" t="s">
        <v>1</v>
      </c>
      <c r="F643" s="271" t="s">
        <v>2492</v>
      </c>
      <c r="G643" s="269"/>
      <c r="H643" s="272">
        <v>-1.018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166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158</v>
      </c>
    </row>
    <row r="644" spans="1:51" s="14" customFormat="1" ht="12">
      <c r="A644" s="14"/>
      <c r="B644" s="268"/>
      <c r="C644" s="269"/>
      <c r="D644" s="259" t="s">
        <v>166</v>
      </c>
      <c r="E644" s="270" t="s">
        <v>1</v>
      </c>
      <c r="F644" s="271" t="s">
        <v>2493</v>
      </c>
      <c r="G644" s="269"/>
      <c r="H644" s="272">
        <v>-0.858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166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158</v>
      </c>
    </row>
    <row r="645" spans="1:51" s="14" customFormat="1" ht="12">
      <c r="A645" s="14"/>
      <c r="B645" s="268"/>
      <c r="C645" s="269"/>
      <c r="D645" s="259" t="s">
        <v>166</v>
      </c>
      <c r="E645" s="270" t="s">
        <v>1</v>
      </c>
      <c r="F645" s="271" t="s">
        <v>2494</v>
      </c>
      <c r="G645" s="269"/>
      <c r="H645" s="272">
        <v>0.468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166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158</v>
      </c>
    </row>
    <row r="646" spans="1:51" s="14" customFormat="1" ht="12">
      <c r="A646" s="14"/>
      <c r="B646" s="268"/>
      <c r="C646" s="269"/>
      <c r="D646" s="259" t="s">
        <v>166</v>
      </c>
      <c r="E646" s="270" t="s">
        <v>1</v>
      </c>
      <c r="F646" s="271" t="s">
        <v>2495</v>
      </c>
      <c r="G646" s="269"/>
      <c r="H646" s="272">
        <v>-0.49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166</v>
      </c>
      <c r="AU646" s="278" t="s">
        <v>82</v>
      </c>
      <c r="AV646" s="14" t="s">
        <v>82</v>
      </c>
      <c r="AW646" s="14" t="s">
        <v>30</v>
      </c>
      <c r="AX646" s="14" t="s">
        <v>73</v>
      </c>
      <c r="AY646" s="278" t="s">
        <v>158</v>
      </c>
    </row>
    <row r="647" spans="1:65" s="2" customFormat="1" ht="21.75" customHeight="1">
      <c r="A647" s="37"/>
      <c r="B647" s="38"/>
      <c r="C647" s="243" t="s">
        <v>759</v>
      </c>
      <c r="D647" s="243" t="s">
        <v>160</v>
      </c>
      <c r="E647" s="244" t="s">
        <v>686</v>
      </c>
      <c r="F647" s="245" t="s">
        <v>687</v>
      </c>
      <c r="G647" s="246" t="s">
        <v>163</v>
      </c>
      <c r="H647" s="247">
        <v>1258.023</v>
      </c>
      <c r="I647" s="248"/>
      <c r="J647" s="249">
        <f>ROUND(I647*H647,2)</f>
        <v>0</v>
      </c>
      <c r="K647" s="250"/>
      <c r="L647" s="43"/>
      <c r="M647" s="251" t="s">
        <v>1</v>
      </c>
      <c r="N647" s="252" t="s">
        <v>38</v>
      </c>
      <c r="O647" s="90"/>
      <c r="P647" s="253">
        <f>O647*H647</f>
        <v>0</v>
      </c>
      <c r="Q647" s="253">
        <v>0.00348</v>
      </c>
      <c r="R647" s="253">
        <f>Q647*H647</f>
        <v>4.377920039999999</v>
      </c>
      <c r="S647" s="253">
        <v>0</v>
      </c>
      <c r="T647" s="254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55" t="s">
        <v>164</v>
      </c>
      <c r="AT647" s="255" t="s">
        <v>160</v>
      </c>
      <c r="AU647" s="255" t="s">
        <v>82</v>
      </c>
      <c r="AY647" s="16" t="s">
        <v>158</v>
      </c>
      <c r="BE647" s="256">
        <f>IF(N647="základní",J647,0)</f>
        <v>0</v>
      </c>
      <c r="BF647" s="256">
        <f>IF(N647="snížená",J647,0)</f>
        <v>0</v>
      </c>
      <c r="BG647" s="256">
        <f>IF(N647="zákl. přenesená",J647,0)</f>
        <v>0</v>
      </c>
      <c r="BH647" s="256">
        <f>IF(N647="sníž. přenesená",J647,0)</f>
        <v>0</v>
      </c>
      <c r="BI647" s="256">
        <f>IF(N647="nulová",J647,0)</f>
        <v>0</v>
      </c>
      <c r="BJ647" s="16" t="s">
        <v>80</v>
      </c>
      <c r="BK647" s="256">
        <f>ROUND(I647*H647,2)</f>
        <v>0</v>
      </c>
      <c r="BL647" s="16" t="s">
        <v>164</v>
      </c>
      <c r="BM647" s="255" t="s">
        <v>2496</v>
      </c>
    </row>
    <row r="648" spans="1:51" s="13" customFormat="1" ht="12">
      <c r="A648" s="13"/>
      <c r="B648" s="257"/>
      <c r="C648" s="258"/>
      <c r="D648" s="259" t="s">
        <v>166</v>
      </c>
      <c r="E648" s="260" t="s">
        <v>1</v>
      </c>
      <c r="F648" s="261" t="s">
        <v>604</v>
      </c>
      <c r="G648" s="258"/>
      <c r="H648" s="260" t="s">
        <v>1</v>
      </c>
      <c r="I648" s="262"/>
      <c r="J648" s="258"/>
      <c r="K648" s="258"/>
      <c r="L648" s="263"/>
      <c r="M648" s="264"/>
      <c r="N648" s="265"/>
      <c r="O648" s="265"/>
      <c r="P648" s="265"/>
      <c r="Q648" s="265"/>
      <c r="R648" s="265"/>
      <c r="S648" s="265"/>
      <c r="T648" s="26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7" t="s">
        <v>166</v>
      </c>
      <c r="AU648" s="267" t="s">
        <v>82</v>
      </c>
      <c r="AV648" s="13" t="s">
        <v>80</v>
      </c>
      <c r="AW648" s="13" t="s">
        <v>30</v>
      </c>
      <c r="AX648" s="13" t="s">
        <v>73</v>
      </c>
      <c r="AY648" s="267" t="s">
        <v>158</v>
      </c>
    </row>
    <row r="649" spans="1:51" s="14" customFormat="1" ht="12">
      <c r="A649" s="14"/>
      <c r="B649" s="268"/>
      <c r="C649" s="269"/>
      <c r="D649" s="259" t="s">
        <v>166</v>
      </c>
      <c r="E649" s="270" t="s">
        <v>1</v>
      </c>
      <c r="F649" s="271" t="s">
        <v>2434</v>
      </c>
      <c r="G649" s="269"/>
      <c r="H649" s="272">
        <v>26.991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166</v>
      </c>
      <c r="AU649" s="278" t="s">
        <v>82</v>
      </c>
      <c r="AV649" s="14" t="s">
        <v>82</v>
      </c>
      <c r="AW649" s="14" t="s">
        <v>30</v>
      </c>
      <c r="AX649" s="14" t="s">
        <v>73</v>
      </c>
      <c r="AY649" s="278" t="s">
        <v>158</v>
      </c>
    </row>
    <row r="650" spans="1:51" s="14" customFormat="1" ht="12">
      <c r="A650" s="14"/>
      <c r="B650" s="268"/>
      <c r="C650" s="269"/>
      <c r="D650" s="259" t="s">
        <v>166</v>
      </c>
      <c r="E650" s="270" t="s">
        <v>1</v>
      </c>
      <c r="F650" s="271" t="s">
        <v>2435</v>
      </c>
      <c r="G650" s="269"/>
      <c r="H650" s="272">
        <v>22.4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166</v>
      </c>
      <c r="AU650" s="278" t="s">
        <v>82</v>
      </c>
      <c r="AV650" s="14" t="s">
        <v>82</v>
      </c>
      <c r="AW650" s="14" t="s">
        <v>30</v>
      </c>
      <c r="AX650" s="14" t="s">
        <v>73</v>
      </c>
      <c r="AY650" s="278" t="s">
        <v>158</v>
      </c>
    </row>
    <row r="651" spans="1:51" s="14" customFormat="1" ht="12">
      <c r="A651" s="14"/>
      <c r="B651" s="268"/>
      <c r="C651" s="269"/>
      <c r="D651" s="259" t="s">
        <v>166</v>
      </c>
      <c r="E651" s="270" t="s">
        <v>1</v>
      </c>
      <c r="F651" s="271" t="s">
        <v>2436</v>
      </c>
      <c r="G651" s="269"/>
      <c r="H651" s="272">
        <v>10.79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166</v>
      </c>
      <c r="AU651" s="278" t="s">
        <v>82</v>
      </c>
      <c r="AV651" s="14" t="s">
        <v>82</v>
      </c>
      <c r="AW651" s="14" t="s">
        <v>30</v>
      </c>
      <c r="AX651" s="14" t="s">
        <v>73</v>
      </c>
      <c r="AY651" s="278" t="s">
        <v>158</v>
      </c>
    </row>
    <row r="652" spans="1:51" s="13" customFormat="1" ht="12">
      <c r="A652" s="13"/>
      <c r="B652" s="257"/>
      <c r="C652" s="258"/>
      <c r="D652" s="259" t="s">
        <v>166</v>
      </c>
      <c r="E652" s="260" t="s">
        <v>1</v>
      </c>
      <c r="F652" s="261" t="s">
        <v>615</v>
      </c>
      <c r="G652" s="258"/>
      <c r="H652" s="260" t="s">
        <v>1</v>
      </c>
      <c r="I652" s="262"/>
      <c r="J652" s="258"/>
      <c r="K652" s="258"/>
      <c r="L652" s="263"/>
      <c r="M652" s="264"/>
      <c r="N652" s="265"/>
      <c r="O652" s="265"/>
      <c r="P652" s="265"/>
      <c r="Q652" s="265"/>
      <c r="R652" s="265"/>
      <c r="S652" s="265"/>
      <c r="T652" s="26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7" t="s">
        <v>166</v>
      </c>
      <c r="AU652" s="267" t="s">
        <v>82</v>
      </c>
      <c r="AV652" s="13" t="s">
        <v>80</v>
      </c>
      <c r="AW652" s="13" t="s">
        <v>30</v>
      </c>
      <c r="AX652" s="13" t="s">
        <v>73</v>
      </c>
      <c r="AY652" s="267" t="s">
        <v>158</v>
      </c>
    </row>
    <row r="653" spans="1:51" s="14" customFormat="1" ht="12">
      <c r="A653" s="14"/>
      <c r="B653" s="268"/>
      <c r="C653" s="269"/>
      <c r="D653" s="259" t="s">
        <v>166</v>
      </c>
      <c r="E653" s="270" t="s">
        <v>1</v>
      </c>
      <c r="F653" s="271" t="s">
        <v>2437</v>
      </c>
      <c r="G653" s="269"/>
      <c r="H653" s="272">
        <v>1177.015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166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158</v>
      </c>
    </row>
    <row r="654" spans="1:51" s="14" customFormat="1" ht="12">
      <c r="A654" s="14"/>
      <c r="B654" s="268"/>
      <c r="C654" s="269"/>
      <c r="D654" s="259" t="s">
        <v>166</v>
      </c>
      <c r="E654" s="270" t="s">
        <v>1</v>
      </c>
      <c r="F654" s="271" t="s">
        <v>2438</v>
      </c>
      <c r="G654" s="269"/>
      <c r="H654" s="272">
        <v>-32.45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166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158</v>
      </c>
    </row>
    <row r="655" spans="1:51" s="13" customFormat="1" ht="12">
      <c r="A655" s="13"/>
      <c r="B655" s="257"/>
      <c r="C655" s="258"/>
      <c r="D655" s="259" t="s">
        <v>166</v>
      </c>
      <c r="E655" s="260" t="s">
        <v>1</v>
      </c>
      <c r="F655" s="261" t="s">
        <v>619</v>
      </c>
      <c r="G655" s="258"/>
      <c r="H655" s="260" t="s">
        <v>1</v>
      </c>
      <c r="I655" s="262"/>
      <c r="J655" s="258"/>
      <c r="K655" s="258"/>
      <c r="L655" s="263"/>
      <c r="M655" s="264"/>
      <c r="N655" s="265"/>
      <c r="O655" s="265"/>
      <c r="P655" s="265"/>
      <c r="Q655" s="265"/>
      <c r="R655" s="265"/>
      <c r="S655" s="265"/>
      <c r="T655" s="26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7" t="s">
        <v>166</v>
      </c>
      <c r="AU655" s="267" t="s">
        <v>82</v>
      </c>
      <c r="AV655" s="13" t="s">
        <v>80</v>
      </c>
      <c r="AW655" s="13" t="s">
        <v>30</v>
      </c>
      <c r="AX655" s="13" t="s">
        <v>73</v>
      </c>
      <c r="AY655" s="267" t="s">
        <v>158</v>
      </c>
    </row>
    <row r="656" spans="1:51" s="13" customFormat="1" ht="12">
      <c r="A656" s="13"/>
      <c r="B656" s="257"/>
      <c r="C656" s="258"/>
      <c r="D656" s="259" t="s">
        <v>166</v>
      </c>
      <c r="E656" s="260" t="s">
        <v>1</v>
      </c>
      <c r="F656" s="261" t="s">
        <v>167</v>
      </c>
      <c r="G656" s="258"/>
      <c r="H656" s="260" t="s">
        <v>1</v>
      </c>
      <c r="I656" s="262"/>
      <c r="J656" s="258"/>
      <c r="K656" s="258"/>
      <c r="L656" s="263"/>
      <c r="M656" s="264"/>
      <c r="N656" s="265"/>
      <c r="O656" s="265"/>
      <c r="P656" s="265"/>
      <c r="Q656" s="265"/>
      <c r="R656" s="265"/>
      <c r="S656" s="265"/>
      <c r="T656" s="26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7" t="s">
        <v>166</v>
      </c>
      <c r="AU656" s="267" t="s">
        <v>82</v>
      </c>
      <c r="AV656" s="13" t="s">
        <v>80</v>
      </c>
      <c r="AW656" s="13" t="s">
        <v>30</v>
      </c>
      <c r="AX656" s="13" t="s">
        <v>73</v>
      </c>
      <c r="AY656" s="267" t="s">
        <v>158</v>
      </c>
    </row>
    <row r="657" spans="1:51" s="14" customFormat="1" ht="12">
      <c r="A657" s="14"/>
      <c r="B657" s="268"/>
      <c r="C657" s="269"/>
      <c r="D657" s="259" t="s">
        <v>166</v>
      </c>
      <c r="E657" s="270" t="s">
        <v>1</v>
      </c>
      <c r="F657" s="271" t="s">
        <v>2497</v>
      </c>
      <c r="G657" s="269"/>
      <c r="H657" s="272">
        <v>-4.056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166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158</v>
      </c>
    </row>
    <row r="658" spans="1:51" s="14" customFormat="1" ht="12">
      <c r="A658" s="14"/>
      <c r="B658" s="268"/>
      <c r="C658" s="269"/>
      <c r="D658" s="259" t="s">
        <v>166</v>
      </c>
      <c r="E658" s="270" t="s">
        <v>1</v>
      </c>
      <c r="F658" s="271" t="s">
        <v>2498</v>
      </c>
      <c r="G658" s="269"/>
      <c r="H658" s="272">
        <v>-2.085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166</v>
      </c>
      <c r="AU658" s="278" t="s">
        <v>82</v>
      </c>
      <c r="AV658" s="14" t="s">
        <v>82</v>
      </c>
      <c r="AW658" s="14" t="s">
        <v>30</v>
      </c>
      <c r="AX658" s="14" t="s">
        <v>73</v>
      </c>
      <c r="AY658" s="278" t="s">
        <v>158</v>
      </c>
    </row>
    <row r="659" spans="1:51" s="13" customFormat="1" ht="12">
      <c r="A659" s="13"/>
      <c r="B659" s="257"/>
      <c r="C659" s="258"/>
      <c r="D659" s="259" t="s">
        <v>166</v>
      </c>
      <c r="E659" s="260" t="s">
        <v>1</v>
      </c>
      <c r="F659" s="261" t="s">
        <v>386</v>
      </c>
      <c r="G659" s="258"/>
      <c r="H659" s="260" t="s">
        <v>1</v>
      </c>
      <c r="I659" s="262"/>
      <c r="J659" s="258"/>
      <c r="K659" s="258"/>
      <c r="L659" s="263"/>
      <c r="M659" s="264"/>
      <c r="N659" s="265"/>
      <c r="O659" s="265"/>
      <c r="P659" s="265"/>
      <c r="Q659" s="265"/>
      <c r="R659" s="265"/>
      <c r="S659" s="265"/>
      <c r="T659" s="26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7" t="s">
        <v>166</v>
      </c>
      <c r="AU659" s="267" t="s">
        <v>82</v>
      </c>
      <c r="AV659" s="13" t="s">
        <v>80</v>
      </c>
      <c r="AW659" s="13" t="s">
        <v>30</v>
      </c>
      <c r="AX659" s="13" t="s">
        <v>73</v>
      </c>
      <c r="AY659" s="267" t="s">
        <v>158</v>
      </c>
    </row>
    <row r="660" spans="1:51" s="14" customFormat="1" ht="12">
      <c r="A660" s="14"/>
      <c r="B660" s="268"/>
      <c r="C660" s="269"/>
      <c r="D660" s="259" t="s">
        <v>166</v>
      </c>
      <c r="E660" s="270" t="s">
        <v>1</v>
      </c>
      <c r="F660" s="271" t="s">
        <v>2499</v>
      </c>
      <c r="G660" s="269"/>
      <c r="H660" s="272">
        <v>-8.529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166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158</v>
      </c>
    </row>
    <row r="661" spans="1:51" s="14" customFormat="1" ht="12">
      <c r="A661" s="14"/>
      <c r="B661" s="268"/>
      <c r="C661" s="269"/>
      <c r="D661" s="259" t="s">
        <v>166</v>
      </c>
      <c r="E661" s="270" t="s">
        <v>1</v>
      </c>
      <c r="F661" s="271" t="s">
        <v>2500</v>
      </c>
      <c r="G661" s="269"/>
      <c r="H661" s="272">
        <v>-3.195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166</v>
      </c>
      <c r="AU661" s="278" t="s">
        <v>82</v>
      </c>
      <c r="AV661" s="14" t="s">
        <v>82</v>
      </c>
      <c r="AW661" s="14" t="s">
        <v>30</v>
      </c>
      <c r="AX661" s="14" t="s">
        <v>73</v>
      </c>
      <c r="AY661" s="278" t="s">
        <v>158</v>
      </c>
    </row>
    <row r="662" spans="1:51" s="14" customFormat="1" ht="12">
      <c r="A662" s="14"/>
      <c r="B662" s="268"/>
      <c r="C662" s="269"/>
      <c r="D662" s="259" t="s">
        <v>166</v>
      </c>
      <c r="E662" s="270" t="s">
        <v>1</v>
      </c>
      <c r="F662" s="271" t="s">
        <v>2501</v>
      </c>
      <c r="G662" s="269"/>
      <c r="H662" s="272">
        <v>-20.28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166</v>
      </c>
      <c r="AU662" s="278" t="s">
        <v>82</v>
      </c>
      <c r="AV662" s="14" t="s">
        <v>82</v>
      </c>
      <c r="AW662" s="14" t="s">
        <v>30</v>
      </c>
      <c r="AX662" s="14" t="s">
        <v>73</v>
      </c>
      <c r="AY662" s="278" t="s">
        <v>158</v>
      </c>
    </row>
    <row r="663" spans="1:51" s="14" customFormat="1" ht="12">
      <c r="A663" s="14"/>
      <c r="B663" s="268"/>
      <c r="C663" s="269"/>
      <c r="D663" s="259" t="s">
        <v>166</v>
      </c>
      <c r="E663" s="270" t="s">
        <v>1</v>
      </c>
      <c r="F663" s="271" t="s">
        <v>2502</v>
      </c>
      <c r="G663" s="269"/>
      <c r="H663" s="272">
        <v>-6.254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166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158</v>
      </c>
    </row>
    <row r="664" spans="1:51" s="14" customFormat="1" ht="12">
      <c r="A664" s="14"/>
      <c r="B664" s="268"/>
      <c r="C664" s="269"/>
      <c r="D664" s="259" t="s">
        <v>166</v>
      </c>
      <c r="E664" s="270" t="s">
        <v>1</v>
      </c>
      <c r="F664" s="271" t="s">
        <v>2503</v>
      </c>
      <c r="G664" s="269"/>
      <c r="H664" s="272">
        <v>-3.212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166</v>
      </c>
      <c r="AU664" s="278" t="s">
        <v>82</v>
      </c>
      <c r="AV664" s="14" t="s">
        <v>82</v>
      </c>
      <c r="AW664" s="14" t="s">
        <v>30</v>
      </c>
      <c r="AX664" s="14" t="s">
        <v>73</v>
      </c>
      <c r="AY664" s="278" t="s">
        <v>158</v>
      </c>
    </row>
    <row r="665" spans="1:51" s="14" customFormat="1" ht="12">
      <c r="A665" s="14"/>
      <c r="B665" s="268"/>
      <c r="C665" s="269"/>
      <c r="D665" s="259" t="s">
        <v>166</v>
      </c>
      <c r="E665" s="270" t="s">
        <v>1</v>
      </c>
      <c r="F665" s="271" t="s">
        <v>2504</v>
      </c>
      <c r="G665" s="269"/>
      <c r="H665" s="272">
        <v>-0.517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166</v>
      </c>
      <c r="AU665" s="278" t="s">
        <v>82</v>
      </c>
      <c r="AV665" s="14" t="s">
        <v>82</v>
      </c>
      <c r="AW665" s="14" t="s">
        <v>30</v>
      </c>
      <c r="AX665" s="14" t="s">
        <v>73</v>
      </c>
      <c r="AY665" s="278" t="s">
        <v>158</v>
      </c>
    </row>
    <row r="666" spans="1:51" s="13" customFormat="1" ht="12">
      <c r="A666" s="13"/>
      <c r="B666" s="257"/>
      <c r="C666" s="258"/>
      <c r="D666" s="259" t="s">
        <v>166</v>
      </c>
      <c r="E666" s="260" t="s">
        <v>1</v>
      </c>
      <c r="F666" s="261" t="s">
        <v>392</v>
      </c>
      <c r="G666" s="258"/>
      <c r="H666" s="260" t="s">
        <v>1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6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67" t="s">
        <v>166</v>
      </c>
      <c r="AU666" s="267" t="s">
        <v>82</v>
      </c>
      <c r="AV666" s="13" t="s">
        <v>80</v>
      </c>
      <c r="AW666" s="13" t="s">
        <v>30</v>
      </c>
      <c r="AX666" s="13" t="s">
        <v>73</v>
      </c>
      <c r="AY666" s="267" t="s">
        <v>158</v>
      </c>
    </row>
    <row r="667" spans="1:51" s="14" customFormat="1" ht="12">
      <c r="A667" s="14"/>
      <c r="B667" s="268"/>
      <c r="C667" s="269"/>
      <c r="D667" s="259" t="s">
        <v>166</v>
      </c>
      <c r="E667" s="270" t="s">
        <v>1</v>
      </c>
      <c r="F667" s="271" t="s">
        <v>2505</v>
      </c>
      <c r="G667" s="269"/>
      <c r="H667" s="272">
        <v>-8.745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166</v>
      </c>
      <c r="AU667" s="278" t="s">
        <v>82</v>
      </c>
      <c r="AV667" s="14" t="s">
        <v>82</v>
      </c>
      <c r="AW667" s="14" t="s">
        <v>30</v>
      </c>
      <c r="AX667" s="14" t="s">
        <v>73</v>
      </c>
      <c r="AY667" s="278" t="s">
        <v>158</v>
      </c>
    </row>
    <row r="668" spans="1:51" s="14" customFormat="1" ht="12">
      <c r="A668" s="14"/>
      <c r="B668" s="268"/>
      <c r="C668" s="269"/>
      <c r="D668" s="259" t="s">
        <v>166</v>
      </c>
      <c r="E668" s="270" t="s">
        <v>1</v>
      </c>
      <c r="F668" s="271" t="s">
        <v>2506</v>
      </c>
      <c r="G668" s="269"/>
      <c r="H668" s="272">
        <v>-3.928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166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158</v>
      </c>
    </row>
    <row r="669" spans="1:51" s="14" customFormat="1" ht="12">
      <c r="A669" s="14"/>
      <c r="B669" s="268"/>
      <c r="C669" s="269"/>
      <c r="D669" s="259" t="s">
        <v>166</v>
      </c>
      <c r="E669" s="270" t="s">
        <v>1</v>
      </c>
      <c r="F669" s="271" t="s">
        <v>2507</v>
      </c>
      <c r="G669" s="269"/>
      <c r="H669" s="272">
        <v>-3.304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166</v>
      </c>
      <c r="AU669" s="278" t="s">
        <v>82</v>
      </c>
      <c r="AV669" s="14" t="s">
        <v>82</v>
      </c>
      <c r="AW669" s="14" t="s">
        <v>30</v>
      </c>
      <c r="AX669" s="14" t="s">
        <v>73</v>
      </c>
      <c r="AY669" s="278" t="s">
        <v>158</v>
      </c>
    </row>
    <row r="670" spans="1:51" s="14" customFormat="1" ht="12">
      <c r="A670" s="14"/>
      <c r="B670" s="268"/>
      <c r="C670" s="269"/>
      <c r="D670" s="259" t="s">
        <v>166</v>
      </c>
      <c r="E670" s="270" t="s">
        <v>1</v>
      </c>
      <c r="F670" s="271" t="s">
        <v>2501</v>
      </c>
      <c r="G670" s="269"/>
      <c r="H670" s="272">
        <v>-20.28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166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158</v>
      </c>
    </row>
    <row r="671" spans="1:51" s="14" customFormat="1" ht="12">
      <c r="A671" s="14"/>
      <c r="B671" s="268"/>
      <c r="C671" s="269"/>
      <c r="D671" s="259" t="s">
        <v>166</v>
      </c>
      <c r="E671" s="270" t="s">
        <v>1</v>
      </c>
      <c r="F671" s="271" t="s">
        <v>2508</v>
      </c>
      <c r="G671" s="269"/>
      <c r="H671" s="272">
        <v>-0.3</v>
      </c>
      <c r="I671" s="273"/>
      <c r="J671" s="269"/>
      <c r="K671" s="269"/>
      <c r="L671" s="274"/>
      <c r="M671" s="275"/>
      <c r="N671" s="276"/>
      <c r="O671" s="276"/>
      <c r="P671" s="276"/>
      <c r="Q671" s="276"/>
      <c r="R671" s="276"/>
      <c r="S671" s="276"/>
      <c r="T671" s="27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78" t="s">
        <v>166</v>
      </c>
      <c r="AU671" s="278" t="s">
        <v>82</v>
      </c>
      <c r="AV671" s="14" t="s">
        <v>82</v>
      </c>
      <c r="AW671" s="14" t="s">
        <v>30</v>
      </c>
      <c r="AX671" s="14" t="s">
        <v>73</v>
      </c>
      <c r="AY671" s="278" t="s">
        <v>158</v>
      </c>
    </row>
    <row r="672" spans="1:51" s="14" customFormat="1" ht="12">
      <c r="A672" s="14"/>
      <c r="B672" s="268"/>
      <c r="C672" s="269"/>
      <c r="D672" s="259" t="s">
        <v>166</v>
      </c>
      <c r="E672" s="270" t="s">
        <v>1</v>
      </c>
      <c r="F672" s="271" t="s">
        <v>2509</v>
      </c>
      <c r="G672" s="269"/>
      <c r="H672" s="272">
        <v>-12.848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166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158</v>
      </c>
    </row>
    <row r="673" spans="1:51" s="14" customFormat="1" ht="12">
      <c r="A673" s="14"/>
      <c r="B673" s="268"/>
      <c r="C673" s="269"/>
      <c r="D673" s="259" t="s">
        <v>166</v>
      </c>
      <c r="E673" s="270" t="s">
        <v>1</v>
      </c>
      <c r="F673" s="271" t="s">
        <v>2452</v>
      </c>
      <c r="G673" s="269"/>
      <c r="H673" s="272">
        <v>55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166</v>
      </c>
      <c r="AU673" s="278" t="s">
        <v>82</v>
      </c>
      <c r="AV673" s="14" t="s">
        <v>82</v>
      </c>
      <c r="AW673" s="14" t="s">
        <v>30</v>
      </c>
      <c r="AX673" s="14" t="s">
        <v>73</v>
      </c>
      <c r="AY673" s="278" t="s">
        <v>158</v>
      </c>
    </row>
    <row r="674" spans="1:51" s="14" customFormat="1" ht="12">
      <c r="A674" s="14"/>
      <c r="B674" s="268"/>
      <c r="C674" s="269"/>
      <c r="D674" s="259" t="s">
        <v>166</v>
      </c>
      <c r="E674" s="270" t="s">
        <v>1</v>
      </c>
      <c r="F674" s="271" t="s">
        <v>2325</v>
      </c>
      <c r="G674" s="269"/>
      <c r="H674" s="272">
        <v>95.81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166</v>
      </c>
      <c r="AU674" s="278" t="s">
        <v>82</v>
      </c>
      <c r="AV674" s="14" t="s">
        <v>82</v>
      </c>
      <c r="AW674" s="14" t="s">
        <v>30</v>
      </c>
      <c r="AX674" s="14" t="s">
        <v>73</v>
      </c>
      <c r="AY674" s="278" t="s">
        <v>158</v>
      </c>
    </row>
    <row r="675" spans="1:65" s="2" customFormat="1" ht="21.75" customHeight="1">
      <c r="A675" s="37"/>
      <c r="B675" s="38"/>
      <c r="C675" s="243" t="s">
        <v>764</v>
      </c>
      <c r="D675" s="243" t="s">
        <v>160</v>
      </c>
      <c r="E675" s="244" t="s">
        <v>700</v>
      </c>
      <c r="F675" s="245" t="s">
        <v>701</v>
      </c>
      <c r="G675" s="246" t="s">
        <v>163</v>
      </c>
      <c r="H675" s="247">
        <v>100.86</v>
      </c>
      <c r="I675" s="248"/>
      <c r="J675" s="249">
        <f>ROUND(I675*H675,2)</f>
        <v>0</v>
      </c>
      <c r="K675" s="250"/>
      <c r="L675" s="43"/>
      <c r="M675" s="251" t="s">
        <v>1</v>
      </c>
      <c r="N675" s="252" t="s">
        <v>38</v>
      </c>
      <c r="O675" s="90"/>
      <c r="P675" s="253">
        <f>O675*H675</f>
        <v>0</v>
      </c>
      <c r="Q675" s="253">
        <v>0</v>
      </c>
      <c r="R675" s="253">
        <f>Q675*H675</f>
        <v>0</v>
      </c>
      <c r="S675" s="253">
        <v>0</v>
      </c>
      <c r="T675" s="254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55" t="s">
        <v>164</v>
      </c>
      <c r="AT675" s="255" t="s">
        <v>160</v>
      </c>
      <c r="AU675" s="255" t="s">
        <v>82</v>
      </c>
      <c r="AY675" s="16" t="s">
        <v>158</v>
      </c>
      <c r="BE675" s="256">
        <f>IF(N675="základní",J675,0)</f>
        <v>0</v>
      </c>
      <c r="BF675" s="256">
        <f>IF(N675="snížená",J675,0)</f>
        <v>0</v>
      </c>
      <c r="BG675" s="256">
        <f>IF(N675="zákl. přenesená",J675,0)</f>
        <v>0</v>
      </c>
      <c r="BH675" s="256">
        <f>IF(N675="sníž. přenesená",J675,0)</f>
        <v>0</v>
      </c>
      <c r="BI675" s="256">
        <f>IF(N675="nulová",J675,0)</f>
        <v>0</v>
      </c>
      <c r="BJ675" s="16" t="s">
        <v>80</v>
      </c>
      <c r="BK675" s="256">
        <f>ROUND(I675*H675,2)</f>
        <v>0</v>
      </c>
      <c r="BL675" s="16" t="s">
        <v>164</v>
      </c>
      <c r="BM675" s="255" t="s">
        <v>2510</v>
      </c>
    </row>
    <row r="676" spans="1:51" s="13" customFormat="1" ht="12">
      <c r="A676" s="13"/>
      <c r="B676" s="257"/>
      <c r="C676" s="258"/>
      <c r="D676" s="259" t="s">
        <v>166</v>
      </c>
      <c r="E676" s="260" t="s">
        <v>1</v>
      </c>
      <c r="F676" s="261" t="s">
        <v>586</v>
      </c>
      <c r="G676" s="258"/>
      <c r="H676" s="260" t="s">
        <v>1</v>
      </c>
      <c r="I676" s="262"/>
      <c r="J676" s="258"/>
      <c r="K676" s="258"/>
      <c r="L676" s="263"/>
      <c r="M676" s="264"/>
      <c r="N676" s="265"/>
      <c r="O676" s="265"/>
      <c r="P676" s="265"/>
      <c r="Q676" s="265"/>
      <c r="R676" s="265"/>
      <c r="S676" s="265"/>
      <c r="T676" s="26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7" t="s">
        <v>166</v>
      </c>
      <c r="AU676" s="267" t="s">
        <v>82</v>
      </c>
      <c r="AV676" s="13" t="s">
        <v>80</v>
      </c>
      <c r="AW676" s="13" t="s">
        <v>30</v>
      </c>
      <c r="AX676" s="13" t="s">
        <v>73</v>
      </c>
      <c r="AY676" s="267" t="s">
        <v>158</v>
      </c>
    </row>
    <row r="677" spans="1:51" s="14" customFormat="1" ht="12">
      <c r="A677" s="14"/>
      <c r="B677" s="268"/>
      <c r="C677" s="269"/>
      <c r="D677" s="259" t="s">
        <v>166</v>
      </c>
      <c r="E677" s="270" t="s">
        <v>1</v>
      </c>
      <c r="F677" s="271" t="s">
        <v>2511</v>
      </c>
      <c r="G677" s="269"/>
      <c r="H677" s="272">
        <v>30.78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166</v>
      </c>
      <c r="AU677" s="278" t="s">
        <v>82</v>
      </c>
      <c r="AV677" s="14" t="s">
        <v>82</v>
      </c>
      <c r="AW677" s="14" t="s">
        <v>30</v>
      </c>
      <c r="AX677" s="14" t="s">
        <v>73</v>
      </c>
      <c r="AY677" s="278" t="s">
        <v>158</v>
      </c>
    </row>
    <row r="678" spans="1:51" s="14" customFormat="1" ht="12">
      <c r="A678" s="14"/>
      <c r="B678" s="268"/>
      <c r="C678" s="269"/>
      <c r="D678" s="259" t="s">
        <v>166</v>
      </c>
      <c r="E678" s="270" t="s">
        <v>1</v>
      </c>
      <c r="F678" s="271" t="s">
        <v>2512</v>
      </c>
      <c r="G678" s="269"/>
      <c r="H678" s="272">
        <v>19.74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166</v>
      </c>
      <c r="AU678" s="278" t="s">
        <v>82</v>
      </c>
      <c r="AV678" s="14" t="s">
        <v>82</v>
      </c>
      <c r="AW678" s="14" t="s">
        <v>30</v>
      </c>
      <c r="AX678" s="14" t="s">
        <v>73</v>
      </c>
      <c r="AY678" s="278" t="s">
        <v>158</v>
      </c>
    </row>
    <row r="679" spans="1:51" s="14" customFormat="1" ht="12">
      <c r="A679" s="14"/>
      <c r="B679" s="268"/>
      <c r="C679" s="269"/>
      <c r="D679" s="259" t="s">
        <v>166</v>
      </c>
      <c r="E679" s="270" t="s">
        <v>1</v>
      </c>
      <c r="F679" s="271" t="s">
        <v>2513</v>
      </c>
      <c r="G679" s="269"/>
      <c r="H679" s="272">
        <v>30.78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166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158</v>
      </c>
    </row>
    <row r="680" spans="1:51" s="14" customFormat="1" ht="12">
      <c r="A680" s="14"/>
      <c r="B680" s="268"/>
      <c r="C680" s="269"/>
      <c r="D680" s="259" t="s">
        <v>166</v>
      </c>
      <c r="E680" s="270" t="s">
        <v>1</v>
      </c>
      <c r="F680" s="271" t="s">
        <v>2514</v>
      </c>
      <c r="G680" s="269"/>
      <c r="H680" s="272">
        <v>19.56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166</v>
      </c>
      <c r="AU680" s="278" t="s">
        <v>82</v>
      </c>
      <c r="AV680" s="14" t="s">
        <v>82</v>
      </c>
      <c r="AW680" s="14" t="s">
        <v>30</v>
      </c>
      <c r="AX680" s="14" t="s">
        <v>73</v>
      </c>
      <c r="AY680" s="278" t="s">
        <v>158</v>
      </c>
    </row>
    <row r="681" spans="1:65" s="2" customFormat="1" ht="21.75" customHeight="1">
      <c r="A681" s="37"/>
      <c r="B681" s="38"/>
      <c r="C681" s="243" t="s">
        <v>775</v>
      </c>
      <c r="D681" s="243" t="s">
        <v>160</v>
      </c>
      <c r="E681" s="244" t="s">
        <v>708</v>
      </c>
      <c r="F681" s="245" t="s">
        <v>709</v>
      </c>
      <c r="G681" s="246" t="s">
        <v>163</v>
      </c>
      <c r="H681" s="247">
        <v>445.936</v>
      </c>
      <c r="I681" s="248"/>
      <c r="J681" s="249">
        <f>ROUND(I681*H681,2)</f>
        <v>0</v>
      </c>
      <c r="K681" s="250"/>
      <c r="L681" s="43"/>
      <c r="M681" s="251" t="s">
        <v>1</v>
      </c>
      <c r="N681" s="252" t="s">
        <v>38</v>
      </c>
      <c r="O681" s="90"/>
      <c r="P681" s="253">
        <f>O681*H681</f>
        <v>0</v>
      </c>
      <c r="Q681" s="253">
        <v>0.00012</v>
      </c>
      <c r="R681" s="253">
        <f>Q681*H681</f>
        <v>0.05351232</v>
      </c>
      <c r="S681" s="253">
        <v>0</v>
      </c>
      <c r="T681" s="254">
        <f>S681*H681</f>
        <v>0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55" t="s">
        <v>164</v>
      </c>
      <c r="AT681" s="255" t="s">
        <v>160</v>
      </c>
      <c r="AU681" s="255" t="s">
        <v>82</v>
      </c>
      <c r="AY681" s="16" t="s">
        <v>158</v>
      </c>
      <c r="BE681" s="256">
        <f>IF(N681="základní",J681,0)</f>
        <v>0</v>
      </c>
      <c r="BF681" s="256">
        <f>IF(N681="snížená",J681,0)</f>
        <v>0</v>
      </c>
      <c r="BG681" s="256">
        <f>IF(N681="zákl. přenesená",J681,0)</f>
        <v>0</v>
      </c>
      <c r="BH681" s="256">
        <f>IF(N681="sníž. přenesená",J681,0)</f>
        <v>0</v>
      </c>
      <c r="BI681" s="256">
        <f>IF(N681="nulová",J681,0)</f>
        <v>0</v>
      </c>
      <c r="BJ681" s="16" t="s">
        <v>80</v>
      </c>
      <c r="BK681" s="256">
        <f>ROUND(I681*H681,2)</f>
        <v>0</v>
      </c>
      <c r="BL681" s="16" t="s">
        <v>164</v>
      </c>
      <c r="BM681" s="255" t="s">
        <v>2515</v>
      </c>
    </row>
    <row r="682" spans="1:51" s="13" customFormat="1" ht="12">
      <c r="A682" s="13"/>
      <c r="B682" s="257"/>
      <c r="C682" s="258"/>
      <c r="D682" s="259" t="s">
        <v>166</v>
      </c>
      <c r="E682" s="260" t="s">
        <v>1</v>
      </c>
      <c r="F682" s="261" t="s">
        <v>2288</v>
      </c>
      <c r="G682" s="258"/>
      <c r="H682" s="260" t="s">
        <v>1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7" t="s">
        <v>166</v>
      </c>
      <c r="AU682" s="267" t="s">
        <v>82</v>
      </c>
      <c r="AV682" s="13" t="s">
        <v>80</v>
      </c>
      <c r="AW682" s="13" t="s">
        <v>30</v>
      </c>
      <c r="AX682" s="13" t="s">
        <v>73</v>
      </c>
      <c r="AY682" s="267" t="s">
        <v>158</v>
      </c>
    </row>
    <row r="683" spans="1:51" s="14" customFormat="1" ht="12">
      <c r="A683" s="14"/>
      <c r="B683" s="268"/>
      <c r="C683" s="269"/>
      <c r="D683" s="259" t="s">
        <v>166</v>
      </c>
      <c r="E683" s="270" t="s">
        <v>1</v>
      </c>
      <c r="F683" s="271" t="s">
        <v>2516</v>
      </c>
      <c r="G683" s="269"/>
      <c r="H683" s="272">
        <v>3.691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166</v>
      </c>
      <c r="AU683" s="278" t="s">
        <v>82</v>
      </c>
      <c r="AV683" s="14" t="s">
        <v>82</v>
      </c>
      <c r="AW683" s="14" t="s">
        <v>30</v>
      </c>
      <c r="AX683" s="14" t="s">
        <v>73</v>
      </c>
      <c r="AY683" s="278" t="s">
        <v>158</v>
      </c>
    </row>
    <row r="684" spans="1:51" s="14" customFormat="1" ht="12">
      <c r="A684" s="14"/>
      <c r="B684" s="268"/>
      <c r="C684" s="269"/>
      <c r="D684" s="259" t="s">
        <v>166</v>
      </c>
      <c r="E684" s="270" t="s">
        <v>1</v>
      </c>
      <c r="F684" s="271" t="s">
        <v>2517</v>
      </c>
      <c r="G684" s="269"/>
      <c r="H684" s="272">
        <v>5.94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166</v>
      </c>
      <c r="AU684" s="278" t="s">
        <v>82</v>
      </c>
      <c r="AV684" s="14" t="s">
        <v>82</v>
      </c>
      <c r="AW684" s="14" t="s">
        <v>30</v>
      </c>
      <c r="AX684" s="14" t="s">
        <v>73</v>
      </c>
      <c r="AY684" s="278" t="s">
        <v>158</v>
      </c>
    </row>
    <row r="685" spans="1:51" s="14" customFormat="1" ht="12">
      <c r="A685" s="14"/>
      <c r="B685" s="268"/>
      <c r="C685" s="269"/>
      <c r="D685" s="259" t="s">
        <v>166</v>
      </c>
      <c r="E685" s="270" t="s">
        <v>1</v>
      </c>
      <c r="F685" s="271" t="s">
        <v>2518</v>
      </c>
      <c r="G685" s="269"/>
      <c r="H685" s="272">
        <v>4.68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166</v>
      </c>
      <c r="AU685" s="278" t="s">
        <v>82</v>
      </c>
      <c r="AV685" s="14" t="s">
        <v>82</v>
      </c>
      <c r="AW685" s="14" t="s">
        <v>30</v>
      </c>
      <c r="AX685" s="14" t="s">
        <v>73</v>
      </c>
      <c r="AY685" s="278" t="s">
        <v>158</v>
      </c>
    </row>
    <row r="686" spans="1:51" s="14" customFormat="1" ht="12">
      <c r="A686" s="14"/>
      <c r="B686" s="268"/>
      <c r="C686" s="269"/>
      <c r="D686" s="259" t="s">
        <v>166</v>
      </c>
      <c r="E686" s="270" t="s">
        <v>1</v>
      </c>
      <c r="F686" s="271" t="s">
        <v>2519</v>
      </c>
      <c r="G686" s="269"/>
      <c r="H686" s="272">
        <v>1.608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166</v>
      </c>
      <c r="AU686" s="278" t="s">
        <v>82</v>
      </c>
      <c r="AV686" s="14" t="s">
        <v>82</v>
      </c>
      <c r="AW686" s="14" t="s">
        <v>30</v>
      </c>
      <c r="AX686" s="14" t="s">
        <v>73</v>
      </c>
      <c r="AY686" s="278" t="s">
        <v>158</v>
      </c>
    </row>
    <row r="687" spans="1:51" s="14" customFormat="1" ht="12">
      <c r="A687" s="14"/>
      <c r="B687" s="268"/>
      <c r="C687" s="269"/>
      <c r="D687" s="259" t="s">
        <v>166</v>
      </c>
      <c r="E687" s="270" t="s">
        <v>1</v>
      </c>
      <c r="F687" s="271" t="s">
        <v>2520</v>
      </c>
      <c r="G687" s="269"/>
      <c r="H687" s="272">
        <v>6.3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166</v>
      </c>
      <c r="AU687" s="278" t="s">
        <v>82</v>
      </c>
      <c r="AV687" s="14" t="s">
        <v>82</v>
      </c>
      <c r="AW687" s="14" t="s">
        <v>30</v>
      </c>
      <c r="AX687" s="14" t="s">
        <v>73</v>
      </c>
      <c r="AY687" s="278" t="s">
        <v>158</v>
      </c>
    </row>
    <row r="688" spans="1:51" s="14" customFormat="1" ht="12">
      <c r="A688" s="14"/>
      <c r="B688" s="268"/>
      <c r="C688" s="269"/>
      <c r="D688" s="259" t="s">
        <v>166</v>
      </c>
      <c r="E688" s="270" t="s">
        <v>1</v>
      </c>
      <c r="F688" s="271" t="s">
        <v>2521</v>
      </c>
      <c r="G688" s="269"/>
      <c r="H688" s="272">
        <v>3.99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166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158</v>
      </c>
    </row>
    <row r="689" spans="1:51" s="13" customFormat="1" ht="12">
      <c r="A689" s="13"/>
      <c r="B689" s="257"/>
      <c r="C689" s="258"/>
      <c r="D689" s="259" t="s">
        <v>166</v>
      </c>
      <c r="E689" s="260" t="s">
        <v>1</v>
      </c>
      <c r="F689" s="261" t="s">
        <v>2295</v>
      </c>
      <c r="G689" s="258"/>
      <c r="H689" s="260" t="s">
        <v>1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7" t="s">
        <v>166</v>
      </c>
      <c r="AU689" s="267" t="s">
        <v>82</v>
      </c>
      <c r="AV689" s="13" t="s">
        <v>80</v>
      </c>
      <c r="AW689" s="13" t="s">
        <v>30</v>
      </c>
      <c r="AX689" s="13" t="s">
        <v>73</v>
      </c>
      <c r="AY689" s="267" t="s">
        <v>158</v>
      </c>
    </row>
    <row r="690" spans="1:51" s="14" customFormat="1" ht="12">
      <c r="A690" s="14"/>
      <c r="B690" s="268"/>
      <c r="C690" s="269"/>
      <c r="D690" s="259" t="s">
        <v>166</v>
      </c>
      <c r="E690" s="270" t="s">
        <v>1</v>
      </c>
      <c r="F690" s="271" t="s">
        <v>2522</v>
      </c>
      <c r="G690" s="269"/>
      <c r="H690" s="272">
        <v>17.556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166</v>
      </c>
      <c r="AU690" s="278" t="s">
        <v>82</v>
      </c>
      <c r="AV690" s="14" t="s">
        <v>82</v>
      </c>
      <c r="AW690" s="14" t="s">
        <v>30</v>
      </c>
      <c r="AX690" s="14" t="s">
        <v>73</v>
      </c>
      <c r="AY690" s="278" t="s">
        <v>158</v>
      </c>
    </row>
    <row r="691" spans="1:51" s="14" customFormat="1" ht="12">
      <c r="A691" s="14"/>
      <c r="B691" s="268"/>
      <c r="C691" s="269"/>
      <c r="D691" s="259" t="s">
        <v>166</v>
      </c>
      <c r="E691" s="270" t="s">
        <v>1</v>
      </c>
      <c r="F691" s="271" t="s">
        <v>2523</v>
      </c>
      <c r="G691" s="269"/>
      <c r="H691" s="272">
        <v>14.406</v>
      </c>
      <c r="I691" s="273"/>
      <c r="J691" s="269"/>
      <c r="K691" s="269"/>
      <c r="L691" s="274"/>
      <c r="M691" s="275"/>
      <c r="N691" s="276"/>
      <c r="O691" s="276"/>
      <c r="P691" s="276"/>
      <c r="Q691" s="276"/>
      <c r="R691" s="276"/>
      <c r="S691" s="276"/>
      <c r="T691" s="27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8" t="s">
        <v>166</v>
      </c>
      <c r="AU691" s="278" t="s">
        <v>82</v>
      </c>
      <c r="AV691" s="14" t="s">
        <v>82</v>
      </c>
      <c r="AW691" s="14" t="s">
        <v>30</v>
      </c>
      <c r="AX691" s="14" t="s">
        <v>73</v>
      </c>
      <c r="AY691" s="278" t="s">
        <v>158</v>
      </c>
    </row>
    <row r="692" spans="1:51" s="14" customFormat="1" ht="12">
      <c r="A692" s="14"/>
      <c r="B692" s="268"/>
      <c r="C692" s="269"/>
      <c r="D692" s="259" t="s">
        <v>166</v>
      </c>
      <c r="E692" s="270" t="s">
        <v>1</v>
      </c>
      <c r="F692" s="271" t="s">
        <v>2524</v>
      </c>
      <c r="G692" s="269"/>
      <c r="H692" s="272">
        <v>31.5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166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158</v>
      </c>
    </row>
    <row r="693" spans="1:51" s="14" customFormat="1" ht="12">
      <c r="A693" s="14"/>
      <c r="B693" s="268"/>
      <c r="C693" s="269"/>
      <c r="D693" s="259" t="s">
        <v>166</v>
      </c>
      <c r="E693" s="270" t="s">
        <v>1</v>
      </c>
      <c r="F693" s="271" t="s">
        <v>2525</v>
      </c>
      <c r="G693" s="269"/>
      <c r="H693" s="272">
        <v>11.97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166</v>
      </c>
      <c r="AU693" s="278" t="s">
        <v>82</v>
      </c>
      <c r="AV693" s="14" t="s">
        <v>82</v>
      </c>
      <c r="AW693" s="14" t="s">
        <v>30</v>
      </c>
      <c r="AX693" s="14" t="s">
        <v>73</v>
      </c>
      <c r="AY693" s="278" t="s">
        <v>158</v>
      </c>
    </row>
    <row r="694" spans="1:51" s="14" customFormat="1" ht="12">
      <c r="A694" s="14"/>
      <c r="B694" s="268"/>
      <c r="C694" s="269"/>
      <c r="D694" s="259" t="s">
        <v>166</v>
      </c>
      <c r="E694" s="270" t="s">
        <v>1</v>
      </c>
      <c r="F694" s="271" t="s">
        <v>2526</v>
      </c>
      <c r="G694" s="269"/>
      <c r="H694" s="272">
        <v>5.72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166</v>
      </c>
      <c r="AU694" s="278" t="s">
        <v>82</v>
      </c>
      <c r="AV694" s="14" t="s">
        <v>82</v>
      </c>
      <c r="AW694" s="14" t="s">
        <v>30</v>
      </c>
      <c r="AX694" s="14" t="s">
        <v>73</v>
      </c>
      <c r="AY694" s="278" t="s">
        <v>158</v>
      </c>
    </row>
    <row r="695" spans="1:51" s="14" customFormat="1" ht="12">
      <c r="A695" s="14"/>
      <c r="B695" s="268"/>
      <c r="C695" s="269"/>
      <c r="D695" s="259" t="s">
        <v>166</v>
      </c>
      <c r="E695" s="270" t="s">
        <v>1</v>
      </c>
      <c r="F695" s="271" t="s">
        <v>2527</v>
      </c>
      <c r="G695" s="269"/>
      <c r="H695" s="272">
        <v>1.65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166</v>
      </c>
      <c r="AU695" s="278" t="s">
        <v>82</v>
      </c>
      <c r="AV695" s="14" t="s">
        <v>82</v>
      </c>
      <c r="AW695" s="14" t="s">
        <v>30</v>
      </c>
      <c r="AX695" s="14" t="s">
        <v>73</v>
      </c>
      <c r="AY695" s="278" t="s">
        <v>158</v>
      </c>
    </row>
    <row r="696" spans="1:51" s="13" customFormat="1" ht="12">
      <c r="A696" s="13"/>
      <c r="B696" s="257"/>
      <c r="C696" s="258"/>
      <c r="D696" s="259" t="s">
        <v>166</v>
      </c>
      <c r="E696" s="260" t="s">
        <v>1</v>
      </c>
      <c r="F696" s="261" t="s">
        <v>392</v>
      </c>
      <c r="G696" s="258"/>
      <c r="H696" s="260" t="s">
        <v>1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7" t="s">
        <v>166</v>
      </c>
      <c r="AU696" s="267" t="s">
        <v>82</v>
      </c>
      <c r="AV696" s="13" t="s">
        <v>80</v>
      </c>
      <c r="AW696" s="13" t="s">
        <v>30</v>
      </c>
      <c r="AX696" s="13" t="s">
        <v>73</v>
      </c>
      <c r="AY696" s="267" t="s">
        <v>158</v>
      </c>
    </row>
    <row r="697" spans="1:51" s="14" customFormat="1" ht="12">
      <c r="A697" s="14"/>
      <c r="B697" s="268"/>
      <c r="C697" s="269"/>
      <c r="D697" s="259" t="s">
        <v>166</v>
      </c>
      <c r="E697" s="270" t="s">
        <v>1</v>
      </c>
      <c r="F697" s="271" t="s">
        <v>2528</v>
      </c>
      <c r="G697" s="269"/>
      <c r="H697" s="272">
        <v>17.82</v>
      </c>
      <c r="I697" s="273"/>
      <c r="J697" s="269"/>
      <c r="K697" s="269"/>
      <c r="L697" s="274"/>
      <c r="M697" s="275"/>
      <c r="N697" s="276"/>
      <c r="O697" s="276"/>
      <c r="P697" s="276"/>
      <c r="Q697" s="276"/>
      <c r="R697" s="276"/>
      <c r="S697" s="276"/>
      <c r="T697" s="27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8" t="s">
        <v>166</v>
      </c>
      <c r="AU697" s="278" t="s">
        <v>82</v>
      </c>
      <c r="AV697" s="14" t="s">
        <v>82</v>
      </c>
      <c r="AW697" s="14" t="s">
        <v>30</v>
      </c>
      <c r="AX697" s="14" t="s">
        <v>73</v>
      </c>
      <c r="AY697" s="278" t="s">
        <v>158</v>
      </c>
    </row>
    <row r="698" spans="1:51" s="14" customFormat="1" ht="12">
      <c r="A698" s="14"/>
      <c r="B698" s="268"/>
      <c r="C698" s="269"/>
      <c r="D698" s="259" t="s">
        <v>166</v>
      </c>
      <c r="E698" s="270" t="s">
        <v>1</v>
      </c>
      <c r="F698" s="271" t="s">
        <v>2529</v>
      </c>
      <c r="G698" s="269"/>
      <c r="H698" s="272">
        <v>7.182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166</v>
      </c>
      <c r="AU698" s="278" t="s">
        <v>82</v>
      </c>
      <c r="AV698" s="14" t="s">
        <v>82</v>
      </c>
      <c r="AW698" s="14" t="s">
        <v>30</v>
      </c>
      <c r="AX698" s="14" t="s">
        <v>73</v>
      </c>
      <c r="AY698" s="278" t="s">
        <v>158</v>
      </c>
    </row>
    <row r="699" spans="1:51" s="14" customFormat="1" ht="12">
      <c r="A699" s="14"/>
      <c r="B699" s="268"/>
      <c r="C699" s="269"/>
      <c r="D699" s="259" t="s">
        <v>166</v>
      </c>
      <c r="E699" s="270" t="s">
        <v>1</v>
      </c>
      <c r="F699" s="271" t="s">
        <v>2530</v>
      </c>
      <c r="G699" s="269"/>
      <c r="H699" s="272">
        <v>14.7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166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158</v>
      </c>
    </row>
    <row r="700" spans="1:51" s="14" customFormat="1" ht="12">
      <c r="A700" s="14"/>
      <c r="B700" s="268"/>
      <c r="C700" s="269"/>
      <c r="D700" s="259" t="s">
        <v>166</v>
      </c>
      <c r="E700" s="270" t="s">
        <v>1</v>
      </c>
      <c r="F700" s="271" t="s">
        <v>2524</v>
      </c>
      <c r="G700" s="269"/>
      <c r="H700" s="272">
        <v>31.5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166</v>
      </c>
      <c r="AU700" s="278" t="s">
        <v>82</v>
      </c>
      <c r="AV700" s="14" t="s">
        <v>82</v>
      </c>
      <c r="AW700" s="14" t="s">
        <v>30</v>
      </c>
      <c r="AX700" s="14" t="s">
        <v>73</v>
      </c>
      <c r="AY700" s="278" t="s">
        <v>158</v>
      </c>
    </row>
    <row r="701" spans="1:51" s="14" customFormat="1" ht="12">
      <c r="A701" s="14"/>
      <c r="B701" s="268"/>
      <c r="C701" s="269"/>
      <c r="D701" s="259" t="s">
        <v>166</v>
      </c>
      <c r="E701" s="270" t="s">
        <v>1</v>
      </c>
      <c r="F701" s="271" t="s">
        <v>2531</v>
      </c>
      <c r="G701" s="269"/>
      <c r="H701" s="272">
        <v>1.125</v>
      </c>
      <c r="I701" s="273"/>
      <c r="J701" s="269"/>
      <c r="K701" s="269"/>
      <c r="L701" s="274"/>
      <c r="M701" s="275"/>
      <c r="N701" s="276"/>
      <c r="O701" s="276"/>
      <c r="P701" s="276"/>
      <c r="Q701" s="276"/>
      <c r="R701" s="276"/>
      <c r="S701" s="276"/>
      <c r="T701" s="27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8" t="s">
        <v>166</v>
      </c>
      <c r="AU701" s="278" t="s">
        <v>82</v>
      </c>
      <c r="AV701" s="14" t="s">
        <v>82</v>
      </c>
      <c r="AW701" s="14" t="s">
        <v>30</v>
      </c>
      <c r="AX701" s="14" t="s">
        <v>73</v>
      </c>
      <c r="AY701" s="278" t="s">
        <v>158</v>
      </c>
    </row>
    <row r="702" spans="1:51" s="14" customFormat="1" ht="12">
      <c r="A702" s="14"/>
      <c r="B702" s="268"/>
      <c r="C702" s="269"/>
      <c r="D702" s="259" t="s">
        <v>166</v>
      </c>
      <c r="E702" s="270" t="s">
        <v>1</v>
      </c>
      <c r="F702" s="271" t="s">
        <v>2532</v>
      </c>
      <c r="G702" s="269"/>
      <c r="H702" s="272">
        <v>22.88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166</v>
      </c>
      <c r="AU702" s="278" t="s">
        <v>82</v>
      </c>
      <c r="AV702" s="14" t="s">
        <v>82</v>
      </c>
      <c r="AW702" s="14" t="s">
        <v>30</v>
      </c>
      <c r="AX702" s="14" t="s">
        <v>73</v>
      </c>
      <c r="AY702" s="278" t="s">
        <v>158</v>
      </c>
    </row>
    <row r="703" spans="1:51" s="14" customFormat="1" ht="12">
      <c r="A703" s="14"/>
      <c r="B703" s="268"/>
      <c r="C703" s="269"/>
      <c r="D703" s="259" t="s">
        <v>166</v>
      </c>
      <c r="E703" s="270" t="s">
        <v>1</v>
      </c>
      <c r="F703" s="271" t="s">
        <v>2533</v>
      </c>
      <c r="G703" s="269"/>
      <c r="H703" s="272">
        <v>18.75</v>
      </c>
      <c r="I703" s="273"/>
      <c r="J703" s="269"/>
      <c r="K703" s="269"/>
      <c r="L703" s="274"/>
      <c r="M703" s="275"/>
      <c r="N703" s="276"/>
      <c r="O703" s="276"/>
      <c r="P703" s="276"/>
      <c r="Q703" s="276"/>
      <c r="R703" s="276"/>
      <c r="S703" s="276"/>
      <c r="T703" s="27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8" t="s">
        <v>166</v>
      </c>
      <c r="AU703" s="278" t="s">
        <v>82</v>
      </c>
      <c r="AV703" s="14" t="s">
        <v>82</v>
      </c>
      <c r="AW703" s="14" t="s">
        <v>30</v>
      </c>
      <c r="AX703" s="14" t="s">
        <v>73</v>
      </c>
      <c r="AY703" s="278" t="s">
        <v>158</v>
      </c>
    </row>
    <row r="704" spans="1:51" s="14" customFormat="1" ht="12">
      <c r="A704" s="14"/>
      <c r="B704" s="268"/>
      <c r="C704" s="269"/>
      <c r="D704" s="259" t="s">
        <v>166</v>
      </c>
      <c r="E704" s="269"/>
      <c r="F704" s="271" t="s">
        <v>2534</v>
      </c>
      <c r="G704" s="269"/>
      <c r="H704" s="272">
        <v>445.936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166</v>
      </c>
      <c r="AU704" s="278" t="s">
        <v>82</v>
      </c>
      <c r="AV704" s="14" t="s">
        <v>82</v>
      </c>
      <c r="AW704" s="14" t="s">
        <v>4</v>
      </c>
      <c r="AX704" s="14" t="s">
        <v>80</v>
      </c>
      <c r="AY704" s="278" t="s">
        <v>158</v>
      </c>
    </row>
    <row r="705" spans="1:65" s="2" customFormat="1" ht="16.5" customHeight="1">
      <c r="A705" s="37"/>
      <c r="B705" s="38"/>
      <c r="C705" s="243" t="s">
        <v>780</v>
      </c>
      <c r="D705" s="243" t="s">
        <v>160</v>
      </c>
      <c r="E705" s="244" t="s">
        <v>728</v>
      </c>
      <c r="F705" s="245" t="s">
        <v>729</v>
      </c>
      <c r="G705" s="246" t="s">
        <v>163</v>
      </c>
      <c r="H705" s="247">
        <v>1938.182</v>
      </c>
      <c r="I705" s="248"/>
      <c r="J705" s="249">
        <f>ROUND(I705*H705,2)</f>
        <v>0</v>
      </c>
      <c r="K705" s="250"/>
      <c r="L705" s="43"/>
      <c r="M705" s="251" t="s">
        <v>1</v>
      </c>
      <c r="N705" s="252" t="s">
        <v>38</v>
      </c>
      <c r="O705" s="90"/>
      <c r="P705" s="253">
        <f>O705*H705</f>
        <v>0</v>
      </c>
      <c r="Q705" s="253">
        <v>0</v>
      </c>
      <c r="R705" s="253">
        <f>Q705*H705</f>
        <v>0</v>
      </c>
      <c r="S705" s="253">
        <v>0</v>
      </c>
      <c r="T705" s="254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55" t="s">
        <v>164</v>
      </c>
      <c r="AT705" s="255" t="s">
        <v>160</v>
      </c>
      <c r="AU705" s="255" t="s">
        <v>82</v>
      </c>
      <c r="AY705" s="16" t="s">
        <v>158</v>
      </c>
      <c r="BE705" s="256">
        <f>IF(N705="základní",J705,0)</f>
        <v>0</v>
      </c>
      <c r="BF705" s="256">
        <f>IF(N705="snížená",J705,0)</f>
        <v>0</v>
      </c>
      <c r="BG705" s="256">
        <f>IF(N705="zákl. přenesená",J705,0)</f>
        <v>0</v>
      </c>
      <c r="BH705" s="256">
        <f>IF(N705="sníž. přenesená",J705,0)</f>
        <v>0</v>
      </c>
      <c r="BI705" s="256">
        <f>IF(N705="nulová",J705,0)</f>
        <v>0</v>
      </c>
      <c r="BJ705" s="16" t="s">
        <v>80</v>
      </c>
      <c r="BK705" s="256">
        <f>ROUND(I705*H705,2)</f>
        <v>0</v>
      </c>
      <c r="BL705" s="16" t="s">
        <v>164</v>
      </c>
      <c r="BM705" s="255" t="s">
        <v>2535</v>
      </c>
    </row>
    <row r="706" spans="1:51" s="13" customFormat="1" ht="12">
      <c r="A706" s="13"/>
      <c r="B706" s="257"/>
      <c r="C706" s="258"/>
      <c r="D706" s="259" t="s">
        <v>166</v>
      </c>
      <c r="E706" s="260" t="s">
        <v>1</v>
      </c>
      <c r="F706" s="261" t="s">
        <v>349</v>
      </c>
      <c r="G706" s="258"/>
      <c r="H706" s="260" t="s">
        <v>1</v>
      </c>
      <c r="I706" s="262"/>
      <c r="J706" s="258"/>
      <c r="K706" s="258"/>
      <c r="L706" s="263"/>
      <c r="M706" s="264"/>
      <c r="N706" s="265"/>
      <c r="O706" s="265"/>
      <c r="P706" s="265"/>
      <c r="Q706" s="265"/>
      <c r="R706" s="265"/>
      <c r="S706" s="265"/>
      <c r="T706" s="26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7" t="s">
        <v>166</v>
      </c>
      <c r="AU706" s="267" t="s">
        <v>82</v>
      </c>
      <c r="AV706" s="13" t="s">
        <v>80</v>
      </c>
      <c r="AW706" s="13" t="s">
        <v>30</v>
      </c>
      <c r="AX706" s="13" t="s">
        <v>73</v>
      </c>
      <c r="AY706" s="267" t="s">
        <v>158</v>
      </c>
    </row>
    <row r="707" spans="1:51" s="14" customFormat="1" ht="12">
      <c r="A707" s="14"/>
      <c r="B707" s="268"/>
      <c r="C707" s="269"/>
      <c r="D707" s="259" t="s">
        <v>166</v>
      </c>
      <c r="E707" s="270" t="s">
        <v>1</v>
      </c>
      <c r="F707" s="271" t="s">
        <v>2320</v>
      </c>
      <c r="G707" s="269"/>
      <c r="H707" s="272">
        <v>204.54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166</v>
      </c>
      <c r="AU707" s="278" t="s">
        <v>82</v>
      </c>
      <c r="AV707" s="14" t="s">
        <v>82</v>
      </c>
      <c r="AW707" s="14" t="s">
        <v>30</v>
      </c>
      <c r="AX707" s="14" t="s">
        <v>73</v>
      </c>
      <c r="AY707" s="278" t="s">
        <v>158</v>
      </c>
    </row>
    <row r="708" spans="1:51" s="14" customFormat="1" ht="12">
      <c r="A708" s="14"/>
      <c r="B708" s="268"/>
      <c r="C708" s="269"/>
      <c r="D708" s="259" t="s">
        <v>166</v>
      </c>
      <c r="E708" s="270" t="s">
        <v>1</v>
      </c>
      <c r="F708" s="271" t="s">
        <v>2321</v>
      </c>
      <c r="G708" s="269"/>
      <c r="H708" s="272">
        <v>322.371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166</v>
      </c>
      <c r="AU708" s="278" t="s">
        <v>82</v>
      </c>
      <c r="AV708" s="14" t="s">
        <v>82</v>
      </c>
      <c r="AW708" s="14" t="s">
        <v>30</v>
      </c>
      <c r="AX708" s="14" t="s">
        <v>73</v>
      </c>
      <c r="AY708" s="278" t="s">
        <v>158</v>
      </c>
    </row>
    <row r="709" spans="1:51" s="14" customFormat="1" ht="12">
      <c r="A709" s="14"/>
      <c r="B709" s="268"/>
      <c r="C709" s="269"/>
      <c r="D709" s="259" t="s">
        <v>166</v>
      </c>
      <c r="E709" s="270" t="s">
        <v>1</v>
      </c>
      <c r="F709" s="271" t="s">
        <v>2322</v>
      </c>
      <c r="G709" s="269"/>
      <c r="H709" s="272">
        <v>144.594</v>
      </c>
      <c r="I709" s="273"/>
      <c r="J709" s="269"/>
      <c r="K709" s="269"/>
      <c r="L709" s="274"/>
      <c r="M709" s="275"/>
      <c r="N709" s="276"/>
      <c r="O709" s="276"/>
      <c r="P709" s="276"/>
      <c r="Q709" s="276"/>
      <c r="R709" s="276"/>
      <c r="S709" s="276"/>
      <c r="T709" s="27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8" t="s">
        <v>166</v>
      </c>
      <c r="AU709" s="278" t="s">
        <v>82</v>
      </c>
      <c r="AV709" s="14" t="s">
        <v>82</v>
      </c>
      <c r="AW709" s="14" t="s">
        <v>30</v>
      </c>
      <c r="AX709" s="14" t="s">
        <v>73</v>
      </c>
      <c r="AY709" s="278" t="s">
        <v>158</v>
      </c>
    </row>
    <row r="710" spans="1:51" s="14" customFormat="1" ht="12">
      <c r="A710" s="14"/>
      <c r="B710" s="268"/>
      <c r="C710" s="269"/>
      <c r="D710" s="259" t="s">
        <v>166</v>
      </c>
      <c r="E710" s="270" t="s">
        <v>1</v>
      </c>
      <c r="F710" s="271" t="s">
        <v>2323</v>
      </c>
      <c r="G710" s="269"/>
      <c r="H710" s="272">
        <v>1071.447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166</v>
      </c>
      <c r="AU710" s="278" t="s">
        <v>82</v>
      </c>
      <c r="AV710" s="14" t="s">
        <v>82</v>
      </c>
      <c r="AW710" s="14" t="s">
        <v>30</v>
      </c>
      <c r="AX710" s="14" t="s">
        <v>73</v>
      </c>
      <c r="AY710" s="278" t="s">
        <v>158</v>
      </c>
    </row>
    <row r="711" spans="1:51" s="14" customFormat="1" ht="12">
      <c r="A711" s="14"/>
      <c r="B711" s="268"/>
      <c r="C711" s="269"/>
      <c r="D711" s="259" t="s">
        <v>166</v>
      </c>
      <c r="E711" s="270" t="s">
        <v>1</v>
      </c>
      <c r="F711" s="271" t="s">
        <v>2324</v>
      </c>
      <c r="G711" s="269"/>
      <c r="H711" s="272">
        <v>99.42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166</v>
      </c>
      <c r="AU711" s="278" t="s">
        <v>82</v>
      </c>
      <c r="AV711" s="14" t="s">
        <v>82</v>
      </c>
      <c r="AW711" s="14" t="s">
        <v>30</v>
      </c>
      <c r="AX711" s="14" t="s">
        <v>73</v>
      </c>
      <c r="AY711" s="278" t="s">
        <v>158</v>
      </c>
    </row>
    <row r="712" spans="1:51" s="14" customFormat="1" ht="12">
      <c r="A712" s="14"/>
      <c r="B712" s="268"/>
      <c r="C712" s="269"/>
      <c r="D712" s="259" t="s">
        <v>166</v>
      </c>
      <c r="E712" s="270" t="s">
        <v>1</v>
      </c>
      <c r="F712" s="271" t="s">
        <v>2325</v>
      </c>
      <c r="G712" s="269"/>
      <c r="H712" s="272">
        <v>95.81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166</v>
      </c>
      <c r="AU712" s="278" t="s">
        <v>82</v>
      </c>
      <c r="AV712" s="14" t="s">
        <v>82</v>
      </c>
      <c r="AW712" s="14" t="s">
        <v>30</v>
      </c>
      <c r="AX712" s="14" t="s">
        <v>73</v>
      </c>
      <c r="AY712" s="278" t="s">
        <v>158</v>
      </c>
    </row>
    <row r="713" spans="1:65" s="2" customFormat="1" ht="21.75" customHeight="1">
      <c r="A713" s="37"/>
      <c r="B713" s="38"/>
      <c r="C713" s="243" t="s">
        <v>786</v>
      </c>
      <c r="D713" s="243" t="s">
        <v>160</v>
      </c>
      <c r="E713" s="244" t="s">
        <v>732</v>
      </c>
      <c r="F713" s="245" t="s">
        <v>733</v>
      </c>
      <c r="G713" s="246" t="s">
        <v>462</v>
      </c>
      <c r="H713" s="247">
        <v>428.35</v>
      </c>
      <c r="I713" s="248"/>
      <c r="J713" s="249">
        <f>ROUND(I713*H713,2)</f>
        <v>0</v>
      </c>
      <c r="K713" s="250"/>
      <c r="L713" s="43"/>
      <c r="M713" s="251" t="s">
        <v>1</v>
      </c>
      <c r="N713" s="252" t="s">
        <v>38</v>
      </c>
      <c r="O713" s="90"/>
      <c r="P713" s="253">
        <f>O713*H713</f>
        <v>0</v>
      </c>
      <c r="Q713" s="253">
        <v>0</v>
      </c>
      <c r="R713" s="253">
        <f>Q713*H713</f>
        <v>0</v>
      </c>
      <c r="S713" s="253">
        <v>0</v>
      </c>
      <c r="T713" s="254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55" t="s">
        <v>164</v>
      </c>
      <c r="AT713" s="255" t="s">
        <v>160</v>
      </c>
      <c r="AU713" s="255" t="s">
        <v>82</v>
      </c>
      <c r="AY713" s="16" t="s">
        <v>158</v>
      </c>
      <c r="BE713" s="256">
        <f>IF(N713="základní",J713,0)</f>
        <v>0</v>
      </c>
      <c r="BF713" s="256">
        <f>IF(N713="snížená",J713,0)</f>
        <v>0</v>
      </c>
      <c r="BG713" s="256">
        <f>IF(N713="zákl. přenesená",J713,0)</f>
        <v>0</v>
      </c>
      <c r="BH713" s="256">
        <f>IF(N713="sníž. přenesená",J713,0)</f>
        <v>0</v>
      </c>
      <c r="BI713" s="256">
        <f>IF(N713="nulová",J713,0)</f>
        <v>0</v>
      </c>
      <c r="BJ713" s="16" t="s">
        <v>80</v>
      </c>
      <c r="BK713" s="256">
        <f>ROUND(I713*H713,2)</f>
        <v>0</v>
      </c>
      <c r="BL713" s="16" t="s">
        <v>164</v>
      </c>
      <c r="BM713" s="255" t="s">
        <v>2536</v>
      </c>
    </row>
    <row r="714" spans="1:51" s="14" customFormat="1" ht="12">
      <c r="A714" s="14"/>
      <c r="B714" s="268"/>
      <c r="C714" s="269"/>
      <c r="D714" s="259" t="s">
        <v>166</v>
      </c>
      <c r="E714" s="270" t="s">
        <v>1</v>
      </c>
      <c r="F714" s="271" t="s">
        <v>2537</v>
      </c>
      <c r="G714" s="269"/>
      <c r="H714" s="272">
        <v>126.95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166</v>
      </c>
      <c r="AU714" s="278" t="s">
        <v>82</v>
      </c>
      <c r="AV714" s="14" t="s">
        <v>82</v>
      </c>
      <c r="AW714" s="14" t="s">
        <v>30</v>
      </c>
      <c r="AX714" s="14" t="s">
        <v>73</v>
      </c>
      <c r="AY714" s="278" t="s">
        <v>158</v>
      </c>
    </row>
    <row r="715" spans="1:51" s="14" customFormat="1" ht="12">
      <c r="A715" s="14"/>
      <c r="B715" s="268"/>
      <c r="C715" s="269"/>
      <c r="D715" s="259" t="s">
        <v>166</v>
      </c>
      <c r="E715" s="270" t="s">
        <v>1</v>
      </c>
      <c r="F715" s="271" t="s">
        <v>2538</v>
      </c>
      <c r="G715" s="269"/>
      <c r="H715" s="272">
        <v>134.4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166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158</v>
      </c>
    </row>
    <row r="716" spans="1:51" s="14" customFormat="1" ht="12">
      <c r="A716" s="14"/>
      <c r="B716" s="268"/>
      <c r="C716" s="269"/>
      <c r="D716" s="259" t="s">
        <v>166</v>
      </c>
      <c r="E716" s="270" t="s">
        <v>1</v>
      </c>
      <c r="F716" s="271" t="s">
        <v>2539</v>
      </c>
      <c r="G716" s="269"/>
      <c r="H716" s="272">
        <v>13.4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166</v>
      </c>
      <c r="AU716" s="278" t="s">
        <v>82</v>
      </c>
      <c r="AV716" s="14" t="s">
        <v>82</v>
      </c>
      <c r="AW716" s="14" t="s">
        <v>30</v>
      </c>
      <c r="AX716" s="14" t="s">
        <v>73</v>
      </c>
      <c r="AY716" s="278" t="s">
        <v>158</v>
      </c>
    </row>
    <row r="717" spans="1:51" s="14" customFormat="1" ht="12">
      <c r="A717" s="14"/>
      <c r="B717" s="268"/>
      <c r="C717" s="269"/>
      <c r="D717" s="259" t="s">
        <v>166</v>
      </c>
      <c r="E717" s="270" t="s">
        <v>1</v>
      </c>
      <c r="F717" s="271" t="s">
        <v>2540</v>
      </c>
      <c r="G717" s="269"/>
      <c r="H717" s="272">
        <v>153.6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166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158</v>
      </c>
    </row>
    <row r="718" spans="1:63" s="12" customFormat="1" ht="22.8" customHeight="1">
      <c r="A718" s="12"/>
      <c r="B718" s="227"/>
      <c r="C718" s="228"/>
      <c r="D718" s="229" t="s">
        <v>72</v>
      </c>
      <c r="E718" s="241" t="s">
        <v>610</v>
      </c>
      <c r="F718" s="241" t="s">
        <v>739</v>
      </c>
      <c r="G718" s="228"/>
      <c r="H718" s="228"/>
      <c r="I718" s="231"/>
      <c r="J718" s="242">
        <f>BK718</f>
        <v>0</v>
      </c>
      <c r="K718" s="228"/>
      <c r="L718" s="233"/>
      <c r="M718" s="234"/>
      <c r="N718" s="235"/>
      <c r="O718" s="235"/>
      <c r="P718" s="236">
        <f>SUM(P719:P756)</f>
        <v>0</v>
      </c>
      <c r="Q718" s="235"/>
      <c r="R718" s="236">
        <f>SUM(R719:R756)</f>
        <v>93.38192647999999</v>
      </c>
      <c r="S718" s="235"/>
      <c r="T718" s="237">
        <f>SUM(T719:T756)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8" t="s">
        <v>80</v>
      </c>
      <c r="AT718" s="239" t="s">
        <v>72</v>
      </c>
      <c r="AU718" s="239" t="s">
        <v>80</v>
      </c>
      <c r="AY718" s="238" t="s">
        <v>158</v>
      </c>
      <c r="BK718" s="240">
        <f>SUM(BK719:BK756)</f>
        <v>0</v>
      </c>
    </row>
    <row r="719" spans="1:65" s="2" customFormat="1" ht="16.5" customHeight="1">
      <c r="A719" s="37"/>
      <c r="B719" s="38"/>
      <c r="C719" s="243" t="s">
        <v>791</v>
      </c>
      <c r="D719" s="243" t="s">
        <v>160</v>
      </c>
      <c r="E719" s="244" t="s">
        <v>741</v>
      </c>
      <c r="F719" s="245" t="s">
        <v>742</v>
      </c>
      <c r="G719" s="246" t="s">
        <v>171</v>
      </c>
      <c r="H719" s="247">
        <v>33.738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38</v>
      </c>
      <c r="O719" s="90"/>
      <c r="P719" s="253">
        <f>O719*H719</f>
        <v>0</v>
      </c>
      <c r="Q719" s="253">
        <v>2.25634</v>
      </c>
      <c r="R719" s="253">
        <f>Q719*H719</f>
        <v>76.12439891999999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164</v>
      </c>
      <c r="AT719" s="255" t="s">
        <v>160</v>
      </c>
      <c r="AU719" s="255" t="s">
        <v>82</v>
      </c>
      <c r="AY719" s="16" t="s">
        <v>158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80</v>
      </c>
      <c r="BK719" s="256">
        <f>ROUND(I719*H719,2)</f>
        <v>0</v>
      </c>
      <c r="BL719" s="16" t="s">
        <v>164</v>
      </c>
      <c r="BM719" s="255" t="s">
        <v>2541</v>
      </c>
    </row>
    <row r="720" spans="1:51" s="14" customFormat="1" ht="12">
      <c r="A720" s="14"/>
      <c r="B720" s="268"/>
      <c r="C720" s="269"/>
      <c r="D720" s="259" t="s">
        <v>166</v>
      </c>
      <c r="E720" s="270" t="s">
        <v>1</v>
      </c>
      <c r="F720" s="271" t="s">
        <v>2542</v>
      </c>
      <c r="G720" s="269"/>
      <c r="H720" s="272">
        <v>33.738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166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158</v>
      </c>
    </row>
    <row r="721" spans="1:65" s="2" customFormat="1" ht="21.75" customHeight="1">
      <c r="A721" s="37"/>
      <c r="B721" s="38"/>
      <c r="C721" s="243" t="s">
        <v>795</v>
      </c>
      <c r="D721" s="243" t="s">
        <v>160</v>
      </c>
      <c r="E721" s="244" t="s">
        <v>746</v>
      </c>
      <c r="F721" s="245" t="s">
        <v>747</v>
      </c>
      <c r="G721" s="246" t="s">
        <v>171</v>
      </c>
      <c r="H721" s="247">
        <v>4.717</v>
      </c>
      <c r="I721" s="248"/>
      <c r="J721" s="249">
        <f>ROUND(I721*H721,2)</f>
        <v>0</v>
      </c>
      <c r="K721" s="250"/>
      <c r="L721" s="43"/>
      <c r="M721" s="251" t="s">
        <v>1</v>
      </c>
      <c r="N721" s="252" t="s">
        <v>38</v>
      </c>
      <c r="O721" s="90"/>
      <c r="P721" s="253">
        <f>O721*H721</f>
        <v>0</v>
      </c>
      <c r="Q721" s="253">
        <v>2.25634</v>
      </c>
      <c r="R721" s="253">
        <f>Q721*H721</f>
        <v>10.643155779999999</v>
      </c>
      <c r="S721" s="253">
        <v>0</v>
      </c>
      <c r="T721" s="254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55" t="s">
        <v>164</v>
      </c>
      <c r="AT721" s="255" t="s">
        <v>160</v>
      </c>
      <c r="AU721" s="255" t="s">
        <v>82</v>
      </c>
      <c r="AY721" s="16" t="s">
        <v>158</v>
      </c>
      <c r="BE721" s="256">
        <f>IF(N721="základní",J721,0)</f>
        <v>0</v>
      </c>
      <c r="BF721" s="256">
        <f>IF(N721="snížená",J721,0)</f>
        <v>0</v>
      </c>
      <c r="BG721" s="256">
        <f>IF(N721="zákl. přenesená",J721,0)</f>
        <v>0</v>
      </c>
      <c r="BH721" s="256">
        <f>IF(N721="sníž. přenesená",J721,0)</f>
        <v>0</v>
      </c>
      <c r="BI721" s="256">
        <f>IF(N721="nulová",J721,0)</f>
        <v>0</v>
      </c>
      <c r="BJ721" s="16" t="s">
        <v>80</v>
      </c>
      <c r="BK721" s="256">
        <f>ROUND(I721*H721,2)</f>
        <v>0</v>
      </c>
      <c r="BL721" s="16" t="s">
        <v>164</v>
      </c>
      <c r="BM721" s="255" t="s">
        <v>2543</v>
      </c>
    </row>
    <row r="722" spans="1:51" s="14" customFormat="1" ht="12">
      <c r="A722" s="14"/>
      <c r="B722" s="268"/>
      <c r="C722" s="269"/>
      <c r="D722" s="259" t="s">
        <v>166</v>
      </c>
      <c r="E722" s="270" t="s">
        <v>1</v>
      </c>
      <c r="F722" s="271" t="s">
        <v>2544</v>
      </c>
      <c r="G722" s="269"/>
      <c r="H722" s="272">
        <v>4.217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166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158</v>
      </c>
    </row>
    <row r="723" spans="1:51" s="14" customFormat="1" ht="12">
      <c r="A723" s="14"/>
      <c r="B723" s="268"/>
      <c r="C723" s="269"/>
      <c r="D723" s="259" t="s">
        <v>166</v>
      </c>
      <c r="E723" s="270" t="s">
        <v>1</v>
      </c>
      <c r="F723" s="271" t="s">
        <v>2545</v>
      </c>
      <c r="G723" s="269"/>
      <c r="H723" s="272">
        <v>0.5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166</v>
      </c>
      <c r="AU723" s="278" t="s">
        <v>82</v>
      </c>
      <c r="AV723" s="14" t="s">
        <v>82</v>
      </c>
      <c r="AW723" s="14" t="s">
        <v>30</v>
      </c>
      <c r="AX723" s="14" t="s">
        <v>73</v>
      </c>
      <c r="AY723" s="278" t="s">
        <v>158</v>
      </c>
    </row>
    <row r="724" spans="1:65" s="2" customFormat="1" ht="21.75" customHeight="1">
      <c r="A724" s="37"/>
      <c r="B724" s="38"/>
      <c r="C724" s="243" t="s">
        <v>801</v>
      </c>
      <c r="D724" s="243" t="s">
        <v>160</v>
      </c>
      <c r="E724" s="244" t="s">
        <v>752</v>
      </c>
      <c r="F724" s="245" t="s">
        <v>753</v>
      </c>
      <c r="G724" s="246" t="s">
        <v>171</v>
      </c>
      <c r="H724" s="247">
        <v>33.738</v>
      </c>
      <c r="I724" s="248"/>
      <c r="J724" s="249">
        <f>ROUND(I724*H724,2)</f>
        <v>0</v>
      </c>
      <c r="K724" s="250"/>
      <c r="L724" s="43"/>
      <c r="M724" s="251" t="s">
        <v>1</v>
      </c>
      <c r="N724" s="252" t="s">
        <v>38</v>
      </c>
      <c r="O724" s="90"/>
      <c r="P724" s="253">
        <f>O724*H724</f>
        <v>0</v>
      </c>
      <c r="Q724" s="253">
        <v>0</v>
      </c>
      <c r="R724" s="253">
        <f>Q724*H724</f>
        <v>0</v>
      </c>
      <c r="S724" s="253">
        <v>0</v>
      </c>
      <c r="T724" s="25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55" t="s">
        <v>164</v>
      </c>
      <c r="AT724" s="255" t="s">
        <v>160</v>
      </c>
      <c r="AU724" s="255" t="s">
        <v>82</v>
      </c>
      <c r="AY724" s="16" t="s">
        <v>158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6" t="s">
        <v>80</v>
      </c>
      <c r="BK724" s="256">
        <f>ROUND(I724*H724,2)</f>
        <v>0</v>
      </c>
      <c r="BL724" s="16" t="s">
        <v>164</v>
      </c>
      <c r="BM724" s="255" t="s">
        <v>2546</v>
      </c>
    </row>
    <row r="725" spans="1:51" s="14" customFormat="1" ht="12">
      <c r="A725" s="14"/>
      <c r="B725" s="268"/>
      <c r="C725" s="269"/>
      <c r="D725" s="259" t="s">
        <v>166</v>
      </c>
      <c r="E725" s="270" t="s">
        <v>1</v>
      </c>
      <c r="F725" s="271" t="s">
        <v>2542</v>
      </c>
      <c r="G725" s="269"/>
      <c r="H725" s="272">
        <v>33.738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166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158</v>
      </c>
    </row>
    <row r="726" spans="1:65" s="2" customFormat="1" ht="21.75" customHeight="1">
      <c r="A726" s="37"/>
      <c r="B726" s="38"/>
      <c r="C726" s="243" t="s">
        <v>806</v>
      </c>
      <c r="D726" s="243" t="s">
        <v>160</v>
      </c>
      <c r="E726" s="244" t="s">
        <v>756</v>
      </c>
      <c r="F726" s="245" t="s">
        <v>757</v>
      </c>
      <c r="G726" s="246" t="s">
        <v>171</v>
      </c>
      <c r="H726" s="247">
        <v>33.738</v>
      </c>
      <c r="I726" s="248"/>
      <c r="J726" s="249">
        <f>ROUND(I726*H726,2)</f>
        <v>0</v>
      </c>
      <c r="K726" s="250"/>
      <c r="L726" s="43"/>
      <c r="M726" s="251" t="s">
        <v>1</v>
      </c>
      <c r="N726" s="252" t="s">
        <v>38</v>
      </c>
      <c r="O726" s="90"/>
      <c r="P726" s="253">
        <f>O726*H726</f>
        <v>0</v>
      </c>
      <c r="Q726" s="253">
        <v>0</v>
      </c>
      <c r="R726" s="253">
        <f>Q726*H726</f>
        <v>0</v>
      </c>
      <c r="S726" s="253">
        <v>0</v>
      </c>
      <c r="T726" s="254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55" t="s">
        <v>164</v>
      </c>
      <c r="AT726" s="255" t="s">
        <v>160</v>
      </c>
      <c r="AU726" s="255" t="s">
        <v>82</v>
      </c>
      <c r="AY726" s="16" t="s">
        <v>158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6" t="s">
        <v>80</v>
      </c>
      <c r="BK726" s="256">
        <f>ROUND(I726*H726,2)</f>
        <v>0</v>
      </c>
      <c r="BL726" s="16" t="s">
        <v>164</v>
      </c>
      <c r="BM726" s="255" t="s">
        <v>2547</v>
      </c>
    </row>
    <row r="727" spans="1:51" s="14" customFormat="1" ht="12">
      <c r="A727" s="14"/>
      <c r="B727" s="268"/>
      <c r="C727" s="269"/>
      <c r="D727" s="259" t="s">
        <v>166</v>
      </c>
      <c r="E727" s="270" t="s">
        <v>1</v>
      </c>
      <c r="F727" s="271" t="s">
        <v>2542</v>
      </c>
      <c r="G727" s="269"/>
      <c r="H727" s="272">
        <v>33.738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166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158</v>
      </c>
    </row>
    <row r="728" spans="1:65" s="2" customFormat="1" ht="16.5" customHeight="1">
      <c r="A728" s="37"/>
      <c r="B728" s="38"/>
      <c r="C728" s="243" t="s">
        <v>810</v>
      </c>
      <c r="D728" s="243" t="s">
        <v>160</v>
      </c>
      <c r="E728" s="244" t="s">
        <v>760</v>
      </c>
      <c r="F728" s="245" t="s">
        <v>761</v>
      </c>
      <c r="G728" s="246" t="s">
        <v>214</v>
      </c>
      <c r="H728" s="247">
        <v>0.665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38</v>
      </c>
      <c r="O728" s="90"/>
      <c r="P728" s="253">
        <f>O728*H728</f>
        <v>0</v>
      </c>
      <c r="Q728" s="253">
        <v>1.05306</v>
      </c>
      <c r="R728" s="253">
        <f>Q728*H728</f>
        <v>0.7002849000000001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164</v>
      </c>
      <c r="AT728" s="255" t="s">
        <v>160</v>
      </c>
      <c r="AU728" s="255" t="s">
        <v>82</v>
      </c>
      <c r="AY728" s="16" t="s">
        <v>158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164</v>
      </c>
      <c r="BM728" s="255" t="s">
        <v>2548</v>
      </c>
    </row>
    <row r="729" spans="1:51" s="14" customFormat="1" ht="12">
      <c r="A729" s="14"/>
      <c r="B729" s="268"/>
      <c r="C729" s="269"/>
      <c r="D729" s="259" t="s">
        <v>166</v>
      </c>
      <c r="E729" s="270" t="s">
        <v>1</v>
      </c>
      <c r="F729" s="271" t="s">
        <v>2549</v>
      </c>
      <c r="G729" s="269"/>
      <c r="H729" s="272">
        <v>0.665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166</v>
      </c>
      <c r="AU729" s="278" t="s">
        <v>82</v>
      </c>
      <c r="AV729" s="14" t="s">
        <v>82</v>
      </c>
      <c r="AW729" s="14" t="s">
        <v>30</v>
      </c>
      <c r="AX729" s="14" t="s">
        <v>73</v>
      </c>
      <c r="AY729" s="278" t="s">
        <v>158</v>
      </c>
    </row>
    <row r="730" spans="1:65" s="2" customFormat="1" ht="21.75" customHeight="1">
      <c r="A730" s="37"/>
      <c r="B730" s="38"/>
      <c r="C730" s="243" t="s">
        <v>814</v>
      </c>
      <c r="D730" s="243" t="s">
        <v>160</v>
      </c>
      <c r="E730" s="244" t="s">
        <v>765</v>
      </c>
      <c r="F730" s="245" t="s">
        <v>766</v>
      </c>
      <c r="G730" s="246" t="s">
        <v>163</v>
      </c>
      <c r="H730" s="247">
        <v>59.716</v>
      </c>
      <c r="I730" s="248"/>
      <c r="J730" s="249">
        <f>ROUND(I730*H730,2)</f>
        <v>0</v>
      </c>
      <c r="K730" s="250"/>
      <c r="L730" s="43"/>
      <c r="M730" s="251" t="s">
        <v>1</v>
      </c>
      <c r="N730" s="252" t="s">
        <v>38</v>
      </c>
      <c r="O730" s="90"/>
      <c r="P730" s="253">
        <f>O730*H730</f>
        <v>0</v>
      </c>
      <c r="Q730" s="253">
        <v>0.09868</v>
      </c>
      <c r="R730" s="253">
        <f>Q730*H730</f>
        <v>5.89277488</v>
      </c>
      <c r="S730" s="253">
        <v>0</v>
      </c>
      <c r="T730" s="254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55" t="s">
        <v>164</v>
      </c>
      <c r="AT730" s="255" t="s">
        <v>160</v>
      </c>
      <c r="AU730" s="255" t="s">
        <v>82</v>
      </c>
      <c r="AY730" s="16" t="s">
        <v>158</v>
      </c>
      <c r="BE730" s="256">
        <f>IF(N730="základní",J730,0)</f>
        <v>0</v>
      </c>
      <c r="BF730" s="256">
        <f>IF(N730="snížená",J730,0)</f>
        <v>0</v>
      </c>
      <c r="BG730" s="256">
        <f>IF(N730="zákl. přenesená",J730,0)</f>
        <v>0</v>
      </c>
      <c r="BH730" s="256">
        <f>IF(N730="sníž. přenesená",J730,0)</f>
        <v>0</v>
      </c>
      <c r="BI730" s="256">
        <f>IF(N730="nulová",J730,0)</f>
        <v>0</v>
      </c>
      <c r="BJ730" s="16" t="s">
        <v>80</v>
      </c>
      <c r="BK730" s="256">
        <f>ROUND(I730*H730,2)</f>
        <v>0</v>
      </c>
      <c r="BL730" s="16" t="s">
        <v>164</v>
      </c>
      <c r="BM730" s="255" t="s">
        <v>2550</v>
      </c>
    </row>
    <row r="731" spans="1:51" s="13" customFormat="1" ht="12">
      <c r="A731" s="13"/>
      <c r="B731" s="257"/>
      <c r="C731" s="258"/>
      <c r="D731" s="259" t="s">
        <v>166</v>
      </c>
      <c r="E731" s="260" t="s">
        <v>1</v>
      </c>
      <c r="F731" s="261" t="s">
        <v>768</v>
      </c>
      <c r="G731" s="258"/>
      <c r="H731" s="260" t="s">
        <v>1</v>
      </c>
      <c r="I731" s="262"/>
      <c r="J731" s="258"/>
      <c r="K731" s="258"/>
      <c r="L731" s="263"/>
      <c r="M731" s="264"/>
      <c r="N731" s="265"/>
      <c r="O731" s="265"/>
      <c r="P731" s="265"/>
      <c r="Q731" s="265"/>
      <c r="R731" s="265"/>
      <c r="S731" s="265"/>
      <c r="T731" s="26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7" t="s">
        <v>166</v>
      </c>
      <c r="AU731" s="267" t="s">
        <v>82</v>
      </c>
      <c r="AV731" s="13" t="s">
        <v>80</v>
      </c>
      <c r="AW731" s="13" t="s">
        <v>30</v>
      </c>
      <c r="AX731" s="13" t="s">
        <v>73</v>
      </c>
      <c r="AY731" s="267" t="s">
        <v>158</v>
      </c>
    </row>
    <row r="732" spans="1:51" s="13" customFormat="1" ht="12">
      <c r="A732" s="13"/>
      <c r="B732" s="257"/>
      <c r="C732" s="258"/>
      <c r="D732" s="259" t="s">
        <v>166</v>
      </c>
      <c r="E732" s="260" t="s">
        <v>1</v>
      </c>
      <c r="F732" s="261" t="s">
        <v>2288</v>
      </c>
      <c r="G732" s="258"/>
      <c r="H732" s="260" t="s">
        <v>1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7" t="s">
        <v>166</v>
      </c>
      <c r="AU732" s="267" t="s">
        <v>82</v>
      </c>
      <c r="AV732" s="13" t="s">
        <v>80</v>
      </c>
      <c r="AW732" s="13" t="s">
        <v>30</v>
      </c>
      <c r="AX732" s="13" t="s">
        <v>73</v>
      </c>
      <c r="AY732" s="267" t="s">
        <v>158</v>
      </c>
    </row>
    <row r="733" spans="1:51" s="14" customFormat="1" ht="12">
      <c r="A733" s="14"/>
      <c r="B733" s="268"/>
      <c r="C733" s="269"/>
      <c r="D733" s="259" t="s">
        <v>166</v>
      </c>
      <c r="E733" s="270" t="s">
        <v>1</v>
      </c>
      <c r="F733" s="271" t="s">
        <v>2551</v>
      </c>
      <c r="G733" s="269"/>
      <c r="H733" s="272">
        <v>2.016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166</v>
      </c>
      <c r="AU733" s="278" t="s">
        <v>82</v>
      </c>
      <c r="AV733" s="14" t="s">
        <v>82</v>
      </c>
      <c r="AW733" s="14" t="s">
        <v>30</v>
      </c>
      <c r="AX733" s="14" t="s">
        <v>73</v>
      </c>
      <c r="AY733" s="278" t="s">
        <v>158</v>
      </c>
    </row>
    <row r="734" spans="1:51" s="14" customFormat="1" ht="12">
      <c r="A734" s="14"/>
      <c r="B734" s="268"/>
      <c r="C734" s="269"/>
      <c r="D734" s="259" t="s">
        <v>166</v>
      </c>
      <c r="E734" s="270" t="s">
        <v>1</v>
      </c>
      <c r="F734" s="271" t="s">
        <v>2552</v>
      </c>
      <c r="G734" s="269"/>
      <c r="H734" s="272">
        <v>1.277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166</v>
      </c>
      <c r="AU734" s="278" t="s">
        <v>82</v>
      </c>
      <c r="AV734" s="14" t="s">
        <v>82</v>
      </c>
      <c r="AW734" s="14" t="s">
        <v>30</v>
      </c>
      <c r="AX734" s="14" t="s">
        <v>73</v>
      </c>
      <c r="AY734" s="278" t="s">
        <v>158</v>
      </c>
    </row>
    <row r="735" spans="1:51" s="13" customFormat="1" ht="12">
      <c r="A735" s="13"/>
      <c r="B735" s="257"/>
      <c r="C735" s="258"/>
      <c r="D735" s="259" t="s">
        <v>166</v>
      </c>
      <c r="E735" s="260" t="s">
        <v>1</v>
      </c>
      <c r="F735" s="261" t="s">
        <v>2295</v>
      </c>
      <c r="G735" s="258"/>
      <c r="H735" s="260" t="s">
        <v>1</v>
      </c>
      <c r="I735" s="262"/>
      <c r="J735" s="258"/>
      <c r="K735" s="258"/>
      <c r="L735" s="263"/>
      <c r="M735" s="264"/>
      <c r="N735" s="265"/>
      <c r="O735" s="265"/>
      <c r="P735" s="265"/>
      <c r="Q735" s="265"/>
      <c r="R735" s="265"/>
      <c r="S735" s="265"/>
      <c r="T735" s="26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7" t="s">
        <v>166</v>
      </c>
      <c r="AU735" s="267" t="s">
        <v>82</v>
      </c>
      <c r="AV735" s="13" t="s">
        <v>80</v>
      </c>
      <c r="AW735" s="13" t="s">
        <v>30</v>
      </c>
      <c r="AX735" s="13" t="s">
        <v>73</v>
      </c>
      <c r="AY735" s="267" t="s">
        <v>158</v>
      </c>
    </row>
    <row r="736" spans="1:51" s="14" customFormat="1" ht="12">
      <c r="A736" s="14"/>
      <c r="B736" s="268"/>
      <c r="C736" s="269"/>
      <c r="D736" s="259" t="s">
        <v>166</v>
      </c>
      <c r="E736" s="270" t="s">
        <v>1</v>
      </c>
      <c r="F736" s="271" t="s">
        <v>2553</v>
      </c>
      <c r="G736" s="269"/>
      <c r="H736" s="272">
        <v>7.022</v>
      </c>
      <c r="I736" s="273"/>
      <c r="J736" s="269"/>
      <c r="K736" s="269"/>
      <c r="L736" s="274"/>
      <c r="M736" s="275"/>
      <c r="N736" s="276"/>
      <c r="O736" s="276"/>
      <c r="P736" s="276"/>
      <c r="Q736" s="276"/>
      <c r="R736" s="276"/>
      <c r="S736" s="276"/>
      <c r="T736" s="27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8" t="s">
        <v>166</v>
      </c>
      <c r="AU736" s="278" t="s">
        <v>82</v>
      </c>
      <c r="AV736" s="14" t="s">
        <v>82</v>
      </c>
      <c r="AW736" s="14" t="s">
        <v>30</v>
      </c>
      <c r="AX736" s="14" t="s">
        <v>73</v>
      </c>
      <c r="AY736" s="278" t="s">
        <v>158</v>
      </c>
    </row>
    <row r="737" spans="1:51" s="14" customFormat="1" ht="12">
      <c r="A737" s="14"/>
      <c r="B737" s="268"/>
      <c r="C737" s="269"/>
      <c r="D737" s="259" t="s">
        <v>166</v>
      </c>
      <c r="E737" s="270" t="s">
        <v>1</v>
      </c>
      <c r="F737" s="271" t="s">
        <v>2554</v>
      </c>
      <c r="G737" s="269"/>
      <c r="H737" s="272">
        <v>4.704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166</v>
      </c>
      <c r="AU737" s="278" t="s">
        <v>82</v>
      </c>
      <c r="AV737" s="14" t="s">
        <v>82</v>
      </c>
      <c r="AW737" s="14" t="s">
        <v>30</v>
      </c>
      <c r="AX737" s="14" t="s">
        <v>73</v>
      </c>
      <c r="AY737" s="278" t="s">
        <v>158</v>
      </c>
    </row>
    <row r="738" spans="1:51" s="14" customFormat="1" ht="12">
      <c r="A738" s="14"/>
      <c r="B738" s="268"/>
      <c r="C738" s="269"/>
      <c r="D738" s="259" t="s">
        <v>166</v>
      </c>
      <c r="E738" s="270" t="s">
        <v>1</v>
      </c>
      <c r="F738" s="271" t="s">
        <v>2555</v>
      </c>
      <c r="G738" s="269"/>
      <c r="H738" s="272">
        <v>10.08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166</v>
      </c>
      <c r="AU738" s="278" t="s">
        <v>82</v>
      </c>
      <c r="AV738" s="14" t="s">
        <v>82</v>
      </c>
      <c r="AW738" s="14" t="s">
        <v>30</v>
      </c>
      <c r="AX738" s="14" t="s">
        <v>73</v>
      </c>
      <c r="AY738" s="278" t="s">
        <v>158</v>
      </c>
    </row>
    <row r="739" spans="1:51" s="14" customFormat="1" ht="12">
      <c r="A739" s="14"/>
      <c r="B739" s="268"/>
      <c r="C739" s="269"/>
      <c r="D739" s="259" t="s">
        <v>166</v>
      </c>
      <c r="E739" s="270" t="s">
        <v>1</v>
      </c>
      <c r="F739" s="271" t="s">
        <v>2556</v>
      </c>
      <c r="G739" s="269"/>
      <c r="H739" s="272">
        <v>3.83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166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158</v>
      </c>
    </row>
    <row r="740" spans="1:51" s="14" customFormat="1" ht="12">
      <c r="A740" s="14"/>
      <c r="B740" s="268"/>
      <c r="C740" s="269"/>
      <c r="D740" s="259" t="s">
        <v>166</v>
      </c>
      <c r="E740" s="270" t="s">
        <v>1</v>
      </c>
      <c r="F740" s="271" t="s">
        <v>2557</v>
      </c>
      <c r="G740" s="269"/>
      <c r="H740" s="272">
        <v>1.248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166</v>
      </c>
      <c r="AU740" s="278" t="s">
        <v>82</v>
      </c>
      <c r="AV740" s="14" t="s">
        <v>82</v>
      </c>
      <c r="AW740" s="14" t="s">
        <v>30</v>
      </c>
      <c r="AX740" s="14" t="s">
        <v>73</v>
      </c>
      <c r="AY740" s="278" t="s">
        <v>158</v>
      </c>
    </row>
    <row r="741" spans="1:51" s="14" customFormat="1" ht="12">
      <c r="A741" s="14"/>
      <c r="B741" s="268"/>
      <c r="C741" s="269"/>
      <c r="D741" s="259" t="s">
        <v>166</v>
      </c>
      <c r="E741" s="270" t="s">
        <v>1</v>
      </c>
      <c r="F741" s="271" t="s">
        <v>2558</v>
      </c>
      <c r="G741" s="269"/>
      <c r="H741" s="272">
        <v>0.36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166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158</v>
      </c>
    </row>
    <row r="742" spans="1:51" s="13" customFormat="1" ht="12">
      <c r="A742" s="13"/>
      <c r="B742" s="257"/>
      <c r="C742" s="258"/>
      <c r="D742" s="259" t="s">
        <v>166</v>
      </c>
      <c r="E742" s="260" t="s">
        <v>1</v>
      </c>
      <c r="F742" s="261" t="s">
        <v>392</v>
      </c>
      <c r="G742" s="258"/>
      <c r="H742" s="260" t="s">
        <v>1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7" t="s">
        <v>166</v>
      </c>
      <c r="AU742" s="267" t="s">
        <v>82</v>
      </c>
      <c r="AV742" s="13" t="s">
        <v>80</v>
      </c>
      <c r="AW742" s="13" t="s">
        <v>30</v>
      </c>
      <c r="AX742" s="13" t="s">
        <v>73</v>
      </c>
      <c r="AY742" s="267" t="s">
        <v>158</v>
      </c>
    </row>
    <row r="743" spans="1:51" s="14" customFormat="1" ht="12">
      <c r="A743" s="14"/>
      <c r="B743" s="268"/>
      <c r="C743" s="269"/>
      <c r="D743" s="259" t="s">
        <v>166</v>
      </c>
      <c r="E743" s="270" t="s">
        <v>1</v>
      </c>
      <c r="F743" s="271" t="s">
        <v>2559</v>
      </c>
      <c r="G743" s="269"/>
      <c r="H743" s="272">
        <v>7.128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166</v>
      </c>
      <c r="AU743" s="278" t="s">
        <v>82</v>
      </c>
      <c r="AV743" s="14" t="s">
        <v>82</v>
      </c>
      <c r="AW743" s="14" t="s">
        <v>30</v>
      </c>
      <c r="AX743" s="14" t="s">
        <v>73</v>
      </c>
      <c r="AY743" s="278" t="s">
        <v>158</v>
      </c>
    </row>
    <row r="744" spans="1:51" s="14" customFormat="1" ht="12">
      <c r="A744" s="14"/>
      <c r="B744" s="268"/>
      <c r="C744" s="269"/>
      <c r="D744" s="259" t="s">
        <v>166</v>
      </c>
      <c r="E744" s="270" t="s">
        <v>1</v>
      </c>
      <c r="F744" s="271" t="s">
        <v>2560</v>
      </c>
      <c r="G744" s="269"/>
      <c r="H744" s="272">
        <v>1.915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166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158</v>
      </c>
    </row>
    <row r="745" spans="1:51" s="14" customFormat="1" ht="12">
      <c r="A745" s="14"/>
      <c r="B745" s="268"/>
      <c r="C745" s="269"/>
      <c r="D745" s="259" t="s">
        <v>166</v>
      </c>
      <c r="E745" s="270" t="s">
        <v>1</v>
      </c>
      <c r="F745" s="271" t="s">
        <v>2554</v>
      </c>
      <c r="G745" s="269"/>
      <c r="H745" s="272">
        <v>4.704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166</v>
      </c>
      <c r="AU745" s="278" t="s">
        <v>82</v>
      </c>
      <c r="AV745" s="14" t="s">
        <v>82</v>
      </c>
      <c r="AW745" s="14" t="s">
        <v>30</v>
      </c>
      <c r="AX745" s="14" t="s">
        <v>73</v>
      </c>
      <c r="AY745" s="278" t="s">
        <v>158</v>
      </c>
    </row>
    <row r="746" spans="1:51" s="14" customFormat="1" ht="12">
      <c r="A746" s="14"/>
      <c r="B746" s="268"/>
      <c r="C746" s="269"/>
      <c r="D746" s="259" t="s">
        <v>166</v>
      </c>
      <c r="E746" s="270" t="s">
        <v>1</v>
      </c>
      <c r="F746" s="271" t="s">
        <v>2555</v>
      </c>
      <c r="G746" s="269"/>
      <c r="H746" s="272">
        <v>10.08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166</v>
      </c>
      <c r="AU746" s="278" t="s">
        <v>82</v>
      </c>
      <c r="AV746" s="14" t="s">
        <v>82</v>
      </c>
      <c r="AW746" s="14" t="s">
        <v>30</v>
      </c>
      <c r="AX746" s="14" t="s">
        <v>73</v>
      </c>
      <c r="AY746" s="278" t="s">
        <v>158</v>
      </c>
    </row>
    <row r="747" spans="1:51" s="14" customFormat="1" ht="12">
      <c r="A747" s="14"/>
      <c r="B747" s="268"/>
      <c r="C747" s="269"/>
      <c r="D747" s="259" t="s">
        <v>166</v>
      </c>
      <c r="E747" s="270" t="s">
        <v>1</v>
      </c>
      <c r="F747" s="271" t="s">
        <v>2561</v>
      </c>
      <c r="G747" s="269"/>
      <c r="H747" s="272">
        <v>0.36</v>
      </c>
      <c r="I747" s="273"/>
      <c r="J747" s="269"/>
      <c r="K747" s="269"/>
      <c r="L747" s="274"/>
      <c r="M747" s="275"/>
      <c r="N747" s="276"/>
      <c r="O747" s="276"/>
      <c r="P747" s="276"/>
      <c r="Q747" s="276"/>
      <c r="R747" s="276"/>
      <c r="S747" s="276"/>
      <c r="T747" s="27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8" t="s">
        <v>166</v>
      </c>
      <c r="AU747" s="278" t="s">
        <v>82</v>
      </c>
      <c r="AV747" s="14" t="s">
        <v>82</v>
      </c>
      <c r="AW747" s="14" t="s">
        <v>30</v>
      </c>
      <c r="AX747" s="14" t="s">
        <v>73</v>
      </c>
      <c r="AY747" s="278" t="s">
        <v>158</v>
      </c>
    </row>
    <row r="748" spans="1:51" s="14" customFormat="1" ht="12">
      <c r="A748" s="14"/>
      <c r="B748" s="268"/>
      <c r="C748" s="269"/>
      <c r="D748" s="259" t="s">
        <v>166</v>
      </c>
      <c r="E748" s="270" t="s">
        <v>1</v>
      </c>
      <c r="F748" s="271" t="s">
        <v>2562</v>
      </c>
      <c r="G748" s="269"/>
      <c r="H748" s="272">
        <v>4.992</v>
      </c>
      <c r="I748" s="273"/>
      <c r="J748" s="269"/>
      <c r="K748" s="269"/>
      <c r="L748" s="274"/>
      <c r="M748" s="275"/>
      <c r="N748" s="276"/>
      <c r="O748" s="276"/>
      <c r="P748" s="276"/>
      <c r="Q748" s="276"/>
      <c r="R748" s="276"/>
      <c r="S748" s="276"/>
      <c r="T748" s="27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8" t="s">
        <v>166</v>
      </c>
      <c r="AU748" s="278" t="s">
        <v>82</v>
      </c>
      <c r="AV748" s="14" t="s">
        <v>82</v>
      </c>
      <c r="AW748" s="14" t="s">
        <v>30</v>
      </c>
      <c r="AX748" s="14" t="s">
        <v>73</v>
      </c>
      <c r="AY748" s="278" t="s">
        <v>158</v>
      </c>
    </row>
    <row r="749" spans="1:65" s="2" customFormat="1" ht="21.75" customHeight="1">
      <c r="A749" s="37"/>
      <c r="B749" s="38"/>
      <c r="C749" s="243" t="s">
        <v>820</v>
      </c>
      <c r="D749" s="243" t="s">
        <v>160</v>
      </c>
      <c r="E749" s="244" t="s">
        <v>781</v>
      </c>
      <c r="F749" s="245" t="s">
        <v>782</v>
      </c>
      <c r="G749" s="246" t="s">
        <v>462</v>
      </c>
      <c r="H749" s="247">
        <v>282.7</v>
      </c>
      <c r="I749" s="248"/>
      <c r="J749" s="249">
        <f>ROUND(I749*H749,2)</f>
        <v>0</v>
      </c>
      <c r="K749" s="250"/>
      <c r="L749" s="43"/>
      <c r="M749" s="251" t="s">
        <v>1</v>
      </c>
      <c r="N749" s="252" t="s">
        <v>38</v>
      </c>
      <c r="O749" s="90"/>
      <c r="P749" s="253">
        <f>O749*H749</f>
        <v>0</v>
      </c>
      <c r="Q749" s="253">
        <v>6E-05</v>
      </c>
      <c r="R749" s="253">
        <f>Q749*H749</f>
        <v>0.016962</v>
      </c>
      <c r="S749" s="253">
        <v>0</v>
      </c>
      <c r="T749" s="254">
        <f>S749*H749</f>
        <v>0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55" t="s">
        <v>164</v>
      </c>
      <c r="AT749" s="255" t="s">
        <v>160</v>
      </c>
      <c r="AU749" s="255" t="s">
        <v>82</v>
      </c>
      <c r="AY749" s="16" t="s">
        <v>158</v>
      </c>
      <c r="BE749" s="256">
        <f>IF(N749="základní",J749,0)</f>
        <v>0</v>
      </c>
      <c r="BF749" s="256">
        <f>IF(N749="snížená",J749,0)</f>
        <v>0</v>
      </c>
      <c r="BG749" s="256">
        <f>IF(N749="zákl. přenesená",J749,0)</f>
        <v>0</v>
      </c>
      <c r="BH749" s="256">
        <f>IF(N749="sníž. přenesená",J749,0)</f>
        <v>0</v>
      </c>
      <c r="BI749" s="256">
        <f>IF(N749="nulová",J749,0)</f>
        <v>0</v>
      </c>
      <c r="BJ749" s="16" t="s">
        <v>80</v>
      </c>
      <c r="BK749" s="256">
        <f>ROUND(I749*H749,2)</f>
        <v>0</v>
      </c>
      <c r="BL749" s="16" t="s">
        <v>164</v>
      </c>
      <c r="BM749" s="255" t="s">
        <v>2563</v>
      </c>
    </row>
    <row r="750" spans="1:51" s="13" customFormat="1" ht="12">
      <c r="A750" s="13"/>
      <c r="B750" s="257"/>
      <c r="C750" s="258"/>
      <c r="D750" s="259" t="s">
        <v>166</v>
      </c>
      <c r="E750" s="260" t="s">
        <v>1</v>
      </c>
      <c r="F750" s="261" t="s">
        <v>604</v>
      </c>
      <c r="G750" s="258"/>
      <c r="H750" s="260" t="s">
        <v>1</v>
      </c>
      <c r="I750" s="262"/>
      <c r="J750" s="258"/>
      <c r="K750" s="258"/>
      <c r="L750" s="263"/>
      <c r="M750" s="264"/>
      <c r="N750" s="265"/>
      <c r="O750" s="265"/>
      <c r="P750" s="265"/>
      <c r="Q750" s="265"/>
      <c r="R750" s="265"/>
      <c r="S750" s="265"/>
      <c r="T750" s="26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7" t="s">
        <v>166</v>
      </c>
      <c r="AU750" s="267" t="s">
        <v>82</v>
      </c>
      <c r="AV750" s="13" t="s">
        <v>80</v>
      </c>
      <c r="AW750" s="13" t="s">
        <v>30</v>
      </c>
      <c r="AX750" s="13" t="s">
        <v>73</v>
      </c>
      <c r="AY750" s="267" t="s">
        <v>158</v>
      </c>
    </row>
    <row r="751" spans="1:51" s="14" customFormat="1" ht="12">
      <c r="A751" s="14"/>
      <c r="B751" s="268"/>
      <c r="C751" s="269"/>
      <c r="D751" s="259" t="s">
        <v>166</v>
      </c>
      <c r="E751" s="270" t="s">
        <v>1</v>
      </c>
      <c r="F751" s="271" t="s">
        <v>2564</v>
      </c>
      <c r="G751" s="269"/>
      <c r="H751" s="272">
        <v>166.2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166</v>
      </c>
      <c r="AU751" s="278" t="s">
        <v>82</v>
      </c>
      <c r="AV751" s="14" t="s">
        <v>82</v>
      </c>
      <c r="AW751" s="14" t="s">
        <v>30</v>
      </c>
      <c r="AX751" s="14" t="s">
        <v>73</v>
      </c>
      <c r="AY751" s="278" t="s">
        <v>158</v>
      </c>
    </row>
    <row r="752" spans="1:51" s="14" customFormat="1" ht="12">
      <c r="A752" s="14"/>
      <c r="B752" s="268"/>
      <c r="C752" s="269"/>
      <c r="D752" s="259" t="s">
        <v>166</v>
      </c>
      <c r="E752" s="270" t="s">
        <v>1</v>
      </c>
      <c r="F752" s="271" t="s">
        <v>2565</v>
      </c>
      <c r="G752" s="269"/>
      <c r="H752" s="272">
        <v>79.1</v>
      </c>
      <c r="I752" s="273"/>
      <c r="J752" s="269"/>
      <c r="K752" s="269"/>
      <c r="L752" s="274"/>
      <c r="M752" s="275"/>
      <c r="N752" s="276"/>
      <c r="O752" s="276"/>
      <c r="P752" s="276"/>
      <c r="Q752" s="276"/>
      <c r="R752" s="276"/>
      <c r="S752" s="276"/>
      <c r="T752" s="27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8" t="s">
        <v>166</v>
      </c>
      <c r="AU752" s="278" t="s">
        <v>82</v>
      </c>
      <c r="AV752" s="14" t="s">
        <v>82</v>
      </c>
      <c r="AW752" s="14" t="s">
        <v>30</v>
      </c>
      <c r="AX752" s="14" t="s">
        <v>73</v>
      </c>
      <c r="AY752" s="278" t="s">
        <v>158</v>
      </c>
    </row>
    <row r="753" spans="1:51" s="14" customFormat="1" ht="12">
      <c r="A753" s="14"/>
      <c r="B753" s="268"/>
      <c r="C753" s="269"/>
      <c r="D753" s="259" t="s">
        <v>166</v>
      </c>
      <c r="E753" s="270" t="s">
        <v>1</v>
      </c>
      <c r="F753" s="271" t="s">
        <v>2566</v>
      </c>
      <c r="G753" s="269"/>
      <c r="H753" s="272">
        <v>12.4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166</v>
      </c>
      <c r="AU753" s="278" t="s">
        <v>82</v>
      </c>
      <c r="AV753" s="14" t="s">
        <v>82</v>
      </c>
      <c r="AW753" s="14" t="s">
        <v>30</v>
      </c>
      <c r="AX753" s="14" t="s">
        <v>73</v>
      </c>
      <c r="AY753" s="278" t="s">
        <v>158</v>
      </c>
    </row>
    <row r="754" spans="1:51" s="14" customFormat="1" ht="12">
      <c r="A754" s="14"/>
      <c r="B754" s="268"/>
      <c r="C754" s="269"/>
      <c r="D754" s="259" t="s">
        <v>166</v>
      </c>
      <c r="E754" s="270" t="s">
        <v>1</v>
      </c>
      <c r="F754" s="271" t="s">
        <v>2567</v>
      </c>
      <c r="G754" s="269"/>
      <c r="H754" s="272">
        <v>25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166</v>
      </c>
      <c r="AU754" s="278" t="s">
        <v>82</v>
      </c>
      <c r="AV754" s="14" t="s">
        <v>82</v>
      </c>
      <c r="AW754" s="14" t="s">
        <v>30</v>
      </c>
      <c r="AX754" s="14" t="s">
        <v>73</v>
      </c>
      <c r="AY754" s="278" t="s">
        <v>158</v>
      </c>
    </row>
    <row r="755" spans="1:65" s="2" customFormat="1" ht="21.75" customHeight="1">
      <c r="A755" s="37"/>
      <c r="B755" s="38"/>
      <c r="C755" s="243" t="s">
        <v>825</v>
      </c>
      <c r="D755" s="243" t="s">
        <v>160</v>
      </c>
      <c r="E755" s="244" t="s">
        <v>787</v>
      </c>
      <c r="F755" s="245" t="s">
        <v>788</v>
      </c>
      <c r="G755" s="246" t="s">
        <v>462</v>
      </c>
      <c r="H755" s="247">
        <v>87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38</v>
      </c>
      <c r="O755" s="90"/>
      <c r="P755" s="253">
        <f>O755*H755</f>
        <v>0</v>
      </c>
      <c r="Q755" s="253">
        <v>5E-05</v>
      </c>
      <c r="R755" s="253">
        <f>Q755*H755</f>
        <v>0.004350000000000001</v>
      </c>
      <c r="S755" s="253">
        <v>0</v>
      </c>
      <c r="T755" s="254">
        <f>S755*H755</f>
        <v>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164</v>
      </c>
      <c r="AT755" s="255" t="s">
        <v>160</v>
      </c>
      <c r="AU755" s="255" t="s">
        <v>82</v>
      </c>
      <c r="AY755" s="16" t="s">
        <v>158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80</v>
      </c>
      <c r="BK755" s="256">
        <f>ROUND(I755*H755,2)</f>
        <v>0</v>
      </c>
      <c r="BL755" s="16" t="s">
        <v>164</v>
      </c>
      <c r="BM755" s="255" t="s">
        <v>2568</v>
      </c>
    </row>
    <row r="756" spans="1:51" s="14" customFormat="1" ht="12">
      <c r="A756" s="14"/>
      <c r="B756" s="268"/>
      <c r="C756" s="269"/>
      <c r="D756" s="259" t="s">
        <v>166</v>
      </c>
      <c r="E756" s="270" t="s">
        <v>1</v>
      </c>
      <c r="F756" s="271" t="s">
        <v>2569</v>
      </c>
      <c r="G756" s="269"/>
      <c r="H756" s="272">
        <v>87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166</v>
      </c>
      <c r="AU756" s="278" t="s">
        <v>82</v>
      </c>
      <c r="AV756" s="14" t="s">
        <v>82</v>
      </c>
      <c r="AW756" s="14" t="s">
        <v>30</v>
      </c>
      <c r="AX756" s="14" t="s">
        <v>73</v>
      </c>
      <c r="AY756" s="278" t="s">
        <v>158</v>
      </c>
    </row>
    <row r="757" spans="1:63" s="12" customFormat="1" ht="22.8" customHeight="1">
      <c r="A757" s="12"/>
      <c r="B757" s="227"/>
      <c r="C757" s="228"/>
      <c r="D757" s="229" t="s">
        <v>72</v>
      </c>
      <c r="E757" s="241" t="s">
        <v>630</v>
      </c>
      <c r="F757" s="241" t="s">
        <v>800</v>
      </c>
      <c r="G757" s="228"/>
      <c r="H757" s="228"/>
      <c r="I757" s="231"/>
      <c r="J757" s="242">
        <f>BK757</f>
        <v>0</v>
      </c>
      <c r="K757" s="228"/>
      <c r="L757" s="233"/>
      <c r="M757" s="234"/>
      <c r="N757" s="235"/>
      <c r="O757" s="235"/>
      <c r="P757" s="236">
        <f>SUM(P758:P768)</f>
        <v>0</v>
      </c>
      <c r="Q757" s="235"/>
      <c r="R757" s="236">
        <f>SUM(R758:R768)</f>
        <v>6.9009599999999995</v>
      </c>
      <c r="S757" s="235"/>
      <c r="T757" s="237">
        <f>SUM(T758:T768)</f>
        <v>0</v>
      </c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R757" s="238" t="s">
        <v>80</v>
      </c>
      <c r="AT757" s="239" t="s">
        <v>72</v>
      </c>
      <c r="AU757" s="239" t="s">
        <v>80</v>
      </c>
      <c r="AY757" s="238" t="s">
        <v>158</v>
      </c>
      <c r="BK757" s="240">
        <f>SUM(BK758:BK768)</f>
        <v>0</v>
      </c>
    </row>
    <row r="758" spans="1:65" s="2" customFormat="1" ht="21.75" customHeight="1">
      <c r="A758" s="37"/>
      <c r="B758" s="38"/>
      <c r="C758" s="243" t="s">
        <v>831</v>
      </c>
      <c r="D758" s="243" t="s">
        <v>160</v>
      </c>
      <c r="E758" s="244" t="s">
        <v>802</v>
      </c>
      <c r="F758" s="245" t="s">
        <v>803</v>
      </c>
      <c r="G758" s="246" t="s">
        <v>284</v>
      </c>
      <c r="H758" s="247">
        <v>15</v>
      </c>
      <c r="I758" s="248"/>
      <c r="J758" s="249">
        <f>ROUND(I758*H758,2)</f>
        <v>0</v>
      </c>
      <c r="K758" s="250"/>
      <c r="L758" s="43"/>
      <c r="M758" s="251" t="s">
        <v>1</v>
      </c>
      <c r="N758" s="252" t="s">
        <v>38</v>
      </c>
      <c r="O758" s="90"/>
      <c r="P758" s="253">
        <f>O758*H758</f>
        <v>0</v>
      </c>
      <c r="Q758" s="253">
        <v>0.4417</v>
      </c>
      <c r="R758" s="253">
        <f>Q758*H758</f>
        <v>6.6255</v>
      </c>
      <c r="S758" s="253">
        <v>0</v>
      </c>
      <c r="T758" s="254">
        <f>S758*H758</f>
        <v>0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255" t="s">
        <v>164</v>
      </c>
      <c r="AT758" s="255" t="s">
        <v>160</v>
      </c>
      <c r="AU758" s="255" t="s">
        <v>82</v>
      </c>
      <c r="AY758" s="16" t="s">
        <v>158</v>
      </c>
      <c r="BE758" s="256">
        <f>IF(N758="základní",J758,0)</f>
        <v>0</v>
      </c>
      <c r="BF758" s="256">
        <f>IF(N758="snížená",J758,0)</f>
        <v>0</v>
      </c>
      <c r="BG758" s="256">
        <f>IF(N758="zákl. přenesená",J758,0)</f>
        <v>0</v>
      </c>
      <c r="BH758" s="256">
        <f>IF(N758="sníž. přenesená",J758,0)</f>
        <v>0</v>
      </c>
      <c r="BI758" s="256">
        <f>IF(N758="nulová",J758,0)</f>
        <v>0</v>
      </c>
      <c r="BJ758" s="16" t="s">
        <v>80</v>
      </c>
      <c r="BK758" s="256">
        <f>ROUND(I758*H758,2)</f>
        <v>0</v>
      </c>
      <c r="BL758" s="16" t="s">
        <v>164</v>
      </c>
      <c r="BM758" s="255" t="s">
        <v>2570</v>
      </c>
    </row>
    <row r="759" spans="1:51" s="14" customFormat="1" ht="12">
      <c r="A759" s="14"/>
      <c r="B759" s="268"/>
      <c r="C759" s="269"/>
      <c r="D759" s="259" t="s">
        <v>166</v>
      </c>
      <c r="E759" s="270" t="s">
        <v>1</v>
      </c>
      <c r="F759" s="271" t="s">
        <v>2227</v>
      </c>
      <c r="G759" s="269"/>
      <c r="H759" s="272">
        <v>9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166</v>
      </c>
      <c r="AU759" s="278" t="s">
        <v>82</v>
      </c>
      <c r="AV759" s="14" t="s">
        <v>82</v>
      </c>
      <c r="AW759" s="14" t="s">
        <v>30</v>
      </c>
      <c r="AX759" s="14" t="s">
        <v>73</v>
      </c>
      <c r="AY759" s="278" t="s">
        <v>158</v>
      </c>
    </row>
    <row r="760" spans="1:51" s="14" customFormat="1" ht="12">
      <c r="A760" s="14"/>
      <c r="B760" s="268"/>
      <c r="C760" s="269"/>
      <c r="D760" s="259" t="s">
        <v>166</v>
      </c>
      <c r="E760" s="270" t="s">
        <v>1</v>
      </c>
      <c r="F760" s="271" t="s">
        <v>2571</v>
      </c>
      <c r="G760" s="269"/>
      <c r="H760" s="272">
        <v>6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166</v>
      </c>
      <c r="AU760" s="278" t="s">
        <v>82</v>
      </c>
      <c r="AV760" s="14" t="s">
        <v>82</v>
      </c>
      <c r="AW760" s="14" t="s">
        <v>30</v>
      </c>
      <c r="AX760" s="14" t="s">
        <v>73</v>
      </c>
      <c r="AY760" s="278" t="s">
        <v>158</v>
      </c>
    </row>
    <row r="761" spans="1:65" s="2" customFormat="1" ht="16.5" customHeight="1">
      <c r="A761" s="37"/>
      <c r="B761" s="38"/>
      <c r="C761" s="279" t="s">
        <v>839</v>
      </c>
      <c r="D761" s="279" t="s">
        <v>233</v>
      </c>
      <c r="E761" s="280" t="s">
        <v>2572</v>
      </c>
      <c r="F761" s="281" t="s">
        <v>808</v>
      </c>
      <c r="G761" s="282" t="s">
        <v>284</v>
      </c>
      <c r="H761" s="283">
        <v>1</v>
      </c>
      <c r="I761" s="284"/>
      <c r="J761" s="285">
        <f>ROUND(I761*H761,2)</f>
        <v>0</v>
      </c>
      <c r="K761" s="286"/>
      <c r="L761" s="287"/>
      <c r="M761" s="288" t="s">
        <v>1</v>
      </c>
      <c r="N761" s="289" t="s">
        <v>38</v>
      </c>
      <c r="O761" s="90"/>
      <c r="P761" s="253">
        <f>O761*H761</f>
        <v>0</v>
      </c>
      <c r="Q761" s="253">
        <v>0.01765</v>
      </c>
      <c r="R761" s="253">
        <f>Q761*H761</f>
        <v>0.01765</v>
      </c>
      <c r="S761" s="253">
        <v>0</v>
      </c>
      <c r="T761" s="254">
        <f>S761*H761</f>
        <v>0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255" t="s">
        <v>203</v>
      </c>
      <c r="AT761" s="255" t="s">
        <v>233</v>
      </c>
      <c r="AU761" s="255" t="s">
        <v>82</v>
      </c>
      <c r="AY761" s="16" t="s">
        <v>158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6" t="s">
        <v>80</v>
      </c>
      <c r="BK761" s="256">
        <f>ROUND(I761*H761,2)</f>
        <v>0</v>
      </c>
      <c r="BL761" s="16" t="s">
        <v>164</v>
      </c>
      <c r="BM761" s="255" t="s">
        <v>2573</v>
      </c>
    </row>
    <row r="762" spans="1:51" s="14" customFormat="1" ht="12">
      <c r="A762" s="14"/>
      <c r="B762" s="268"/>
      <c r="C762" s="269"/>
      <c r="D762" s="259" t="s">
        <v>166</v>
      </c>
      <c r="E762" s="270" t="s">
        <v>1</v>
      </c>
      <c r="F762" s="271" t="s">
        <v>2574</v>
      </c>
      <c r="G762" s="269"/>
      <c r="H762" s="272">
        <v>1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166</v>
      </c>
      <c r="AU762" s="278" t="s">
        <v>82</v>
      </c>
      <c r="AV762" s="14" t="s">
        <v>82</v>
      </c>
      <c r="AW762" s="14" t="s">
        <v>30</v>
      </c>
      <c r="AX762" s="14" t="s">
        <v>80</v>
      </c>
      <c r="AY762" s="278" t="s">
        <v>158</v>
      </c>
    </row>
    <row r="763" spans="1:65" s="2" customFormat="1" ht="16.5" customHeight="1">
      <c r="A763" s="37"/>
      <c r="B763" s="38"/>
      <c r="C763" s="279" t="s">
        <v>844</v>
      </c>
      <c r="D763" s="279" t="s">
        <v>233</v>
      </c>
      <c r="E763" s="280" t="s">
        <v>2575</v>
      </c>
      <c r="F763" s="281" t="s">
        <v>812</v>
      </c>
      <c r="G763" s="282" t="s">
        <v>284</v>
      </c>
      <c r="H763" s="283">
        <v>8</v>
      </c>
      <c r="I763" s="284"/>
      <c r="J763" s="285">
        <f>ROUND(I763*H763,2)</f>
        <v>0</v>
      </c>
      <c r="K763" s="286"/>
      <c r="L763" s="287"/>
      <c r="M763" s="288" t="s">
        <v>1</v>
      </c>
      <c r="N763" s="289" t="s">
        <v>38</v>
      </c>
      <c r="O763" s="90"/>
      <c r="P763" s="253">
        <f>O763*H763</f>
        <v>0</v>
      </c>
      <c r="Q763" s="253">
        <v>0.01802</v>
      </c>
      <c r="R763" s="253">
        <f>Q763*H763</f>
        <v>0.14416</v>
      </c>
      <c r="S763" s="253">
        <v>0</v>
      </c>
      <c r="T763" s="254">
        <f>S763*H763</f>
        <v>0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203</v>
      </c>
      <c r="AT763" s="255" t="s">
        <v>233</v>
      </c>
      <c r="AU763" s="255" t="s">
        <v>82</v>
      </c>
      <c r="AY763" s="16" t="s">
        <v>158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80</v>
      </c>
      <c r="BK763" s="256">
        <f>ROUND(I763*H763,2)</f>
        <v>0</v>
      </c>
      <c r="BL763" s="16" t="s">
        <v>164</v>
      </c>
      <c r="BM763" s="255" t="s">
        <v>2576</v>
      </c>
    </row>
    <row r="764" spans="1:51" s="14" customFormat="1" ht="12">
      <c r="A764" s="14"/>
      <c r="B764" s="268"/>
      <c r="C764" s="269"/>
      <c r="D764" s="259" t="s">
        <v>166</v>
      </c>
      <c r="E764" s="270" t="s">
        <v>1</v>
      </c>
      <c r="F764" s="271" t="s">
        <v>2577</v>
      </c>
      <c r="G764" s="269"/>
      <c r="H764" s="272">
        <v>8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166</v>
      </c>
      <c r="AU764" s="278" t="s">
        <v>82</v>
      </c>
      <c r="AV764" s="14" t="s">
        <v>82</v>
      </c>
      <c r="AW764" s="14" t="s">
        <v>30</v>
      </c>
      <c r="AX764" s="14" t="s">
        <v>73</v>
      </c>
      <c r="AY764" s="278" t="s">
        <v>158</v>
      </c>
    </row>
    <row r="765" spans="1:65" s="2" customFormat="1" ht="16.5" customHeight="1">
      <c r="A765" s="37"/>
      <c r="B765" s="38"/>
      <c r="C765" s="279" t="s">
        <v>849</v>
      </c>
      <c r="D765" s="279" t="s">
        <v>233</v>
      </c>
      <c r="E765" s="280" t="s">
        <v>2578</v>
      </c>
      <c r="F765" s="281" t="s">
        <v>816</v>
      </c>
      <c r="G765" s="282" t="s">
        <v>284</v>
      </c>
      <c r="H765" s="283">
        <v>5</v>
      </c>
      <c r="I765" s="284"/>
      <c r="J765" s="285">
        <f>ROUND(I765*H765,2)</f>
        <v>0</v>
      </c>
      <c r="K765" s="286"/>
      <c r="L765" s="287"/>
      <c r="M765" s="288" t="s">
        <v>1</v>
      </c>
      <c r="N765" s="289" t="s">
        <v>38</v>
      </c>
      <c r="O765" s="90"/>
      <c r="P765" s="253">
        <f>O765*H765</f>
        <v>0</v>
      </c>
      <c r="Q765" s="253">
        <v>0.01847</v>
      </c>
      <c r="R765" s="253">
        <f>Q765*H765</f>
        <v>0.09235</v>
      </c>
      <c r="S765" s="253">
        <v>0</v>
      </c>
      <c r="T765" s="254">
        <f>S765*H765</f>
        <v>0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203</v>
      </c>
      <c r="AT765" s="255" t="s">
        <v>233</v>
      </c>
      <c r="AU765" s="255" t="s">
        <v>82</v>
      </c>
      <c r="AY765" s="16" t="s">
        <v>158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80</v>
      </c>
      <c r="BK765" s="256">
        <f>ROUND(I765*H765,2)</f>
        <v>0</v>
      </c>
      <c r="BL765" s="16" t="s">
        <v>164</v>
      </c>
      <c r="BM765" s="255" t="s">
        <v>2579</v>
      </c>
    </row>
    <row r="766" spans="1:51" s="14" customFormat="1" ht="12">
      <c r="A766" s="14"/>
      <c r="B766" s="268"/>
      <c r="C766" s="269"/>
      <c r="D766" s="259" t="s">
        <v>166</v>
      </c>
      <c r="E766" s="270" t="s">
        <v>1</v>
      </c>
      <c r="F766" s="271" t="s">
        <v>2220</v>
      </c>
      <c r="G766" s="269"/>
      <c r="H766" s="272">
        <v>5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166</v>
      </c>
      <c r="AU766" s="278" t="s">
        <v>82</v>
      </c>
      <c r="AV766" s="14" t="s">
        <v>82</v>
      </c>
      <c r="AW766" s="14" t="s">
        <v>30</v>
      </c>
      <c r="AX766" s="14" t="s">
        <v>73</v>
      </c>
      <c r="AY766" s="278" t="s">
        <v>158</v>
      </c>
    </row>
    <row r="767" spans="1:65" s="2" customFormat="1" ht="21.75" customHeight="1">
      <c r="A767" s="37"/>
      <c r="B767" s="38"/>
      <c r="C767" s="279" t="s">
        <v>857</v>
      </c>
      <c r="D767" s="279" t="s">
        <v>233</v>
      </c>
      <c r="E767" s="280" t="s">
        <v>2580</v>
      </c>
      <c r="F767" s="281" t="s">
        <v>2581</v>
      </c>
      <c r="G767" s="282" t="s">
        <v>284</v>
      </c>
      <c r="H767" s="283">
        <v>1</v>
      </c>
      <c r="I767" s="284"/>
      <c r="J767" s="285">
        <f>ROUND(I767*H767,2)</f>
        <v>0</v>
      </c>
      <c r="K767" s="286"/>
      <c r="L767" s="287"/>
      <c r="M767" s="288" t="s">
        <v>1</v>
      </c>
      <c r="N767" s="289" t="s">
        <v>38</v>
      </c>
      <c r="O767" s="90"/>
      <c r="P767" s="253">
        <f>O767*H767</f>
        <v>0</v>
      </c>
      <c r="Q767" s="253">
        <v>0.0213</v>
      </c>
      <c r="R767" s="253">
        <f>Q767*H767</f>
        <v>0.0213</v>
      </c>
      <c r="S767" s="253">
        <v>0</v>
      </c>
      <c r="T767" s="254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203</v>
      </c>
      <c r="AT767" s="255" t="s">
        <v>233</v>
      </c>
      <c r="AU767" s="255" t="s">
        <v>82</v>
      </c>
      <c r="AY767" s="16" t="s">
        <v>158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80</v>
      </c>
      <c r="BK767" s="256">
        <f>ROUND(I767*H767,2)</f>
        <v>0</v>
      </c>
      <c r="BL767" s="16" t="s">
        <v>164</v>
      </c>
      <c r="BM767" s="255" t="s">
        <v>2582</v>
      </c>
    </row>
    <row r="768" spans="1:51" s="14" customFormat="1" ht="12">
      <c r="A768" s="14"/>
      <c r="B768" s="268"/>
      <c r="C768" s="269"/>
      <c r="D768" s="259" t="s">
        <v>166</v>
      </c>
      <c r="E768" s="270" t="s">
        <v>1</v>
      </c>
      <c r="F768" s="271" t="s">
        <v>293</v>
      </c>
      <c r="G768" s="269"/>
      <c r="H768" s="272">
        <v>1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166</v>
      </c>
      <c r="AU768" s="278" t="s">
        <v>82</v>
      </c>
      <c r="AV768" s="14" t="s">
        <v>82</v>
      </c>
      <c r="AW768" s="14" t="s">
        <v>30</v>
      </c>
      <c r="AX768" s="14" t="s">
        <v>73</v>
      </c>
      <c r="AY768" s="278" t="s">
        <v>158</v>
      </c>
    </row>
    <row r="769" spans="1:63" s="12" customFormat="1" ht="22.8" customHeight="1">
      <c r="A769" s="12"/>
      <c r="B769" s="227"/>
      <c r="C769" s="228"/>
      <c r="D769" s="229" t="s">
        <v>72</v>
      </c>
      <c r="E769" s="241" t="s">
        <v>207</v>
      </c>
      <c r="F769" s="241" t="s">
        <v>819</v>
      </c>
      <c r="G769" s="228"/>
      <c r="H769" s="228"/>
      <c r="I769" s="231"/>
      <c r="J769" s="242">
        <f>BK769</f>
        <v>0</v>
      </c>
      <c r="K769" s="228"/>
      <c r="L769" s="233"/>
      <c r="M769" s="234"/>
      <c r="N769" s="235"/>
      <c r="O769" s="235"/>
      <c r="P769" s="236">
        <f>SUM(P770:P773)</f>
        <v>0</v>
      </c>
      <c r="Q769" s="235"/>
      <c r="R769" s="236">
        <f>SUM(R770:R773)</f>
        <v>0.32541800000000004</v>
      </c>
      <c r="S769" s="235"/>
      <c r="T769" s="237">
        <f>SUM(T770:T773)</f>
        <v>10.4718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238" t="s">
        <v>80</v>
      </c>
      <c r="AT769" s="239" t="s">
        <v>72</v>
      </c>
      <c r="AU769" s="239" t="s">
        <v>80</v>
      </c>
      <c r="AY769" s="238" t="s">
        <v>158</v>
      </c>
      <c r="BK769" s="240">
        <f>SUM(BK770:BK773)</f>
        <v>0</v>
      </c>
    </row>
    <row r="770" spans="1:65" s="2" customFormat="1" ht="21.75" customHeight="1">
      <c r="A770" s="37"/>
      <c r="B770" s="38"/>
      <c r="C770" s="243" t="s">
        <v>862</v>
      </c>
      <c r="D770" s="243" t="s">
        <v>160</v>
      </c>
      <c r="E770" s="244" t="s">
        <v>821</v>
      </c>
      <c r="F770" s="245" t="s">
        <v>822</v>
      </c>
      <c r="G770" s="246" t="s">
        <v>284</v>
      </c>
      <c r="H770" s="247">
        <v>113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38</v>
      </c>
      <c r="O770" s="90"/>
      <c r="P770" s="253">
        <f>O770*H770</f>
        <v>0</v>
      </c>
      <c r="Q770" s="253">
        <v>1E-05</v>
      </c>
      <c r="R770" s="253">
        <f>Q770*H770</f>
        <v>0.0011300000000000001</v>
      </c>
      <c r="S770" s="253">
        <v>0</v>
      </c>
      <c r="T770" s="254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164</v>
      </c>
      <c r="AT770" s="255" t="s">
        <v>160</v>
      </c>
      <c r="AU770" s="255" t="s">
        <v>82</v>
      </c>
      <c r="AY770" s="16" t="s">
        <v>158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80</v>
      </c>
      <c r="BK770" s="256">
        <f>ROUND(I770*H770,2)</f>
        <v>0</v>
      </c>
      <c r="BL770" s="16" t="s">
        <v>164</v>
      </c>
      <c r="BM770" s="255" t="s">
        <v>2583</v>
      </c>
    </row>
    <row r="771" spans="1:51" s="14" customFormat="1" ht="12">
      <c r="A771" s="14"/>
      <c r="B771" s="268"/>
      <c r="C771" s="269"/>
      <c r="D771" s="259" t="s">
        <v>166</v>
      </c>
      <c r="E771" s="270" t="s">
        <v>1</v>
      </c>
      <c r="F771" s="271" t="s">
        <v>2584</v>
      </c>
      <c r="G771" s="269"/>
      <c r="H771" s="272">
        <v>113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166</v>
      </c>
      <c r="AU771" s="278" t="s">
        <v>82</v>
      </c>
      <c r="AV771" s="14" t="s">
        <v>82</v>
      </c>
      <c r="AW771" s="14" t="s">
        <v>30</v>
      </c>
      <c r="AX771" s="14" t="s">
        <v>73</v>
      </c>
      <c r="AY771" s="278" t="s">
        <v>158</v>
      </c>
    </row>
    <row r="772" spans="1:65" s="2" customFormat="1" ht="21.75" customHeight="1">
      <c r="A772" s="37"/>
      <c r="B772" s="38"/>
      <c r="C772" s="243" t="s">
        <v>866</v>
      </c>
      <c r="D772" s="243" t="s">
        <v>160</v>
      </c>
      <c r="E772" s="244" t="s">
        <v>826</v>
      </c>
      <c r="F772" s="245" t="s">
        <v>827</v>
      </c>
      <c r="G772" s="246" t="s">
        <v>462</v>
      </c>
      <c r="H772" s="247">
        <v>337.8</v>
      </c>
      <c r="I772" s="248"/>
      <c r="J772" s="249">
        <f>ROUND(I772*H772,2)</f>
        <v>0</v>
      </c>
      <c r="K772" s="250"/>
      <c r="L772" s="43"/>
      <c r="M772" s="251" t="s">
        <v>1</v>
      </c>
      <c r="N772" s="252" t="s">
        <v>38</v>
      </c>
      <c r="O772" s="90"/>
      <c r="P772" s="253">
        <f>O772*H772</f>
        <v>0</v>
      </c>
      <c r="Q772" s="253">
        <v>0.00096</v>
      </c>
      <c r="R772" s="253">
        <f>Q772*H772</f>
        <v>0.324288</v>
      </c>
      <c r="S772" s="253">
        <v>0.031</v>
      </c>
      <c r="T772" s="254">
        <f>S772*H772</f>
        <v>10.4718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R772" s="255" t="s">
        <v>164</v>
      </c>
      <c r="AT772" s="255" t="s">
        <v>160</v>
      </c>
      <c r="AU772" s="255" t="s">
        <v>82</v>
      </c>
      <c r="AY772" s="16" t="s">
        <v>158</v>
      </c>
      <c r="BE772" s="256">
        <f>IF(N772="základní",J772,0)</f>
        <v>0</v>
      </c>
      <c r="BF772" s="256">
        <f>IF(N772="snížená",J772,0)</f>
        <v>0</v>
      </c>
      <c r="BG772" s="256">
        <f>IF(N772="zákl. přenesená",J772,0)</f>
        <v>0</v>
      </c>
      <c r="BH772" s="256">
        <f>IF(N772="sníž. přenesená",J772,0)</f>
        <v>0</v>
      </c>
      <c r="BI772" s="256">
        <f>IF(N772="nulová",J772,0)</f>
        <v>0</v>
      </c>
      <c r="BJ772" s="16" t="s">
        <v>80</v>
      </c>
      <c r="BK772" s="256">
        <f>ROUND(I772*H772,2)</f>
        <v>0</v>
      </c>
      <c r="BL772" s="16" t="s">
        <v>164</v>
      </c>
      <c r="BM772" s="255" t="s">
        <v>2585</v>
      </c>
    </row>
    <row r="773" spans="1:51" s="14" customFormat="1" ht="12">
      <c r="A773" s="14"/>
      <c r="B773" s="268"/>
      <c r="C773" s="269"/>
      <c r="D773" s="259" t="s">
        <v>166</v>
      </c>
      <c r="E773" s="270" t="s">
        <v>1</v>
      </c>
      <c r="F773" s="271" t="s">
        <v>2586</v>
      </c>
      <c r="G773" s="269"/>
      <c r="H773" s="272">
        <v>337.8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166</v>
      </c>
      <c r="AU773" s="278" t="s">
        <v>82</v>
      </c>
      <c r="AV773" s="14" t="s">
        <v>82</v>
      </c>
      <c r="AW773" s="14" t="s">
        <v>30</v>
      </c>
      <c r="AX773" s="14" t="s">
        <v>73</v>
      </c>
      <c r="AY773" s="278" t="s">
        <v>158</v>
      </c>
    </row>
    <row r="774" spans="1:63" s="12" customFormat="1" ht="22.8" customHeight="1">
      <c r="A774" s="12"/>
      <c r="B774" s="227"/>
      <c r="C774" s="228"/>
      <c r="D774" s="229" t="s">
        <v>72</v>
      </c>
      <c r="E774" s="241" t="s">
        <v>820</v>
      </c>
      <c r="F774" s="241" t="s">
        <v>830</v>
      </c>
      <c r="G774" s="228"/>
      <c r="H774" s="228"/>
      <c r="I774" s="231"/>
      <c r="J774" s="242">
        <f>BK774</f>
        <v>0</v>
      </c>
      <c r="K774" s="228"/>
      <c r="L774" s="233"/>
      <c r="M774" s="234"/>
      <c r="N774" s="235"/>
      <c r="O774" s="235"/>
      <c r="P774" s="236">
        <f>SUM(P775:P802)</f>
        <v>0</v>
      </c>
      <c r="Q774" s="235"/>
      <c r="R774" s="236">
        <f>SUM(R775:R802)</f>
        <v>0.07882702999999999</v>
      </c>
      <c r="S774" s="235"/>
      <c r="T774" s="237">
        <f>SUM(T775:T802)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38" t="s">
        <v>80</v>
      </c>
      <c r="AT774" s="239" t="s">
        <v>72</v>
      </c>
      <c r="AU774" s="239" t="s">
        <v>80</v>
      </c>
      <c r="AY774" s="238" t="s">
        <v>158</v>
      </c>
      <c r="BK774" s="240">
        <f>SUM(BK775:BK802)</f>
        <v>0</v>
      </c>
    </row>
    <row r="775" spans="1:65" s="2" customFormat="1" ht="21.75" customHeight="1">
      <c r="A775" s="37"/>
      <c r="B775" s="38"/>
      <c r="C775" s="243" t="s">
        <v>870</v>
      </c>
      <c r="D775" s="243" t="s">
        <v>160</v>
      </c>
      <c r="E775" s="244" t="s">
        <v>832</v>
      </c>
      <c r="F775" s="245" t="s">
        <v>833</v>
      </c>
      <c r="G775" s="246" t="s">
        <v>163</v>
      </c>
      <c r="H775" s="247">
        <v>1356.68</v>
      </c>
      <c r="I775" s="248"/>
      <c r="J775" s="249">
        <f>ROUND(I775*H775,2)</f>
        <v>0</v>
      </c>
      <c r="K775" s="250"/>
      <c r="L775" s="43"/>
      <c r="M775" s="251" t="s">
        <v>1</v>
      </c>
      <c r="N775" s="252" t="s">
        <v>38</v>
      </c>
      <c r="O775" s="90"/>
      <c r="P775" s="253">
        <f>O775*H775</f>
        <v>0</v>
      </c>
      <c r="Q775" s="253">
        <v>0</v>
      </c>
      <c r="R775" s="253">
        <f>Q775*H775</f>
        <v>0</v>
      </c>
      <c r="S775" s="253">
        <v>0</v>
      </c>
      <c r="T775" s="254">
        <f>S775*H775</f>
        <v>0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R775" s="255" t="s">
        <v>164</v>
      </c>
      <c r="AT775" s="255" t="s">
        <v>160</v>
      </c>
      <c r="AU775" s="255" t="s">
        <v>82</v>
      </c>
      <c r="AY775" s="16" t="s">
        <v>158</v>
      </c>
      <c r="BE775" s="256">
        <f>IF(N775="základní",J775,0)</f>
        <v>0</v>
      </c>
      <c r="BF775" s="256">
        <f>IF(N775="snížená",J775,0)</f>
        <v>0</v>
      </c>
      <c r="BG775" s="256">
        <f>IF(N775="zákl. přenesená",J775,0)</f>
        <v>0</v>
      </c>
      <c r="BH775" s="256">
        <f>IF(N775="sníž. přenesená",J775,0)</f>
        <v>0</v>
      </c>
      <c r="BI775" s="256">
        <f>IF(N775="nulová",J775,0)</f>
        <v>0</v>
      </c>
      <c r="BJ775" s="16" t="s">
        <v>80</v>
      </c>
      <c r="BK775" s="256">
        <f>ROUND(I775*H775,2)</f>
        <v>0</v>
      </c>
      <c r="BL775" s="16" t="s">
        <v>164</v>
      </c>
      <c r="BM775" s="255" t="s">
        <v>2587</v>
      </c>
    </row>
    <row r="776" spans="1:51" s="14" customFormat="1" ht="12">
      <c r="A776" s="14"/>
      <c r="B776" s="268"/>
      <c r="C776" s="269"/>
      <c r="D776" s="259" t="s">
        <v>166</v>
      </c>
      <c r="E776" s="270" t="s">
        <v>1</v>
      </c>
      <c r="F776" s="271" t="s">
        <v>2588</v>
      </c>
      <c r="G776" s="269"/>
      <c r="H776" s="272">
        <v>398.16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166</v>
      </c>
      <c r="AU776" s="278" t="s">
        <v>82</v>
      </c>
      <c r="AV776" s="14" t="s">
        <v>82</v>
      </c>
      <c r="AW776" s="14" t="s">
        <v>30</v>
      </c>
      <c r="AX776" s="14" t="s">
        <v>73</v>
      </c>
      <c r="AY776" s="278" t="s">
        <v>158</v>
      </c>
    </row>
    <row r="777" spans="1:51" s="14" customFormat="1" ht="12">
      <c r="A777" s="14"/>
      <c r="B777" s="268"/>
      <c r="C777" s="269"/>
      <c r="D777" s="259" t="s">
        <v>166</v>
      </c>
      <c r="E777" s="270" t="s">
        <v>1</v>
      </c>
      <c r="F777" s="271" t="s">
        <v>2589</v>
      </c>
      <c r="G777" s="269"/>
      <c r="H777" s="272">
        <v>253.44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166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158</v>
      </c>
    </row>
    <row r="778" spans="1:51" s="14" customFormat="1" ht="12">
      <c r="A778" s="14"/>
      <c r="B778" s="268"/>
      <c r="C778" s="269"/>
      <c r="D778" s="259" t="s">
        <v>166</v>
      </c>
      <c r="E778" s="270" t="s">
        <v>1</v>
      </c>
      <c r="F778" s="271" t="s">
        <v>2590</v>
      </c>
      <c r="G778" s="269"/>
      <c r="H778" s="272">
        <v>454.52</v>
      </c>
      <c r="I778" s="273"/>
      <c r="J778" s="269"/>
      <c r="K778" s="269"/>
      <c r="L778" s="274"/>
      <c r="M778" s="275"/>
      <c r="N778" s="276"/>
      <c r="O778" s="276"/>
      <c r="P778" s="276"/>
      <c r="Q778" s="276"/>
      <c r="R778" s="276"/>
      <c r="S778" s="276"/>
      <c r="T778" s="27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8" t="s">
        <v>166</v>
      </c>
      <c r="AU778" s="278" t="s">
        <v>82</v>
      </c>
      <c r="AV778" s="14" t="s">
        <v>82</v>
      </c>
      <c r="AW778" s="14" t="s">
        <v>30</v>
      </c>
      <c r="AX778" s="14" t="s">
        <v>73</v>
      </c>
      <c r="AY778" s="278" t="s">
        <v>158</v>
      </c>
    </row>
    <row r="779" spans="1:51" s="14" customFormat="1" ht="12">
      <c r="A779" s="14"/>
      <c r="B779" s="268"/>
      <c r="C779" s="269"/>
      <c r="D779" s="259" t="s">
        <v>166</v>
      </c>
      <c r="E779" s="270" t="s">
        <v>1</v>
      </c>
      <c r="F779" s="271" t="s">
        <v>2591</v>
      </c>
      <c r="G779" s="269"/>
      <c r="H779" s="272">
        <v>250.56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166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158</v>
      </c>
    </row>
    <row r="780" spans="1:65" s="2" customFormat="1" ht="21.75" customHeight="1">
      <c r="A780" s="37"/>
      <c r="B780" s="38"/>
      <c r="C780" s="243" t="s">
        <v>874</v>
      </c>
      <c r="D780" s="243" t="s">
        <v>160</v>
      </c>
      <c r="E780" s="244" t="s">
        <v>840</v>
      </c>
      <c r="F780" s="245" t="s">
        <v>841</v>
      </c>
      <c r="G780" s="246" t="s">
        <v>163</v>
      </c>
      <c r="H780" s="247">
        <v>203502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38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</v>
      </c>
      <c r="T780" s="254">
        <f>S780*H780</f>
        <v>0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164</v>
      </c>
      <c r="AT780" s="255" t="s">
        <v>160</v>
      </c>
      <c r="AU780" s="255" t="s">
        <v>82</v>
      </c>
      <c r="AY780" s="16" t="s">
        <v>158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80</v>
      </c>
      <c r="BK780" s="256">
        <f>ROUND(I780*H780,2)</f>
        <v>0</v>
      </c>
      <c r="BL780" s="16" t="s">
        <v>164</v>
      </c>
      <c r="BM780" s="255" t="s">
        <v>2592</v>
      </c>
    </row>
    <row r="781" spans="1:51" s="14" customFormat="1" ht="12">
      <c r="A781" s="14"/>
      <c r="B781" s="268"/>
      <c r="C781" s="269"/>
      <c r="D781" s="259" t="s">
        <v>166</v>
      </c>
      <c r="E781" s="270" t="s">
        <v>1</v>
      </c>
      <c r="F781" s="271" t="s">
        <v>2593</v>
      </c>
      <c r="G781" s="269"/>
      <c r="H781" s="272">
        <v>203502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166</v>
      </c>
      <c r="AU781" s="278" t="s">
        <v>82</v>
      </c>
      <c r="AV781" s="14" t="s">
        <v>82</v>
      </c>
      <c r="AW781" s="14" t="s">
        <v>30</v>
      </c>
      <c r="AX781" s="14" t="s">
        <v>73</v>
      </c>
      <c r="AY781" s="278" t="s">
        <v>158</v>
      </c>
    </row>
    <row r="782" spans="1:65" s="2" customFormat="1" ht="21.75" customHeight="1">
      <c r="A782" s="37"/>
      <c r="B782" s="38"/>
      <c r="C782" s="243" t="s">
        <v>878</v>
      </c>
      <c r="D782" s="243" t="s">
        <v>160</v>
      </c>
      <c r="E782" s="244" t="s">
        <v>845</v>
      </c>
      <c r="F782" s="245" t="s">
        <v>846</v>
      </c>
      <c r="G782" s="246" t="s">
        <v>163</v>
      </c>
      <c r="H782" s="247">
        <v>1356.68</v>
      </c>
      <c r="I782" s="248"/>
      <c r="J782" s="249">
        <f>ROUND(I782*H782,2)</f>
        <v>0</v>
      </c>
      <c r="K782" s="250"/>
      <c r="L782" s="43"/>
      <c r="M782" s="251" t="s">
        <v>1</v>
      </c>
      <c r="N782" s="252" t="s">
        <v>38</v>
      </c>
      <c r="O782" s="90"/>
      <c r="P782" s="253">
        <f>O782*H782</f>
        <v>0</v>
      </c>
      <c r="Q782" s="253">
        <v>0</v>
      </c>
      <c r="R782" s="253">
        <f>Q782*H782</f>
        <v>0</v>
      </c>
      <c r="S782" s="253">
        <v>0</v>
      </c>
      <c r="T782" s="254">
        <f>S782*H782</f>
        <v>0</v>
      </c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R782" s="255" t="s">
        <v>164</v>
      </c>
      <c r="AT782" s="255" t="s">
        <v>160</v>
      </c>
      <c r="AU782" s="255" t="s">
        <v>82</v>
      </c>
      <c r="AY782" s="16" t="s">
        <v>158</v>
      </c>
      <c r="BE782" s="256">
        <f>IF(N782="základní",J782,0)</f>
        <v>0</v>
      </c>
      <c r="BF782" s="256">
        <f>IF(N782="snížená",J782,0)</f>
        <v>0</v>
      </c>
      <c r="BG782" s="256">
        <f>IF(N782="zákl. přenesená",J782,0)</f>
        <v>0</v>
      </c>
      <c r="BH782" s="256">
        <f>IF(N782="sníž. přenesená",J782,0)</f>
        <v>0</v>
      </c>
      <c r="BI782" s="256">
        <f>IF(N782="nulová",J782,0)</f>
        <v>0</v>
      </c>
      <c r="BJ782" s="16" t="s">
        <v>80</v>
      </c>
      <c r="BK782" s="256">
        <f>ROUND(I782*H782,2)</f>
        <v>0</v>
      </c>
      <c r="BL782" s="16" t="s">
        <v>164</v>
      </c>
      <c r="BM782" s="255" t="s">
        <v>2594</v>
      </c>
    </row>
    <row r="783" spans="1:51" s="14" customFormat="1" ht="12">
      <c r="A783" s="14"/>
      <c r="B783" s="268"/>
      <c r="C783" s="269"/>
      <c r="D783" s="259" t="s">
        <v>166</v>
      </c>
      <c r="E783" s="270" t="s">
        <v>1</v>
      </c>
      <c r="F783" s="271" t="s">
        <v>2595</v>
      </c>
      <c r="G783" s="269"/>
      <c r="H783" s="272">
        <v>1356.68</v>
      </c>
      <c r="I783" s="273"/>
      <c r="J783" s="269"/>
      <c r="K783" s="269"/>
      <c r="L783" s="274"/>
      <c r="M783" s="275"/>
      <c r="N783" s="276"/>
      <c r="O783" s="276"/>
      <c r="P783" s="276"/>
      <c r="Q783" s="276"/>
      <c r="R783" s="276"/>
      <c r="S783" s="276"/>
      <c r="T783" s="27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8" t="s">
        <v>166</v>
      </c>
      <c r="AU783" s="278" t="s">
        <v>82</v>
      </c>
      <c r="AV783" s="14" t="s">
        <v>82</v>
      </c>
      <c r="AW783" s="14" t="s">
        <v>30</v>
      </c>
      <c r="AX783" s="14" t="s">
        <v>73</v>
      </c>
      <c r="AY783" s="278" t="s">
        <v>158</v>
      </c>
    </row>
    <row r="784" spans="1:65" s="2" customFormat="1" ht="21.75" customHeight="1">
      <c r="A784" s="37"/>
      <c r="B784" s="38"/>
      <c r="C784" s="243" t="s">
        <v>883</v>
      </c>
      <c r="D784" s="243" t="s">
        <v>160</v>
      </c>
      <c r="E784" s="244" t="s">
        <v>850</v>
      </c>
      <c r="F784" s="245" t="s">
        <v>851</v>
      </c>
      <c r="G784" s="246" t="s">
        <v>163</v>
      </c>
      <c r="H784" s="247">
        <v>132.15</v>
      </c>
      <c r="I784" s="248"/>
      <c r="J784" s="249">
        <f>ROUND(I784*H784,2)</f>
        <v>0</v>
      </c>
      <c r="K784" s="250"/>
      <c r="L784" s="43"/>
      <c r="M784" s="251" t="s">
        <v>1</v>
      </c>
      <c r="N784" s="252" t="s">
        <v>38</v>
      </c>
      <c r="O784" s="90"/>
      <c r="P784" s="253">
        <f>O784*H784</f>
        <v>0</v>
      </c>
      <c r="Q784" s="253">
        <v>0</v>
      </c>
      <c r="R784" s="253">
        <f>Q784*H784</f>
        <v>0</v>
      </c>
      <c r="S784" s="253">
        <v>0</v>
      </c>
      <c r="T784" s="254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55" t="s">
        <v>164</v>
      </c>
      <c r="AT784" s="255" t="s">
        <v>160</v>
      </c>
      <c r="AU784" s="255" t="s">
        <v>82</v>
      </c>
      <c r="AY784" s="16" t="s">
        <v>158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6" t="s">
        <v>80</v>
      </c>
      <c r="BK784" s="256">
        <f>ROUND(I784*H784,2)</f>
        <v>0</v>
      </c>
      <c r="BL784" s="16" t="s">
        <v>164</v>
      </c>
      <c r="BM784" s="255" t="s">
        <v>2596</v>
      </c>
    </row>
    <row r="785" spans="1:51" s="14" customFormat="1" ht="12">
      <c r="A785" s="14"/>
      <c r="B785" s="268"/>
      <c r="C785" s="269"/>
      <c r="D785" s="259" t="s">
        <v>166</v>
      </c>
      <c r="E785" s="270" t="s">
        <v>1</v>
      </c>
      <c r="F785" s="271" t="s">
        <v>2597</v>
      </c>
      <c r="G785" s="269"/>
      <c r="H785" s="272">
        <v>40.275</v>
      </c>
      <c r="I785" s="273"/>
      <c r="J785" s="269"/>
      <c r="K785" s="269"/>
      <c r="L785" s="274"/>
      <c r="M785" s="275"/>
      <c r="N785" s="276"/>
      <c r="O785" s="276"/>
      <c r="P785" s="276"/>
      <c r="Q785" s="276"/>
      <c r="R785" s="276"/>
      <c r="S785" s="276"/>
      <c r="T785" s="27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8" t="s">
        <v>166</v>
      </c>
      <c r="AU785" s="278" t="s">
        <v>82</v>
      </c>
      <c r="AV785" s="14" t="s">
        <v>82</v>
      </c>
      <c r="AW785" s="14" t="s">
        <v>30</v>
      </c>
      <c r="AX785" s="14" t="s">
        <v>73</v>
      </c>
      <c r="AY785" s="278" t="s">
        <v>158</v>
      </c>
    </row>
    <row r="786" spans="1:51" s="14" customFormat="1" ht="12">
      <c r="A786" s="14"/>
      <c r="B786" s="268"/>
      <c r="C786" s="269"/>
      <c r="D786" s="259" t="s">
        <v>166</v>
      </c>
      <c r="E786" s="270" t="s">
        <v>1</v>
      </c>
      <c r="F786" s="271" t="s">
        <v>2598</v>
      </c>
      <c r="G786" s="269"/>
      <c r="H786" s="272">
        <v>26.4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166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158</v>
      </c>
    </row>
    <row r="787" spans="1:51" s="14" customFormat="1" ht="12">
      <c r="A787" s="14"/>
      <c r="B787" s="268"/>
      <c r="C787" s="269"/>
      <c r="D787" s="259" t="s">
        <v>166</v>
      </c>
      <c r="E787" s="270" t="s">
        <v>1</v>
      </c>
      <c r="F787" s="271" t="s">
        <v>2599</v>
      </c>
      <c r="G787" s="269"/>
      <c r="H787" s="272">
        <v>39.375</v>
      </c>
      <c r="I787" s="273"/>
      <c r="J787" s="269"/>
      <c r="K787" s="269"/>
      <c r="L787" s="274"/>
      <c r="M787" s="275"/>
      <c r="N787" s="276"/>
      <c r="O787" s="276"/>
      <c r="P787" s="276"/>
      <c r="Q787" s="276"/>
      <c r="R787" s="276"/>
      <c r="S787" s="276"/>
      <c r="T787" s="27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8" t="s">
        <v>166</v>
      </c>
      <c r="AU787" s="278" t="s">
        <v>82</v>
      </c>
      <c r="AV787" s="14" t="s">
        <v>82</v>
      </c>
      <c r="AW787" s="14" t="s">
        <v>30</v>
      </c>
      <c r="AX787" s="14" t="s">
        <v>73</v>
      </c>
      <c r="AY787" s="278" t="s">
        <v>158</v>
      </c>
    </row>
    <row r="788" spans="1:51" s="14" customFormat="1" ht="12">
      <c r="A788" s="14"/>
      <c r="B788" s="268"/>
      <c r="C788" s="269"/>
      <c r="D788" s="259" t="s">
        <v>166</v>
      </c>
      <c r="E788" s="270" t="s">
        <v>1</v>
      </c>
      <c r="F788" s="271" t="s">
        <v>2600</v>
      </c>
      <c r="G788" s="269"/>
      <c r="H788" s="272">
        <v>26.1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166</v>
      </c>
      <c r="AU788" s="278" t="s">
        <v>82</v>
      </c>
      <c r="AV788" s="14" t="s">
        <v>82</v>
      </c>
      <c r="AW788" s="14" t="s">
        <v>30</v>
      </c>
      <c r="AX788" s="14" t="s">
        <v>73</v>
      </c>
      <c r="AY788" s="278" t="s">
        <v>158</v>
      </c>
    </row>
    <row r="789" spans="1:65" s="2" customFormat="1" ht="21.75" customHeight="1">
      <c r="A789" s="37"/>
      <c r="B789" s="38"/>
      <c r="C789" s="243" t="s">
        <v>889</v>
      </c>
      <c r="D789" s="243" t="s">
        <v>160</v>
      </c>
      <c r="E789" s="244" t="s">
        <v>858</v>
      </c>
      <c r="F789" s="245" t="s">
        <v>859</v>
      </c>
      <c r="G789" s="246" t="s">
        <v>163</v>
      </c>
      <c r="H789" s="247">
        <v>7929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38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0</v>
      </c>
      <c r="T789" s="254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164</v>
      </c>
      <c r="AT789" s="255" t="s">
        <v>160</v>
      </c>
      <c r="AU789" s="255" t="s">
        <v>82</v>
      </c>
      <c r="AY789" s="16" t="s">
        <v>158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80</v>
      </c>
      <c r="BK789" s="256">
        <f>ROUND(I789*H789,2)</f>
        <v>0</v>
      </c>
      <c r="BL789" s="16" t="s">
        <v>164</v>
      </c>
      <c r="BM789" s="255" t="s">
        <v>2601</v>
      </c>
    </row>
    <row r="790" spans="1:51" s="14" customFormat="1" ht="12">
      <c r="A790" s="14"/>
      <c r="B790" s="268"/>
      <c r="C790" s="269"/>
      <c r="D790" s="259" t="s">
        <v>166</v>
      </c>
      <c r="E790" s="269"/>
      <c r="F790" s="271" t="s">
        <v>2602</v>
      </c>
      <c r="G790" s="269"/>
      <c r="H790" s="272">
        <v>7929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166</v>
      </c>
      <c r="AU790" s="278" t="s">
        <v>82</v>
      </c>
      <c r="AV790" s="14" t="s">
        <v>82</v>
      </c>
      <c r="AW790" s="14" t="s">
        <v>4</v>
      </c>
      <c r="AX790" s="14" t="s">
        <v>80</v>
      </c>
      <c r="AY790" s="278" t="s">
        <v>158</v>
      </c>
    </row>
    <row r="791" spans="1:65" s="2" customFormat="1" ht="21.75" customHeight="1">
      <c r="A791" s="37"/>
      <c r="B791" s="38"/>
      <c r="C791" s="243" t="s">
        <v>895</v>
      </c>
      <c r="D791" s="243" t="s">
        <v>160</v>
      </c>
      <c r="E791" s="244" t="s">
        <v>863</v>
      </c>
      <c r="F791" s="245" t="s">
        <v>864</v>
      </c>
      <c r="G791" s="246" t="s">
        <v>163</v>
      </c>
      <c r="H791" s="247">
        <v>132.15</v>
      </c>
      <c r="I791" s="248"/>
      <c r="J791" s="249">
        <f>ROUND(I791*H791,2)</f>
        <v>0</v>
      </c>
      <c r="K791" s="250"/>
      <c r="L791" s="43"/>
      <c r="M791" s="251" t="s">
        <v>1</v>
      </c>
      <c r="N791" s="252" t="s">
        <v>38</v>
      </c>
      <c r="O791" s="90"/>
      <c r="P791" s="253">
        <f>O791*H791</f>
        <v>0</v>
      </c>
      <c r="Q791" s="253">
        <v>0</v>
      </c>
      <c r="R791" s="253">
        <f>Q791*H791</f>
        <v>0</v>
      </c>
      <c r="S791" s="253">
        <v>0</v>
      </c>
      <c r="T791" s="254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55" t="s">
        <v>164</v>
      </c>
      <c r="AT791" s="255" t="s">
        <v>160</v>
      </c>
      <c r="AU791" s="255" t="s">
        <v>82</v>
      </c>
      <c r="AY791" s="16" t="s">
        <v>158</v>
      </c>
      <c r="BE791" s="256">
        <f>IF(N791="základní",J791,0)</f>
        <v>0</v>
      </c>
      <c r="BF791" s="256">
        <f>IF(N791="snížená",J791,0)</f>
        <v>0</v>
      </c>
      <c r="BG791" s="256">
        <f>IF(N791="zákl. přenesená",J791,0)</f>
        <v>0</v>
      </c>
      <c r="BH791" s="256">
        <f>IF(N791="sníž. přenesená",J791,0)</f>
        <v>0</v>
      </c>
      <c r="BI791" s="256">
        <f>IF(N791="nulová",J791,0)</f>
        <v>0</v>
      </c>
      <c r="BJ791" s="16" t="s">
        <v>80</v>
      </c>
      <c r="BK791" s="256">
        <f>ROUND(I791*H791,2)</f>
        <v>0</v>
      </c>
      <c r="BL791" s="16" t="s">
        <v>164</v>
      </c>
      <c r="BM791" s="255" t="s">
        <v>2603</v>
      </c>
    </row>
    <row r="792" spans="1:65" s="2" customFormat="1" ht="16.5" customHeight="1">
      <c r="A792" s="37"/>
      <c r="B792" s="38"/>
      <c r="C792" s="243" t="s">
        <v>906</v>
      </c>
      <c r="D792" s="243" t="s">
        <v>160</v>
      </c>
      <c r="E792" s="244" t="s">
        <v>867</v>
      </c>
      <c r="F792" s="245" t="s">
        <v>868</v>
      </c>
      <c r="G792" s="246" t="s">
        <v>163</v>
      </c>
      <c r="H792" s="247">
        <v>1356.68</v>
      </c>
      <c r="I792" s="248"/>
      <c r="J792" s="249">
        <f>ROUND(I792*H792,2)</f>
        <v>0</v>
      </c>
      <c r="K792" s="250"/>
      <c r="L792" s="43"/>
      <c r="M792" s="251" t="s">
        <v>1</v>
      </c>
      <c r="N792" s="252" t="s">
        <v>38</v>
      </c>
      <c r="O792" s="90"/>
      <c r="P792" s="253">
        <f>O792*H792</f>
        <v>0</v>
      </c>
      <c r="Q792" s="253">
        <v>0</v>
      </c>
      <c r="R792" s="253">
        <f>Q792*H792</f>
        <v>0</v>
      </c>
      <c r="S792" s="253">
        <v>0</v>
      </c>
      <c r="T792" s="254">
        <f>S792*H792</f>
        <v>0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R792" s="255" t="s">
        <v>164</v>
      </c>
      <c r="AT792" s="255" t="s">
        <v>160</v>
      </c>
      <c r="AU792" s="255" t="s">
        <v>82</v>
      </c>
      <c r="AY792" s="16" t="s">
        <v>158</v>
      </c>
      <c r="BE792" s="256">
        <f>IF(N792="základní",J792,0)</f>
        <v>0</v>
      </c>
      <c r="BF792" s="256">
        <f>IF(N792="snížená",J792,0)</f>
        <v>0</v>
      </c>
      <c r="BG792" s="256">
        <f>IF(N792="zákl. přenesená",J792,0)</f>
        <v>0</v>
      </c>
      <c r="BH792" s="256">
        <f>IF(N792="sníž. přenesená",J792,0)</f>
        <v>0</v>
      </c>
      <c r="BI792" s="256">
        <f>IF(N792="nulová",J792,0)</f>
        <v>0</v>
      </c>
      <c r="BJ792" s="16" t="s">
        <v>80</v>
      </c>
      <c r="BK792" s="256">
        <f>ROUND(I792*H792,2)</f>
        <v>0</v>
      </c>
      <c r="BL792" s="16" t="s">
        <v>164</v>
      </c>
      <c r="BM792" s="255" t="s">
        <v>2604</v>
      </c>
    </row>
    <row r="793" spans="1:51" s="14" customFormat="1" ht="12">
      <c r="A793" s="14"/>
      <c r="B793" s="268"/>
      <c r="C793" s="269"/>
      <c r="D793" s="259" t="s">
        <v>166</v>
      </c>
      <c r="E793" s="270" t="s">
        <v>1</v>
      </c>
      <c r="F793" s="271" t="s">
        <v>2595</v>
      </c>
      <c r="G793" s="269"/>
      <c r="H793" s="272">
        <v>1356.68</v>
      </c>
      <c r="I793" s="273"/>
      <c r="J793" s="269"/>
      <c r="K793" s="269"/>
      <c r="L793" s="274"/>
      <c r="M793" s="275"/>
      <c r="N793" s="276"/>
      <c r="O793" s="276"/>
      <c r="P793" s="276"/>
      <c r="Q793" s="276"/>
      <c r="R793" s="276"/>
      <c r="S793" s="276"/>
      <c r="T793" s="27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8" t="s">
        <v>166</v>
      </c>
      <c r="AU793" s="278" t="s">
        <v>82</v>
      </c>
      <c r="AV793" s="14" t="s">
        <v>82</v>
      </c>
      <c r="AW793" s="14" t="s">
        <v>30</v>
      </c>
      <c r="AX793" s="14" t="s">
        <v>73</v>
      </c>
      <c r="AY793" s="278" t="s">
        <v>158</v>
      </c>
    </row>
    <row r="794" spans="1:65" s="2" customFormat="1" ht="16.5" customHeight="1">
      <c r="A794" s="37"/>
      <c r="B794" s="38"/>
      <c r="C794" s="243" t="s">
        <v>911</v>
      </c>
      <c r="D794" s="243" t="s">
        <v>160</v>
      </c>
      <c r="E794" s="244" t="s">
        <v>871</v>
      </c>
      <c r="F794" s="245" t="s">
        <v>872</v>
      </c>
      <c r="G794" s="246" t="s">
        <v>163</v>
      </c>
      <c r="H794" s="247">
        <v>203502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164</v>
      </c>
      <c r="AT794" s="255" t="s">
        <v>160</v>
      </c>
      <c r="AU794" s="255" t="s">
        <v>82</v>
      </c>
      <c r="AY794" s="16" t="s">
        <v>158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164</v>
      </c>
      <c r="BM794" s="255" t="s">
        <v>2605</v>
      </c>
    </row>
    <row r="795" spans="1:51" s="14" customFormat="1" ht="12">
      <c r="A795" s="14"/>
      <c r="B795" s="268"/>
      <c r="C795" s="269"/>
      <c r="D795" s="259" t="s">
        <v>166</v>
      </c>
      <c r="E795" s="270" t="s">
        <v>1</v>
      </c>
      <c r="F795" s="271" t="s">
        <v>2593</v>
      </c>
      <c r="G795" s="269"/>
      <c r="H795" s="272">
        <v>203502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166</v>
      </c>
      <c r="AU795" s="278" t="s">
        <v>82</v>
      </c>
      <c r="AV795" s="14" t="s">
        <v>82</v>
      </c>
      <c r="AW795" s="14" t="s">
        <v>30</v>
      </c>
      <c r="AX795" s="14" t="s">
        <v>73</v>
      </c>
      <c r="AY795" s="278" t="s">
        <v>158</v>
      </c>
    </row>
    <row r="796" spans="1:65" s="2" customFormat="1" ht="16.5" customHeight="1">
      <c r="A796" s="37"/>
      <c r="B796" s="38"/>
      <c r="C796" s="243" t="s">
        <v>918</v>
      </c>
      <c r="D796" s="243" t="s">
        <v>160</v>
      </c>
      <c r="E796" s="244" t="s">
        <v>875</v>
      </c>
      <c r="F796" s="245" t="s">
        <v>876</v>
      </c>
      <c r="G796" s="246" t="s">
        <v>163</v>
      </c>
      <c r="H796" s="247">
        <v>1356.68</v>
      </c>
      <c r="I796" s="248"/>
      <c r="J796" s="249">
        <f>ROUND(I796*H796,2)</f>
        <v>0</v>
      </c>
      <c r="K796" s="250"/>
      <c r="L796" s="43"/>
      <c r="M796" s="251" t="s">
        <v>1</v>
      </c>
      <c r="N796" s="252" t="s">
        <v>38</v>
      </c>
      <c r="O796" s="90"/>
      <c r="P796" s="253">
        <f>O796*H796</f>
        <v>0</v>
      </c>
      <c r="Q796" s="253">
        <v>0</v>
      </c>
      <c r="R796" s="253">
        <f>Q796*H796</f>
        <v>0</v>
      </c>
      <c r="S796" s="253">
        <v>0</v>
      </c>
      <c r="T796" s="254">
        <f>S796*H796</f>
        <v>0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R796" s="255" t="s">
        <v>164</v>
      </c>
      <c r="AT796" s="255" t="s">
        <v>160</v>
      </c>
      <c r="AU796" s="255" t="s">
        <v>82</v>
      </c>
      <c r="AY796" s="16" t="s">
        <v>158</v>
      </c>
      <c r="BE796" s="256">
        <f>IF(N796="základní",J796,0)</f>
        <v>0</v>
      </c>
      <c r="BF796" s="256">
        <f>IF(N796="snížená",J796,0)</f>
        <v>0</v>
      </c>
      <c r="BG796" s="256">
        <f>IF(N796="zákl. přenesená",J796,0)</f>
        <v>0</v>
      </c>
      <c r="BH796" s="256">
        <f>IF(N796="sníž. přenesená",J796,0)</f>
        <v>0</v>
      </c>
      <c r="BI796" s="256">
        <f>IF(N796="nulová",J796,0)</f>
        <v>0</v>
      </c>
      <c r="BJ796" s="16" t="s">
        <v>80</v>
      </c>
      <c r="BK796" s="256">
        <f>ROUND(I796*H796,2)</f>
        <v>0</v>
      </c>
      <c r="BL796" s="16" t="s">
        <v>164</v>
      </c>
      <c r="BM796" s="255" t="s">
        <v>2606</v>
      </c>
    </row>
    <row r="797" spans="1:51" s="14" customFormat="1" ht="12">
      <c r="A797" s="14"/>
      <c r="B797" s="268"/>
      <c r="C797" s="269"/>
      <c r="D797" s="259" t="s">
        <v>166</v>
      </c>
      <c r="E797" s="270" t="s">
        <v>1</v>
      </c>
      <c r="F797" s="271" t="s">
        <v>2595</v>
      </c>
      <c r="G797" s="269"/>
      <c r="H797" s="272">
        <v>1356.68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166</v>
      </c>
      <c r="AU797" s="278" t="s">
        <v>82</v>
      </c>
      <c r="AV797" s="14" t="s">
        <v>82</v>
      </c>
      <c r="AW797" s="14" t="s">
        <v>30</v>
      </c>
      <c r="AX797" s="14" t="s">
        <v>73</v>
      </c>
      <c r="AY797" s="278" t="s">
        <v>158</v>
      </c>
    </row>
    <row r="798" spans="1:65" s="2" customFormat="1" ht="21.75" customHeight="1">
      <c r="A798" s="37"/>
      <c r="B798" s="38"/>
      <c r="C798" s="243" t="s">
        <v>923</v>
      </c>
      <c r="D798" s="243" t="s">
        <v>160</v>
      </c>
      <c r="E798" s="244" t="s">
        <v>879</v>
      </c>
      <c r="F798" s="245" t="s">
        <v>880</v>
      </c>
      <c r="G798" s="246" t="s">
        <v>163</v>
      </c>
      <c r="H798" s="247">
        <v>589.691</v>
      </c>
      <c r="I798" s="248"/>
      <c r="J798" s="249">
        <f>ROUND(I798*H798,2)</f>
        <v>0</v>
      </c>
      <c r="K798" s="250"/>
      <c r="L798" s="43"/>
      <c r="M798" s="251" t="s">
        <v>1</v>
      </c>
      <c r="N798" s="252" t="s">
        <v>38</v>
      </c>
      <c r="O798" s="90"/>
      <c r="P798" s="253">
        <f>O798*H798</f>
        <v>0</v>
      </c>
      <c r="Q798" s="253">
        <v>0.00013</v>
      </c>
      <c r="R798" s="253">
        <f>Q798*H798</f>
        <v>0.07665983</v>
      </c>
      <c r="S798" s="253">
        <v>0</v>
      </c>
      <c r="T798" s="254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55" t="s">
        <v>164</v>
      </c>
      <c r="AT798" s="255" t="s">
        <v>160</v>
      </c>
      <c r="AU798" s="255" t="s">
        <v>82</v>
      </c>
      <c r="AY798" s="16" t="s">
        <v>158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6" t="s">
        <v>80</v>
      </c>
      <c r="BK798" s="256">
        <f>ROUND(I798*H798,2)</f>
        <v>0</v>
      </c>
      <c r="BL798" s="16" t="s">
        <v>164</v>
      </c>
      <c r="BM798" s="255" t="s">
        <v>2607</v>
      </c>
    </row>
    <row r="799" spans="1:51" s="14" customFormat="1" ht="12">
      <c r="A799" s="14"/>
      <c r="B799" s="268"/>
      <c r="C799" s="269"/>
      <c r="D799" s="259" t="s">
        <v>166</v>
      </c>
      <c r="E799" s="270" t="s">
        <v>1</v>
      </c>
      <c r="F799" s="271" t="s">
        <v>2270</v>
      </c>
      <c r="G799" s="269"/>
      <c r="H799" s="272">
        <v>375.991</v>
      </c>
      <c r="I799" s="273"/>
      <c r="J799" s="269"/>
      <c r="K799" s="269"/>
      <c r="L799" s="274"/>
      <c r="M799" s="275"/>
      <c r="N799" s="276"/>
      <c r="O799" s="276"/>
      <c r="P799" s="276"/>
      <c r="Q799" s="276"/>
      <c r="R799" s="276"/>
      <c r="S799" s="276"/>
      <c r="T799" s="277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8" t="s">
        <v>166</v>
      </c>
      <c r="AU799" s="278" t="s">
        <v>82</v>
      </c>
      <c r="AV799" s="14" t="s">
        <v>82</v>
      </c>
      <c r="AW799" s="14" t="s">
        <v>30</v>
      </c>
      <c r="AX799" s="14" t="s">
        <v>73</v>
      </c>
      <c r="AY799" s="278" t="s">
        <v>158</v>
      </c>
    </row>
    <row r="800" spans="1:51" s="14" customFormat="1" ht="12">
      <c r="A800" s="14"/>
      <c r="B800" s="268"/>
      <c r="C800" s="269"/>
      <c r="D800" s="259" t="s">
        <v>166</v>
      </c>
      <c r="E800" s="270" t="s">
        <v>1</v>
      </c>
      <c r="F800" s="271" t="s">
        <v>2608</v>
      </c>
      <c r="G800" s="269"/>
      <c r="H800" s="272">
        <v>213.7</v>
      </c>
      <c r="I800" s="273"/>
      <c r="J800" s="269"/>
      <c r="K800" s="269"/>
      <c r="L800" s="274"/>
      <c r="M800" s="275"/>
      <c r="N800" s="276"/>
      <c r="O800" s="276"/>
      <c r="P800" s="276"/>
      <c r="Q800" s="276"/>
      <c r="R800" s="276"/>
      <c r="S800" s="276"/>
      <c r="T800" s="27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78" t="s">
        <v>166</v>
      </c>
      <c r="AU800" s="278" t="s">
        <v>82</v>
      </c>
      <c r="AV800" s="14" t="s">
        <v>82</v>
      </c>
      <c r="AW800" s="14" t="s">
        <v>30</v>
      </c>
      <c r="AX800" s="14" t="s">
        <v>73</v>
      </c>
      <c r="AY800" s="278" t="s">
        <v>158</v>
      </c>
    </row>
    <row r="801" spans="1:65" s="2" customFormat="1" ht="21.75" customHeight="1">
      <c r="A801" s="37"/>
      <c r="B801" s="38"/>
      <c r="C801" s="243" t="s">
        <v>927</v>
      </c>
      <c r="D801" s="243" t="s">
        <v>160</v>
      </c>
      <c r="E801" s="244" t="s">
        <v>884</v>
      </c>
      <c r="F801" s="245" t="s">
        <v>885</v>
      </c>
      <c r="G801" s="246" t="s">
        <v>163</v>
      </c>
      <c r="H801" s="247">
        <v>10.32</v>
      </c>
      <c r="I801" s="248"/>
      <c r="J801" s="249">
        <f>ROUND(I801*H801,2)</f>
        <v>0</v>
      </c>
      <c r="K801" s="250"/>
      <c r="L801" s="43"/>
      <c r="M801" s="251" t="s">
        <v>1</v>
      </c>
      <c r="N801" s="252" t="s">
        <v>38</v>
      </c>
      <c r="O801" s="90"/>
      <c r="P801" s="253">
        <f>O801*H801</f>
        <v>0</v>
      </c>
      <c r="Q801" s="253">
        <v>0.00021</v>
      </c>
      <c r="R801" s="253">
        <f>Q801*H801</f>
        <v>0.0021672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164</v>
      </c>
      <c r="AT801" s="255" t="s">
        <v>160</v>
      </c>
      <c r="AU801" s="255" t="s">
        <v>82</v>
      </c>
      <c r="AY801" s="16" t="s">
        <v>158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80</v>
      </c>
      <c r="BK801" s="256">
        <f>ROUND(I801*H801,2)</f>
        <v>0</v>
      </c>
      <c r="BL801" s="16" t="s">
        <v>164</v>
      </c>
      <c r="BM801" s="255" t="s">
        <v>2609</v>
      </c>
    </row>
    <row r="802" spans="1:51" s="14" customFormat="1" ht="12">
      <c r="A802" s="14"/>
      <c r="B802" s="268"/>
      <c r="C802" s="269"/>
      <c r="D802" s="259" t="s">
        <v>166</v>
      </c>
      <c r="E802" s="270" t="s">
        <v>1</v>
      </c>
      <c r="F802" s="271" t="s">
        <v>887</v>
      </c>
      <c r="G802" s="269"/>
      <c r="H802" s="272">
        <v>10.32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166</v>
      </c>
      <c r="AU802" s="278" t="s">
        <v>82</v>
      </c>
      <c r="AV802" s="14" t="s">
        <v>82</v>
      </c>
      <c r="AW802" s="14" t="s">
        <v>30</v>
      </c>
      <c r="AX802" s="14" t="s">
        <v>73</v>
      </c>
      <c r="AY802" s="278" t="s">
        <v>158</v>
      </c>
    </row>
    <row r="803" spans="1:63" s="12" customFormat="1" ht="22.8" customHeight="1">
      <c r="A803" s="12"/>
      <c r="B803" s="227"/>
      <c r="C803" s="228"/>
      <c r="D803" s="229" t="s">
        <v>72</v>
      </c>
      <c r="E803" s="241" t="s">
        <v>831</v>
      </c>
      <c r="F803" s="241" t="s">
        <v>888</v>
      </c>
      <c r="G803" s="228"/>
      <c r="H803" s="228"/>
      <c r="I803" s="231"/>
      <c r="J803" s="242">
        <f>BK803</f>
        <v>0</v>
      </c>
      <c r="K803" s="228"/>
      <c r="L803" s="233"/>
      <c r="M803" s="234"/>
      <c r="N803" s="235"/>
      <c r="O803" s="235"/>
      <c r="P803" s="236">
        <f>SUM(P804:P847)</f>
        <v>0</v>
      </c>
      <c r="Q803" s="235"/>
      <c r="R803" s="236">
        <f>SUM(R804:R847)</f>
        <v>0</v>
      </c>
      <c r="S803" s="235"/>
      <c r="T803" s="237">
        <f>SUM(T804:T847)</f>
        <v>192.020007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38" t="s">
        <v>80</v>
      </c>
      <c r="AT803" s="239" t="s">
        <v>72</v>
      </c>
      <c r="AU803" s="239" t="s">
        <v>80</v>
      </c>
      <c r="AY803" s="238" t="s">
        <v>158</v>
      </c>
      <c r="BK803" s="240">
        <f>SUM(BK804:BK847)</f>
        <v>0</v>
      </c>
    </row>
    <row r="804" spans="1:65" s="2" customFormat="1" ht="21.75" customHeight="1">
      <c r="A804" s="37"/>
      <c r="B804" s="38"/>
      <c r="C804" s="243" t="s">
        <v>932</v>
      </c>
      <c r="D804" s="243" t="s">
        <v>160</v>
      </c>
      <c r="E804" s="244" t="s">
        <v>890</v>
      </c>
      <c r="F804" s="245" t="s">
        <v>891</v>
      </c>
      <c r="G804" s="246" t="s">
        <v>171</v>
      </c>
      <c r="H804" s="247">
        <v>11.56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38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1.8</v>
      </c>
      <c r="T804" s="254">
        <f>S804*H804</f>
        <v>20.808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164</v>
      </c>
      <c r="AT804" s="255" t="s">
        <v>160</v>
      </c>
      <c r="AU804" s="255" t="s">
        <v>82</v>
      </c>
      <c r="AY804" s="16" t="s">
        <v>158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80</v>
      </c>
      <c r="BK804" s="256">
        <f>ROUND(I804*H804,2)</f>
        <v>0</v>
      </c>
      <c r="BL804" s="16" t="s">
        <v>164</v>
      </c>
      <c r="BM804" s="255" t="s">
        <v>2610</v>
      </c>
    </row>
    <row r="805" spans="1:51" s="14" customFormat="1" ht="12">
      <c r="A805" s="14"/>
      <c r="B805" s="268"/>
      <c r="C805" s="269"/>
      <c r="D805" s="259" t="s">
        <v>166</v>
      </c>
      <c r="E805" s="270" t="s">
        <v>1</v>
      </c>
      <c r="F805" s="271" t="s">
        <v>2611</v>
      </c>
      <c r="G805" s="269"/>
      <c r="H805" s="272">
        <v>5.06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166</v>
      </c>
      <c r="AU805" s="278" t="s">
        <v>82</v>
      </c>
      <c r="AV805" s="14" t="s">
        <v>82</v>
      </c>
      <c r="AW805" s="14" t="s">
        <v>30</v>
      </c>
      <c r="AX805" s="14" t="s">
        <v>73</v>
      </c>
      <c r="AY805" s="278" t="s">
        <v>158</v>
      </c>
    </row>
    <row r="806" spans="1:51" s="14" customFormat="1" ht="12">
      <c r="A806" s="14"/>
      <c r="B806" s="268"/>
      <c r="C806" s="269"/>
      <c r="D806" s="259" t="s">
        <v>166</v>
      </c>
      <c r="E806" s="270" t="s">
        <v>1</v>
      </c>
      <c r="F806" s="271" t="s">
        <v>893</v>
      </c>
      <c r="G806" s="269"/>
      <c r="H806" s="272">
        <v>0.8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166</v>
      </c>
      <c r="AU806" s="278" t="s">
        <v>82</v>
      </c>
      <c r="AV806" s="14" t="s">
        <v>82</v>
      </c>
      <c r="AW806" s="14" t="s">
        <v>30</v>
      </c>
      <c r="AX806" s="14" t="s">
        <v>73</v>
      </c>
      <c r="AY806" s="278" t="s">
        <v>158</v>
      </c>
    </row>
    <row r="807" spans="1:51" s="14" customFormat="1" ht="12">
      <c r="A807" s="14"/>
      <c r="B807" s="268"/>
      <c r="C807" s="269"/>
      <c r="D807" s="259" t="s">
        <v>166</v>
      </c>
      <c r="E807" s="270" t="s">
        <v>1</v>
      </c>
      <c r="F807" s="271" t="s">
        <v>2612</v>
      </c>
      <c r="G807" s="269"/>
      <c r="H807" s="272">
        <v>5.7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166</v>
      </c>
      <c r="AU807" s="278" t="s">
        <v>82</v>
      </c>
      <c r="AV807" s="14" t="s">
        <v>82</v>
      </c>
      <c r="AW807" s="14" t="s">
        <v>30</v>
      </c>
      <c r="AX807" s="14" t="s">
        <v>73</v>
      </c>
      <c r="AY807" s="278" t="s">
        <v>158</v>
      </c>
    </row>
    <row r="808" spans="1:65" s="2" customFormat="1" ht="16.5" customHeight="1">
      <c r="A808" s="37"/>
      <c r="B808" s="38"/>
      <c r="C808" s="243" t="s">
        <v>937</v>
      </c>
      <c r="D808" s="243" t="s">
        <v>160</v>
      </c>
      <c r="E808" s="244" t="s">
        <v>896</v>
      </c>
      <c r="F808" s="245" t="s">
        <v>897</v>
      </c>
      <c r="G808" s="246" t="s">
        <v>171</v>
      </c>
      <c r="H808" s="247">
        <v>14.4</v>
      </c>
      <c r="I808" s="248"/>
      <c r="J808" s="249">
        <f>ROUND(I808*H808,2)</f>
        <v>0</v>
      </c>
      <c r="K808" s="250"/>
      <c r="L808" s="43"/>
      <c r="M808" s="251" t="s">
        <v>1</v>
      </c>
      <c r="N808" s="252" t="s">
        <v>38</v>
      </c>
      <c r="O808" s="90"/>
      <c r="P808" s="253">
        <f>O808*H808</f>
        <v>0</v>
      </c>
      <c r="Q808" s="253">
        <v>0</v>
      </c>
      <c r="R808" s="253">
        <f>Q808*H808</f>
        <v>0</v>
      </c>
      <c r="S808" s="253">
        <v>1.671</v>
      </c>
      <c r="T808" s="254">
        <f>S808*H808</f>
        <v>24.0624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255" t="s">
        <v>164</v>
      </c>
      <c r="AT808" s="255" t="s">
        <v>160</v>
      </c>
      <c r="AU808" s="255" t="s">
        <v>82</v>
      </c>
      <c r="AY808" s="16" t="s">
        <v>158</v>
      </c>
      <c r="BE808" s="256">
        <f>IF(N808="základní",J808,0)</f>
        <v>0</v>
      </c>
      <c r="BF808" s="256">
        <f>IF(N808="snížená",J808,0)</f>
        <v>0</v>
      </c>
      <c r="BG808" s="256">
        <f>IF(N808="zákl. přenesená",J808,0)</f>
        <v>0</v>
      </c>
      <c r="BH808" s="256">
        <f>IF(N808="sníž. přenesená",J808,0)</f>
        <v>0</v>
      </c>
      <c r="BI808" s="256">
        <f>IF(N808="nulová",J808,0)</f>
        <v>0</v>
      </c>
      <c r="BJ808" s="16" t="s">
        <v>80</v>
      </c>
      <c r="BK808" s="256">
        <f>ROUND(I808*H808,2)</f>
        <v>0</v>
      </c>
      <c r="BL808" s="16" t="s">
        <v>164</v>
      </c>
      <c r="BM808" s="255" t="s">
        <v>2613</v>
      </c>
    </row>
    <row r="809" spans="1:51" s="13" customFormat="1" ht="12">
      <c r="A809" s="13"/>
      <c r="B809" s="257"/>
      <c r="C809" s="258"/>
      <c r="D809" s="259" t="s">
        <v>166</v>
      </c>
      <c r="E809" s="260" t="s">
        <v>1</v>
      </c>
      <c r="F809" s="261" t="s">
        <v>899</v>
      </c>
      <c r="G809" s="258"/>
      <c r="H809" s="260" t="s">
        <v>1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7" t="s">
        <v>166</v>
      </c>
      <c r="AU809" s="267" t="s">
        <v>82</v>
      </c>
      <c r="AV809" s="13" t="s">
        <v>80</v>
      </c>
      <c r="AW809" s="13" t="s">
        <v>30</v>
      </c>
      <c r="AX809" s="13" t="s">
        <v>73</v>
      </c>
      <c r="AY809" s="267" t="s">
        <v>158</v>
      </c>
    </row>
    <row r="810" spans="1:51" s="14" customFormat="1" ht="12">
      <c r="A810" s="14"/>
      <c r="B810" s="268"/>
      <c r="C810" s="269"/>
      <c r="D810" s="259" t="s">
        <v>166</v>
      </c>
      <c r="E810" s="270" t="s">
        <v>1</v>
      </c>
      <c r="F810" s="271" t="s">
        <v>2614</v>
      </c>
      <c r="G810" s="269"/>
      <c r="H810" s="272">
        <v>14.4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166</v>
      </c>
      <c r="AU810" s="278" t="s">
        <v>82</v>
      </c>
      <c r="AV810" s="14" t="s">
        <v>82</v>
      </c>
      <c r="AW810" s="14" t="s">
        <v>30</v>
      </c>
      <c r="AX810" s="14" t="s">
        <v>73</v>
      </c>
      <c r="AY810" s="278" t="s">
        <v>158</v>
      </c>
    </row>
    <row r="811" spans="1:65" s="2" customFormat="1" ht="21.75" customHeight="1">
      <c r="A811" s="37"/>
      <c r="B811" s="38"/>
      <c r="C811" s="243" t="s">
        <v>941</v>
      </c>
      <c r="D811" s="243" t="s">
        <v>160</v>
      </c>
      <c r="E811" s="244" t="s">
        <v>902</v>
      </c>
      <c r="F811" s="245" t="s">
        <v>903</v>
      </c>
      <c r="G811" s="246" t="s">
        <v>462</v>
      </c>
      <c r="H811" s="247">
        <v>10.5</v>
      </c>
      <c r="I811" s="248"/>
      <c r="J811" s="249">
        <f>ROUND(I811*H811,2)</f>
        <v>0</v>
      </c>
      <c r="K811" s="250"/>
      <c r="L811" s="43"/>
      <c r="M811" s="251" t="s">
        <v>1</v>
      </c>
      <c r="N811" s="252" t="s">
        <v>38</v>
      </c>
      <c r="O811" s="90"/>
      <c r="P811" s="253">
        <f>O811*H811</f>
        <v>0</v>
      </c>
      <c r="Q811" s="253">
        <v>0</v>
      </c>
      <c r="R811" s="253">
        <f>Q811*H811</f>
        <v>0</v>
      </c>
      <c r="S811" s="253">
        <v>0.07</v>
      </c>
      <c r="T811" s="254">
        <f>S811*H811</f>
        <v>0.7350000000000001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55" t="s">
        <v>164</v>
      </c>
      <c r="AT811" s="255" t="s">
        <v>160</v>
      </c>
      <c r="AU811" s="255" t="s">
        <v>82</v>
      </c>
      <c r="AY811" s="16" t="s">
        <v>158</v>
      </c>
      <c r="BE811" s="256">
        <f>IF(N811="základní",J811,0)</f>
        <v>0</v>
      </c>
      <c r="BF811" s="256">
        <f>IF(N811="snížená",J811,0)</f>
        <v>0</v>
      </c>
      <c r="BG811" s="256">
        <f>IF(N811="zákl. přenesená",J811,0)</f>
        <v>0</v>
      </c>
      <c r="BH811" s="256">
        <f>IF(N811="sníž. přenesená",J811,0)</f>
        <v>0</v>
      </c>
      <c r="BI811" s="256">
        <f>IF(N811="nulová",J811,0)</f>
        <v>0</v>
      </c>
      <c r="BJ811" s="16" t="s">
        <v>80</v>
      </c>
      <c r="BK811" s="256">
        <f>ROUND(I811*H811,2)</f>
        <v>0</v>
      </c>
      <c r="BL811" s="16" t="s">
        <v>164</v>
      </c>
      <c r="BM811" s="255" t="s">
        <v>2615</v>
      </c>
    </row>
    <row r="812" spans="1:51" s="14" customFormat="1" ht="12">
      <c r="A812" s="14"/>
      <c r="B812" s="268"/>
      <c r="C812" s="269"/>
      <c r="D812" s="259" t="s">
        <v>166</v>
      </c>
      <c r="E812" s="270" t="s">
        <v>1</v>
      </c>
      <c r="F812" s="271" t="s">
        <v>2616</v>
      </c>
      <c r="G812" s="269"/>
      <c r="H812" s="272">
        <v>10.5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166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158</v>
      </c>
    </row>
    <row r="813" spans="1:65" s="2" customFormat="1" ht="16.5" customHeight="1">
      <c r="A813" s="37"/>
      <c r="B813" s="38"/>
      <c r="C813" s="243" t="s">
        <v>947</v>
      </c>
      <c r="D813" s="243" t="s">
        <v>160</v>
      </c>
      <c r="E813" s="244" t="s">
        <v>907</v>
      </c>
      <c r="F813" s="245" t="s">
        <v>908</v>
      </c>
      <c r="G813" s="246" t="s">
        <v>171</v>
      </c>
      <c r="H813" s="247">
        <v>2.646</v>
      </c>
      <c r="I813" s="248"/>
      <c r="J813" s="249">
        <f>ROUND(I813*H813,2)</f>
        <v>0</v>
      </c>
      <c r="K813" s="250"/>
      <c r="L813" s="43"/>
      <c r="M813" s="251" t="s">
        <v>1</v>
      </c>
      <c r="N813" s="252" t="s">
        <v>38</v>
      </c>
      <c r="O813" s="90"/>
      <c r="P813" s="253">
        <f>O813*H813</f>
        <v>0</v>
      </c>
      <c r="Q813" s="253">
        <v>0</v>
      </c>
      <c r="R813" s="253">
        <f>Q813*H813</f>
        <v>0</v>
      </c>
      <c r="S813" s="253">
        <v>2.4</v>
      </c>
      <c r="T813" s="254">
        <f>S813*H813</f>
        <v>6.3504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55" t="s">
        <v>164</v>
      </c>
      <c r="AT813" s="255" t="s">
        <v>160</v>
      </c>
      <c r="AU813" s="255" t="s">
        <v>82</v>
      </c>
      <c r="AY813" s="16" t="s">
        <v>158</v>
      </c>
      <c r="BE813" s="256">
        <f>IF(N813="základní",J813,0)</f>
        <v>0</v>
      </c>
      <c r="BF813" s="256">
        <f>IF(N813="snížená",J813,0)</f>
        <v>0</v>
      </c>
      <c r="BG813" s="256">
        <f>IF(N813="zákl. přenesená",J813,0)</f>
        <v>0</v>
      </c>
      <c r="BH813" s="256">
        <f>IF(N813="sníž. přenesená",J813,0)</f>
        <v>0</v>
      </c>
      <c r="BI813" s="256">
        <f>IF(N813="nulová",J813,0)</f>
        <v>0</v>
      </c>
      <c r="BJ813" s="16" t="s">
        <v>80</v>
      </c>
      <c r="BK813" s="256">
        <f>ROUND(I813*H813,2)</f>
        <v>0</v>
      </c>
      <c r="BL813" s="16" t="s">
        <v>164</v>
      </c>
      <c r="BM813" s="255" t="s">
        <v>2617</v>
      </c>
    </row>
    <row r="814" spans="1:51" s="14" customFormat="1" ht="12">
      <c r="A814" s="14"/>
      <c r="B814" s="268"/>
      <c r="C814" s="269"/>
      <c r="D814" s="259" t="s">
        <v>166</v>
      </c>
      <c r="E814" s="270" t="s">
        <v>1</v>
      </c>
      <c r="F814" s="271" t="s">
        <v>2618</v>
      </c>
      <c r="G814" s="269"/>
      <c r="H814" s="272">
        <v>2.646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166</v>
      </c>
      <c r="AU814" s="278" t="s">
        <v>82</v>
      </c>
      <c r="AV814" s="14" t="s">
        <v>82</v>
      </c>
      <c r="AW814" s="14" t="s">
        <v>30</v>
      </c>
      <c r="AX814" s="14" t="s">
        <v>73</v>
      </c>
      <c r="AY814" s="278" t="s">
        <v>158</v>
      </c>
    </row>
    <row r="815" spans="1:65" s="2" customFormat="1" ht="21.75" customHeight="1">
      <c r="A815" s="37"/>
      <c r="B815" s="38"/>
      <c r="C815" s="243" t="s">
        <v>951</v>
      </c>
      <c r="D815" s="243" t="s">
        <v>160</v>
      </c>
      <c r="E815" s="244" t="s">
        <v>2619</v>
      </c>
      <c r="F815" s="245" t="s">
        <v>2620</v>
      </c>
      <c r="G815" s="246" t="s">
        <v>163</v>
      </c>
      <c r="H815" s="247">
        <v>10.385</v>
      </c>
      <c r="I815" s="248"/>
      <c r="J815" s="249">
        <f>ROUND(I815*H815,2)</f>
        <v>0</v>
      </c>
      <c r="K815" s="250"/>
      <c r="L815" s="43"/>
      <c r="M815" s="251" t="s">
        <v>1</v>
      </c>
      <c r="N815" s="252" t="s">
        <v>38</v>
      </c>
      <c r="O815" s="90"/>
      <c r="P815" s="253">
        <f>O815*H815</f>
        <v>0</v>
      </c>
      <c r="Q815" s="253">
        <v>0</v>
      </c>
      <c r="R815" s="253">
        <f>Q815*H815</f>
        <v>0</v>
      </c>
      <c r="S815" s="253">
        <v>0.36</v>
      </c>
      <c r="T815" s="254">
        <f>S815*H815</f>
        <v>3.7386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R815" s="255" t="s">
        <v>164</v>
      </c>
      <c r="AT815" s="255" t="s">
        <v>160</v>
      </c>
      <c r="AU815" s="255" t="s">
        <v>82</v>
      </c>
      <c r="AY815" s="16" t="s">
        <v>158</v>
      </c>
      <c r="BE815" s="256">
        <f>IF(N815="základní",J815,0)</f>
        <v>0</v>
      </c>
      <c r="BF815" s="256">
        <f>IF(N815="snížená",J815,0)</f>
        <v>0</v>
      </c>
      <c r="BG815" s="256">
        <f>IF(N815="zákl. přenesená",J815,0)</f>
        <v>0</v>
      </c>
      <c r="BH815" s="256">
        <f>IF(N815="sníž. přenesená",J815,0)</f>
        <v>0</v>
      </c>
      <c r="BI815" s="256">
        <f>IF(N815="nulová",J815,0)</f>
        <v>0</v>
      </c>
      <c r="BJ815" s="16" t="s">
        <v>80</v>
      </c>
      <c r="BK815" s="256">
        <f>ROUND(I815*H815,2)</f>
        <v>0</v>
      </c>
      <c r="BL815" s="16" t="s">
        <v>164</v>
      </c>
      <c r="BM815" s="255" t="s">
        <v>2621</v>
      </c>
    </row>
    <row r="816" spans="1:51" s="14" customFormat="1" ht="12">
      <c r="A816" s="14"/>
      <c r="B816" s="268"/>
      <c r="C816" s="269"/>
      <c r="D816" s="259" t="s">
        <v>166</v>
      </c>
      <c r="E816" s="270" t="s">
        <v>1</v>
      </c>
      <c r="F816" s="271" t="s">
        <v>2622</v>
      </c>
      <c r="G816" s="269"/>
      <c r="H816" s="272">
        <v>10.385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166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158</v>
      </c>
    </row>
    <row r="817" spans="1:65" s="2" customFormat="1" ht="33" customHeight="1">
      <c r="A817" s="37"/>
      <c r="B817" s="38"/>
      <c r="C817" s="243" t="s">
        <v>956</v>
      </c>
      <c r="D817" s="243" t="s">
        <v>160</v>
      </c>
      <c r="E817" s="244" t="s">
        <v>912</v>
      </c>
      <c r="F817" s="245" t="s">
        <v>913</v>
      </c>
      <c r="G817" s="246" t="s">
        <v>171</v>
      </c>
      <c r="H817" s="247">
        <v>0.536</v>
      </c>
      <c r="I817" s="248"/>
      <c r="J817" s="249">
        <f>ROUND(I817*H817,2)</f>
        <v>0</v>
      </c>
      <c r="K817" s="250"/>
      <c r="L817" s="43"/>
      <c r="M817" s="251" t="s">
        <v>1</v>
      </c>
      <c r="N817" s="252" t="s">
        <v>38</v>
      </c>
      <c r="O817" s="90"/>
      <c r="P817" s="253">
        <f>O817*H817</f>
        <v>0</v>
      </c>
      <c r="Q817" s="253">
        <v>0</v>
      </c>
      <c r="R817" s="253">
        <f>Q817*H817</f>
        <v>0</v>
      </c>
      <c r="S817" s="253">
        <v>2.2</v>
      </c>
      <c r="T817" s="254">
        <f>S817*H817</f>
        <v>1.1792000000000002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R817" s="255" t="s">
        <v>164</v>
      </c>
      <c r="AT817" s="255" t="s">
        <v>160</v>
      </c>
      <c r="AU817" s="255" t="s">
        <v>82</v>
      </c>
      <c r="AY817" s="16" t="s">
        <v>158</v>
      </c>
      <c r="BE817" s="256">
        <f>IF(N817="základní",J817,0)</f>
        <v>0</v>
      </c>
      <c r="BF817" s="256">
        <f>IF(N817="snížená",J817,0)</f>
        <v>0</v>
      </c>
      <c r="BG817" s="256">
        <f>IF(N817="zákl. přenesená",J817,0)</f>
        <v>0</v>
      </c>
      <c r="BH817" s="256">
        <f>IF(N817="sníž. přenesená",J817,0)</f>
        <v>0</v>
      </c>
      <c r="BI817" s="256">
        <f>IF(N817="nulová",J817,0)</f>
        <v>0</v>
      </c>
      <c r="BJ817" s="16" t="s">
        <v>80</v>
      </c>
      <c r="BK817" s="256">
        <f>ROUND(I817*H817,2)</f>
        <v>0</v>
      </c>
      <c r="BL817" s="16" t="s">
        <v>164</v>
      </c>
      <c r="BM817" s="255" t="s">
        <v>2623</v>
      </c>
    </row>
    <row r="818" spans="1:51" s="13" customFormat="1" ht="12">
      <c r="A818" s="13"/>
      <c r="B818" s="257"/>
      <c r="C818" s="258"/>
      <c r="D818" s="259" t="s">
        <v>166</v>
      </c>
      <c r="E818" s="260" t="s">
        <v>1</v>
      </c>
      <c r="F818" s="261" t="s">
        <v>405</v>
      </c>
      <c r="G818" s="258"/>
      <c r="H818" s="260" t="s">
        <v>1</v>
      </c>
      <c r="I818" s="262"/>
      <c r="J818" s="258"/>
      <c r="K818" s="258"/>
      <c r="L818" s="263"/>
      <c r="M818" s="264"/>
      <c r="N818" s="265"/>
      <c r="O818" s="265"/>
      <c r="P818" s="265"/>
      <c r="Q818" s="265"/>
      <c r="R818" s="265"/>
      <c r="S818" s="265"/>
      <c r="T818" s="266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7" t="s">
        <v>166</v>
      </c>
      <c r="AU818" s="267" t="s">
        <v>82</v>
      </c>
      <c r="AV818" s="13" t="s">
        <v>80</v>
      </c>
      <c r="AW818" s="13" t="s">
        <v>30</v>
      </c>
      <c r="AX818" s="13" t="s">
        <v>73</v>
      </c>
      <c r="AY818" s="267" t="s">
        <v>158</v>
      </c>
    </row>
    <row r="819" spans="1:51" s="14" customFormat="1" ht="12">
      <c r="A819" s="14"/>
      <c r="B819" s="268"/>
      <c r="C819" s="269"/>
      <c r="D819" s="259" t="s">
        <v>166</v>
      </c>
      <c r="E819" s="270" t="s">
        <v>1</v>
      </c>
      <c r="F819" s="271" t="s">
        <v>2624</v>
      </c>
      <c r="G819" s="269"/>
      <c r="H819" s="272">
        <v>0.536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166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158</v>
      </c>
    </row>
    <row r="820" spans="1:65" s="2" customFormat="1" ht="33" customHeight="1">
      <c r="A820" s="37"/>
      <c r="B820" s="38"/>
      <c r="C820" s="243" t="s">
        <v>960</v>
      </c>
      <c r="D820" s="243" t="s">
        <v>160</v>
      </c>
      <c r="E820" s="244" t="s">
        <v>919</v>
      </c>
      <c r="F820" s="245" t="s">
        <v>920</v>
      </c>
      <c r="G820" s="246" t="s">
        <v>171</v>
      </c>
      <c r="H820" s="247">
        <v>28.115</v>
      </c>
      <c r="I820" s="248"/>
      <c r="J820" s="249">
        <f>ROUND(I820*H820,2)</f>
        <v>0</v>
      </c>
      <c r="K820" s="250"/>
      <c r="L820" s="43"/>
      <c r="M820" s="251" t="s">
        <v>1</v>
      </c>
      <c r="N820" s="252" t="s">
        <v>38</v>
      </c>
      <c r="O820" s="90"/>
      <c r="P820" s="253">
        <f>O820*H820</f>
        <v>0</v>
      </c>
      <c r="Q820" s="253">
        <v>0</v>
      </c>
      <c r="R820" s="253">
        <f>Q820*H820</f>
        <v>0</v>
      </c>
      <c r="S820" s="253">
        <v>2.2</v>
      </c>
      <c r="T820" s="254">
        <f>S820*H820</f>
        <v>61.853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164</v>
      </c>
      <c r="AT820" s="255" t="s">
        <v>160</v>
      </c>
      <c r="AU820" s="255" t="s">
        <v>82</v>
      </c>
      <c r="AY820" s="16" t="s">
        <v>158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80</v>
      </c>
      <c r="BK820" s="256">
        <f>ROUND(I820*H820,2)</f>
        <v>0</v>
      </c>
      <c r="BL820" s="16" t="s">
        <v>164</v>
      </c>
      <c r="BM820" s="255" t="s">
        <v>2625</v>
      </c>
    </row>
    <row r="821" spans="1:51" s="14" customFormat="1" ht="12">
      <c r="A821" s="14"/>
      <c r="B821" s="268"/>
      <c r="C821" s="269"/>
      <c r="D821" s="259" t="s">
        <v>166</v>
      </c>
      <c r="E821" s="270" t="s">
        <v>1</v>
      </c>
      <c r="F821" s="271" t="s">
        <v>2626</v>
      </c>
      <c r="G821" s="269"/>
      <c r="H821" s="272">
        <v>28.115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166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158</v>
      </c>
    </row>
    <row r="822" spans="1:65" s="2" customFormat="1" ht="21.75" customHeight="1">
      <c r="A822" s="37"/>
      <c r="B822" s="38"/>
      <c r="C822" s="243" t="s">
        <v>966</v>
      </c>
      <c r="D822" s="243" t="s">
        <v>160</v>
      </c>
      <c r="E822" s="244" t="s">
        <v>924</v>
      </c>
      <c r="F822" s="245" t="s">
        <v>925</v>
      </c>
      <c r="G822" s="246" t="s">
        <v>171</v>
      </c>
      <c r="H822" s="247">
        <v>28.115</v>
      </c>
      <c r="I822" s="248"/>
      <c r="J822" s="249">
        <f>ROUND(I822*H822,2)</f>
        <v>0</v>
      </c>
      <c r="K822" s="250"/>
      <c r="L822" s="43"/>
      <c r="M822" s="251" t="s">
        <v>1</v>
      </c>
      <c r="N822" s="252" t="s">
        <v>38</v>
      </c>
      <c r="O822" s="90"/>
      <c r="P822" s="253">
        <f>O822*H822</f>
        <v>0</v>
      </c>
      <c r="Q822" s="253">
        <v>0</v>
      </c>
      <c r="R822" s="253">
        <f>Q822*H822</f>
        <v>0</v>
      </c>
      <c r="S822" s="253">
        <v>1.4</v>
      </c>
      <c r="T822" s="254">
        <f>S822*H822</f>
        <v>39.361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164</v>
      </c>
      <c r="AT822" s="255" t="s">
        <v>160</v>
      </c>
      <c r="AU822" s="255" t="s">
        <v>82</v>
      </c>
      <c r="AY822" s="16" t="s">
        <v>158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80</v>
      </c>
      <c r="BK822" s="256">
        <f>ROUND(I822*H822,2)</f>
        <v>0</v>
      </c>
      <c r="BL822" s="16" t="s">
        <v>164</v>
      </c>
      <c r="BM822" s="255" t="s">
        <v>2627</v>
      </c>
    </row>
    <row r="823" spans="1:51" s="14" customFormat="1" ht="12">
      <c r="A823" s="14"/>
      <c r="B823" s="268"/>
      <c r="C823" s="269"/>
      <c r="D823" s="259" t="s">
        <v>166</v>
      </c>
      <c r="E823" s="270" t="s">
        <v>1</v>
      </c>
      <c r="F823" s="271" t="s">
        <v>2626</v>
      </c>
      <c r="G823" s="269"/>
      <c r="H823" s="272">
        <v>28.115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166</v>
      </c>
      <c r="AU823" s="278" t="s">
        <v>82</v>
      </c>
      <c r="AV823" s="14" t="s">
        <v>82</v>
      </c>
      <c r="AW823" s="14" t="s">
        <v>30</v>
      </c>
      <c r="AX823" s="14" t="s">
        <v>73</v>
      </c>
      <c r="AY823" s="278" t="s">
        <v>158</v>
      </c>
    </row>
    <row r="824" spans="1:65" s="2" customFormat="1" ht="16.5" customHeight="1">
      <c r="A824" s="37"/>
      <c r="B824" s="38"/>
      <c r="C824" s="243" t="s">
        <v>970</v>
      </c>
      <c r="D824" s="243" t="s">
        <v>160</v>
      </c>
      <c r="E824" s="244" t="s">
        <v>928</v>
      </c>
      <c r="F824" s="245" t="s">
        <v>929</v>
      </c>
      <c r="G824" s="246" t="s">
        <v>462</v>
      </c>
      <c r="H824" s="247">
        <v>164.05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38</v>
      </c>
      <c r="O824" s="90"/>
      <c r="P824" s="253">
        <f>O824*H824</f>
        <v>0</v>
      </c>
      <c r="Q824" s="253">
        <v>0</v>
      </c>
      <c r="R824" s="253">
        <f>Q824*H824</f>
        <v>0</v>
      </c>
      <c r="S824" s="253">
        <v>0.058</v>
      </c>
      <c r="T824" s="254">
        <f>S824*H824</f>
        <v>9.5149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164</v>
      </c>
      <c r="AT824" s="255" t="s">
        <v>160</v>
      </c>
      <c r="AU824" s="255" t="s">
        <v>82</v>
      </c>
      <c r="AY824" s="16" t="s">
        <v>158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164</v>
      </c>
      <c r="BM824" s="255" t="s">
        <v>2628</v>
      </c>
    </row>
    <row r="825" spans="1:51" s="13" customFormat="1" ht="12">
      <c r="A825" s="13"/>
      <c r="B825" s="257"/>
      <c r="C825" s="258"/>
      <c r="D825" s="259" t="s">
        <v>166</v>
      </c>
      <c r="E825" s="260" t="s">
        <v>1</v>
      </c>
      <c r="F825" s="261" t="s">
        <v>260</v>
      </c>
      <c r="G825" s="258"/>
      <c r="H825" s="260" t="s">
        <v>1</v>
      </c>
      <c r="I825" s="262"/>
      <c r="J825" s="258"/>
      <c r="K825" s="258"/>
      <c r="L825" s="263"/>
      <c r="M825" s="264"/>
      <c r="N825" s="265"/>
      <c r="O825" s="265"/>
      <c r="P825" s="265"/>
      <c r="Q825" s="265"/>
      <c r="R825" s="265"/>
      <c r="S825" s="265"/>
      <c r="T825" s="26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7" t="s">
        <v>166</v>
      </c>
      <c r="AU825" s="267" t="s">
        <v>82</v>
      </c>
      <c r="AV825" s="13" t="s">
        <v>80</v>
      </c>
      <c r="AW825" s="13" t="s">
        <v>30</v>
      </c>
      <c r="AX825" s="13" t="s">
        <v>73</v>
      </c>
      <c r="AY825" s="267" t="s">
        <v>158</v>
      </c>
    </row>
    <row r="826" spans="1:51" s="14" customFormat="1" ht="12">
      <c r="A826" s="14"/>
      <c r="B826" s="268"/>
      <c r="C826" s="269"/>
      <c r="D826" s="259" t="s">
        <v>166</v>
      </c>
      <c r="E826" s="270" t="s">
        <v>1</v>
      </c>
      <c r="F826" s="271" t="s">
        <v>2629</v>
      </c>
      <c r="G826" s="269"/>
      <c r="H826" s="272">
        <v>164.05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166</v>
      </c>
      <c r="AU826" s="278" t="s">
        <v>82</v>
      </c>
      <c r="AV826" s="14" t="s">
        <v>82</v>
      </c>
      <c r="AW826" s="14" t="s">
        <v>30</v>
      </c>
      <c r="AX826" s="14" t="s">
        <v>73</v>
      </c>
      <c r="AY826" s="278" t="s">
        <v>158</v>
      </c>
    </row>
    <row r="827" spans="1:65" s="2" customFormat="1" ht="16.5" customHeight="1">
      <c r="A827" s="37"/>
      <c r="B827" s="38"/>
      <c r="C827" s="243" t="s">
        <v>974</v>
      </c>
      <c r="D827" s="243" t="s">
        <v>160</v>
      </c>
      <c r="E827" s="244" t="s">
        <v>2630</v>
      </c>
      <c r="F827" s="245" t="s">
        <v>2631</v>
      </c>
      <c r="G827" s="246" t="s">
        <v>462</v>
      </c>
      <c r="H827" s="247">
        <v>4.2</v>
      </c>
      <c r="I827" s="248"/>
      <c r="J827" s="249">
        <f>ROUND(I827*H827,2)</f>
        <v>0</v>
      </c>
      <c r="K827" s="250"/>
      <c r="L827" s="43"/>
      <c r="M827" s="251" t="s">
        <v>1</v>
      </c>
      <c r="N827" s="252" t="s">
        <v>38</v>
      </c>
      <c r="O827" s="90"/>
      <c r="P827" s="253">
        <f>O827*H827</f>
        <v>0</v>
      </c>
      <c r="Q827" s="253">
        <v>0</v>
      </c>
      <c r="R827" s="253">
        <f>Q827*H827</f>
        <v>0</v>
      </c>
      <c r="S827" s="253">
        <v>0.187</v>
      </c>
      <c r="T827" s="254">
        <f>S827*H827</f>
        <v>0.7854</v>
      </c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R827" s="255" t="s">
        <v>164</v>
      </c>
      <c r="AT827" s="255" t="s">
        <v>160</v>
      </c>
      <c r="AU827" s="255" t="s">
        <v>82</v>
      </c>
      <c r="AY827" s="16" t="s">
        <v>158</v>
      </c>
      <c r="BE827" s="256">
        <f>IF(N827="základní",J827,0)</f>
        <v>0</v>
      </c>
      <c r="BF827" s="256">
        <f>IF(N827="snížená",J827,0)</f>
        <v>0</v>
      </c>
      <c r="BG827" s="256">
        <f>IF(N827="zákl. přenesená",J827,0)</f>
        <v>0</v>
      </c>
      <c r="BH827" s="256">
        <f>IF(N827="sníž. přenesená",J827,0)</f>
        <v>0</v>
      </c>
      <c r="BI827" s="256">
        <f>IF(N827="nulová",J827,0)</f>
        <v>0</v>
      </c>
      <c r="BJ827" s="16" t="s">
        <v>80</v>
      </c>
      <c r="BK827" s="256">
        <f>ROUND(I827*H827,2)</f>
        <v>0</v>
      </c>
      <c r="BL827" s="16" t="s">
        <v>164</v>
      </c>
      <c r="BM827" s="255" t="s">
        <v>2632</v>
      </c>
    </row>
    <row r="828" spans="1:51" s="14" customFormat="1" ht="12">
      <c r="A828" s="14"/>
      <c r="B828" s="268"/>
      <c r="C828" s="269"/>
      <c r="D828" s="259" t="s">
        <v>166</v>
      </c>
      <c r="E828" s="270" t="s">
        <v>1</v>
      </c>
      <c r="F828" s="271" t="s">
        <v>2633</v>
      </c>
      <c r="G828" s="269"/>
      <c r="H828" s="272">
        <v>4.2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166</v>
      </c>
      <c r="AU828" s="278" t="s">
        <v>82</v>
      </c>
      <c r="AV828" s="14" t="s">
        <v>82</v>
      </c>
      <c r="AW828" s="14" t="s">
        <v>30</v>
      </c>
      <c r="AX828" s="14" t="s">
        <v>73</v>
      </c>
      <c r="AY828" s="278" t="s">
        <v>158</v>
      </c>
    </row>
    <row r="829" spans="1:65" s="2" customFormat="1" ht="21.75" customHeight="1">
      <c r="A829" s="37"/>
      <c r="B829" s="38"/>
      <c r="C829" s="243" t="s">
        <v>979</v>
      </c>
      <c r="D829" s="243" t="s">
        <v>160</v>
      </c>
      <c r="E829" s="244" t="s">
        <v>938</v>
      </c>
      <c r="F829" s="245" t="s">
        <v>939</v>
      </c>
      <c r="G829" s="246" t="s">
        <v>163</v>
      </c>
      <c r="H829" s="247">
        <v>15.919</v>
      </c>
      <c r="I829" s="248"/>
      <c r="J829" s="249">
        <f>ROUND(I829*H829,2)</f>
        <v>0</v>
      </c>
      <c r="K829" s="250"/>
      <c r="L829" s="43"/>
      <c r="M829" s="251" t="s">
        <v>1</v>
      </c>
      <c r="N829" s="252" t="s">
        <v>38</v>
      </c>
      <c r="O829" s="90"/>
      <c r="P829" s="253">
        <f>O829*H829</f>
        <v>0</v>
      </c>
      <c r="Q829" s="253">
        <v>0</v>
      </c>
      <c r="R829" s="253">
        <f>Q829*H829</f>
        <v>0</v>
      </c>
      <c r="S829" s="253">
        <v>0.065</v>
      </c>
      <c r="T829" s="254">
        <f>S829*H829</f>
        <v>1.034735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55" t="s">
        <v>164</v>
      </c>
      <c r="AT829" s="255" t="s">
        <v>160</v>
      </c>
      <c r="AU829" s="255" t="s">
        <v>82</v>
      </c>
      <c r="AY829" s="16" t="s">
        <v>158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6" t="s">
        <v>80</v>
      </c>
      <c r="BK829" s="256">
        <f>ROUND(I829*H829,2)</f>
        <v>0</v>
      </c>
      <c r="BL829" s="16" t="s">
        <v>164</v>
      </c>
      <c r="BM829" s="255" t="s">
        <v>2634</v>
      </c>
    </row>
    <row r="830" spans="1:51" s="13" customFormat="1" ht="12">
      <c r="A830" s="13"/>
      <c r="B830" s="257"/>
      <c r="C830" s="258"/>
      <c r="D830" s="259" t="s">
        <v>166</v>
      </c>
      <c r="E830" s="260" t="s">
        <v>1</v>
      </c>
      <c r="F830" s="261" t="s">
        <v>167</v>
      </c>
      <c r="G830" s="258"/>
      <c r="H830" s="260" t="s">
        <v>1</v>
      </c>
      <c r="I830" s="262"/>
      <c r="J830" s="258"/>
      <c r="K830" s="258"/>
      <c r="L830" s="263"/>
      <c r="M830" s="264"/>
      <c r="N830" s="265"/>
      <c r="O830" s="265"/>
      <c r="P830" s="265"/>
      <c r="Q830" s="265"/>
      <c r="R830" s="265"/>
      <c r="S830" s="265"/>
      <c r="T830" s="26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7" t="s">
        <v>166</v>
      </c>
      <c r="AU830" s="267" t="s">
        <v>82</v>
      </c>
      <c r="AV830" s="13" t="s">
        <v>80</v>
      </c>
      <c r="AW830" s="13" t="s">
        <v>30</v>
      </c>
      <c r="AX830" s="13" t="s">
        <v>73</v>
      </c>
      <c r="AY830" s="267" t="s">
        <v>158</v>
      </c>
    </row>
    <row r="831" spans="1:51" s="13" customFormat="1" ht="12">
      <c r="A831" s="13"/>
      <c r="B831" s="257"/>
      <c r="C831" s="258"/>
      <c r="D831" s="259" t="s">
        <v>166</v>
      </c>
      <c r="E831" s="260" t="s">
        <v>1</v>
      </c>
      <c r="F831" s="261" t="s">
        <v>2635</v>
      </c>
      <c r="G831" s="258"/>
      <c r="H831" s="260" t="s">
        <v>1</v>
      </c>
      <c r="I831" s="262"/>
      <c r="J831" s="258"/>
      <c r="K831" s="258"/>
      <c r="L831" s="263"/>
      <c r="M831" s="264"/>
      <c r="N831" s="265"/>
      <c r="O831" s="265"/>
      <c r="P831" s="265"/>
      <c r="Q831" s="265"/>
      <c r="R831" s="265"/>
      <c r="S831" s="265"/>
      <c r="T831" s="26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7" t="s">
        <v>166</v>
      </c>
      <c r="AU831" s="267" t="s">
        <v>82</v>
      </c>
      <c r="AV831" s="13" t="s">
        <v>80</v>
      </c>
      <c r="AW831" s="13" t="s">
        <v>30</v>
      </c>
      <c r="AX831" s="13" t="s">
        <v>73</v>
      </c>
      <c r="AY831" s="267" t="s">
        <v>158</v>
      </c>
    </row>
    <row r="832" spans="1:51" s="14" customFormat="1" ht="12">
      <c r="A832" s="14"/>
      <c r="B832" s="268"/>
      <c r="C832" s="269"/>
      <c r="D832" s="259" t="s">
        <v>166</v>
      </c>
      <c r="E832" s="270" t="s">
        <v>1</v>
      </c>
      <c r="F832" s="271" t="s">
        <v>2516</v>
      </c>
      <c r="G832" s="269"/>
      <c r="H832" s="272">
        <v>3.691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166</v>
      </c>
      <c r="AU832" s="278" t="s">
        <v>82</v>
      </c>
      <c r="AV832" s="14" t="s">
        <v>82</v>
      </c>
      <c r="AW832" s="14" t="s">
        <v>30</v>
      </c>
      <c r="AX832" s="14" t="s">
        <v>73</v>
      </c>
      <c r="AY832" s="278" t="s">
        <v>158</v>
      </c>
    </row>
    <row r="833" spans="1:51" s="14" customFormat="1" ht="12">
      <c r="A833" s="14"/>
      <c r="B833" s="268"/>
      <c r="C833" s="269"/>
      <c r="D833" s="259" t="s">
        <v>166</v>
      </c>
      <c r="E833" s="270" t="s">
        <v>1</v>
      </c>
      <c r="F833" s="271" t="s">
        <v>2517</v>
      </c>
      <c r="G833" s="269"/>
      <c r="H833" s="272">
        <v>5.94</v>
      </c>
      <c r="I833" s="273"/>
      <c r="J833" s="269"/>
      <c r="K833" s="269"/>
      <c r="L833" s="274"/>
      <c r="M833" s="275"/>
      <c r="N833" s="276"/>
      <c r="O833" s="276"/>
      <c r="P833" s="276"/>
      <c r="Q833" s="276"/>
      <c r="R833" s="276"/>
      <c r="S833" s="276"/>
      <c r="T833" s="27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8" t="s">
        <v>166</v>
      </c>
      <c r="AU833" s="278" t="s">
        <v>82</v>
      </c>
      <c r="AV833" s="14" t="s">
        <v>82</v>
      </c>
      <c r="AW833" s="14" t="s">
        <v>30</v>
      </c>
      <c r="AX833" s="14" t="s">
        <v>73</v>
      </c>
      <c r="AY833" s="278" t="s">
        <v>158</v>
      </c>
    </row>
    <row r="834" spans="1:51" s="14" customFormat="1" ht="12">
      <c r="A834" s="14"/>
      <c r="B834" s="268"/>
      <c r="C834" s="269"/>
      <c r="D834" s="259" t="s">
        <v>166</v>
      </c>
      <c r="E834" s="270" t="s">
        <v>1</v>
      </c>
      <c r="F834" s="271" t="s">
        <v>2518</v>
      </c>
      <c r="G834" s="269"/>
      <c r="H834" s="272">
        <v>4.68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166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158</v>
      </c>
    </row>
    <row r="835" spans="1:51" s="14" customFormat="1" ht="12">
      <c r="A835" s="14"/>
      <c r="B835" s="268"/>
      <c r="C835" s="269"/>
      <c r="D835" s="259" t="s">
        <v>166</v>
      </c>
      <c r="E835" s="270" t="s">
        <v>1</v>
      </c>
      <c r="F835" s="271" t="s">
        <v>2519</v>
      </c>
      <c r="G835" s="269"/>
      <c r="H835" s="272">
        <v>1.608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166</v>
      </c>
      <c r="AU835" s="278" t="s">
        <v>82</v>
      </c>
      <c r="AV835" s="14" t="s">
        <v>82</v>
      </c>
      <c r="AW835" s="14" t="s">
        <v>30</v>
      </c>
      <c r="AX835" s="14" t="s">
        <v>73</v>
      </c>
      <c r="AY835" s="278" t="s">
        <v>158</v>
      </c>
    </row>
    <row r="836" spans="1:65" s="2" customFormat="1" ht="16.5" customHeight="1">
      <c r="A836" s="37"/>
      <c r="B836" s="38"/>
      <c r="C836" s="243" t="s">
        <v>984</v>
      </c>
      <c r="D836" s="243" t="s">
        <v>160</v>
      </c>
      <c r="E836" s="244" t="s">
        <v>942</v>
      </c>
      <c r="F836" s="245" t="s">
        <v>943</v>
      </c>
      <c r="G836" s="246" t="s">
        <v>163</v>
      </c>
      <c r="H836" s="247">
        <v>16.2</v>
      </c>
      <c r="I836" s="248"/>
      <c r="J836" s="249">
        <f>ROUND(I836*H836,2)</f>
        <v>0</v>
      </c>
      <c r="K836" s="250"/>
      <c r="L836" s="43"/>
      <c r="M836" s="251" t="s">
        <v>1</v>
      </c>
      <c r="N836" s="252" t="s">
        <v>38</v>
      </c>
      <c r="O836" s="90"/>
      <c r="P836" s="253">
        <f>O836*H836</f>
        <v>0</v>
      </c>
      <c r="Q836" s="253">
        <v>0</v>
      </c>
      <c r="R836" s="253">
        <f>Q836*H836</f>
        <v>0</v>
      </c>
      <c r="S836" s="253">
        <v>0.076</v>
      </c>
      <c r="T836" s="254">
        <f>S836*H836</f>
        <v>1.2311999999999999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55" t="s">
        <v>164</v>
      </c>
      <c r="AT836" s="255" t="s">
        <v>160</v>
      </c>
      <c r="AU836" s="255" t="s">
        <v>82</v>
      </c>
      <c r="AY836" s="16" t="s">
        <v>158</v>
      </c>
      <c r="BE836" s="256">
        <f>IF(N836="základní",J836,0)</f>
        <v>0</v>
      </c>
      <c r="BF836" s="256">
        <f>IF(N836="snížená",J836,0)</f>
        <v>0</v>
      </c>
      <c r="BG836" s="256">
        <f>IF(N836="zákl. přenesená",J836,0)</f>
        <v>0</v>
      </c>
      <c r="BH836" s="256">
        <f>IF(N836="sníž. přenesená",J836,0)</f>
        <v>0</v>
      </c>
      <c r="BI836" s="256">
        <f>IF(N836="nulová",J836,0)</f>
        <v>0</v>
      </c>
      <c r="BJ836" s="16" t="s">
        <v>80</v>
      </c>
      <c r="BK836" s="256">
        <f>ROUND(I836*H836,2)</f>
        <v>0</v>
      </c>
      <c r="BL836" s="16" t="s">
        <v>164</v>
      </c>
      <c r="BM836" s="255" t="s">
        <v>2636</v>
      </c>
    </row>
    <row r="837" spans="1:51" s="14" customFormat="1" ht="12">
      <c r="A837" s="14"/>
      <c r="B837" s="268"/>
      <c r="C837" s="269"/>
      <c r="D837" s="259" t="s">
        <v>166</v>
      </c>
      <c r="E837" s="270" t="s">
        <v>1</v>
      </c>
      <c r="F837" s="271" t="s">
        <v>2637</v>
      </c>
      <c r="G837" s="269"/>
      <c r="H837" s="272">
        <v>14.4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166</v>
      </c>
      <c r="AU837" s="278" t="s">
        <v>82</v>
      </c>
      <c r="AV837" s="14" t="s">
        <v>82</v>
      </c>
      <c r="AW837" s="14" t="s">
        <v>30</v>
      </c>
      <c r="AX837" s="14" t="s">
        <v>73</v>
      </c>
      <c r="AY837" s="278" t="s">
        <v>158</v>
      </c>
    </row>
    <row r="838" spans="1:51" s="14" customFormat="1" ht="12">
      <c r="A838" s="14"/>
      <c r="B838" s="268"/>
      <c r="C838" s="269"/>
      <c r="D838" s="259" t="s">
        <v>166</v>
      </c>
      <c r="E838" s="270" t="s">
        <v>1</v>
      </c>
      <c r="F838" s="271" t="s">
        <v>2638</v>
      </c>
      <c r="G838" s="269"/>
      <c r="H838" s="272">
        <v>1.8</v>
      </c>
      <c r="I838" s="273"/>
      <c r="J838" s="269"/>
      <c r="K838" s="269"/>
      <c r="L838" s="274"/>
      <c r="M838" s="275"/>
      <c r="N838" s="276"/>
      <c r="O838" s="276"/>
      <c r="P838" s="276"/>
      <c r="Q838" s="276"/>
      <c r="R838" s="276"/>
      <c r="S838" s="276"/>
      <c r="T838" s="27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78" t="s">
        <v>166</v>
      </c>
      <c r="AU838" s="278" t="s">
        <v>82</v>
      </c>
      <c r="AV838" s="14" t="s">
        <v>82</v>
      </c>
      <c r="AW838" s="14" t="s">
        <v>30</v>
      </c>
      <c r="AX838" s="14" t="s">
        <v>73</v>
      </c>
      <c r="AY838" s="278" t="s">
        <v>158</v>
      </c>
    </row>
    <row r="839" spans="1:65" s="2" customFormat="1" ht="21.75" customHeight="1">
      <c r="A839" s="37"/>
      <c r="B839" s="38"/>
      <c r="C839" s="243" t="s">
        <v>988</v>
      </c>
      <c r="D839" s="243" t="s">
        <v>160</v>
      </c>
      <c r="E839" s="244" t="s">
        <v>948</v>
      </c>
      <c r="F839" s="245" t="s">
        <v>949</v>
      </c>
      <c r="G839" s="246" t="s">
        <v>163</v>
      </c>
      <c r="H839" s="247">
        <v>375.991</v>
      </c>
      <c r="I839" s="248"/>
      <c r="J839" s="249">
        <f>ROUND(I839*H839,2)</f>
        <v>0</v>
      </c>
      <c r="K839" s="250"/>
      <c r="L839" s="43"/>
      <c r="M839" s="251" t="s">
        <v>1</v>
      </c>
      <c r="N839" s="252" t="s">
        <v>38</v>
      </c>
      <c r="O839" s="90"/>
      <c r="P839" s="253">
        <f>O839*H839</f>
        <v>0</v>
      </c>
      <c r="Q839" s="253">
        <v>0</v>
      </c>
      <c r="R839" s="253">
        <f>Q839*H839</f>
        <v>0</v>
      </c>
      <c r="S839" s="253">
        <v>0.01</v>
      </c>
      <c r="T839" s="254">
        <f>S839*H839</f>
        <v>3.75991</v>
      </c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R839" s="255" t="s">
        <v>164</v>
      </c>
      <c r="AT839" s="255" t="s">
        <v>160</v>
      </c>
      <c r="AU839" s="255" t="s">
        <v>82</v>
      </c>
      <c r="AY839" s="16" t="s">
        <v>158</v>
      </c>
      <c r="BE839" s="256">
        <f>IF(N839="základní",J839,0)</f>
        <v>0</v>
      </c>
      <c r="BF839" s="256">
        <f>IF(N839="snížená",J839,0)</f>
        <v>0</v>
      </c>
      <c r="BG839" s="256">
        <f>IF(N839="zákl. přenesená",J839,0)</f>
        <v>0</v>
      </c>
      <c r="BH839" s="256">
        <f>IF(N839="sníž. přenesená",J839,0)</f>
        <v>0</v>
      </c>
      <c r="BI839" s="256">
        <f>IF(N839="nulová",J839,0)</f>
        <v>0</v>
      </c>
      <c r="BJ839" s="16" t="s">
        <v>80</v>
      </c>
      <c r="BK839" s="256">
        <f>ROUND(I839*H839,2)</f>
        <v>0</v>
      </c>
      <c r="BL839" s="16" t="s">
        <v>164</v>
      </c>
      <c r="BM839" s="255" t="s">
        <v>2639</v>
      </c>
    </row>
    <row r="840" spans="1:51" s="13" customFormat="1" ht="12">
      <c r="A840" s="13"/>
      <c r="B840" s="257"/>
      <c r="C840" s="258"/>
      <c r="D840" s="259" t="s">
        <v>166</v>
      </c>
      <c r="E840" s="260" t="s">
        <v>1</v>
      </c>
      <c r="F840" s="261" t="s">
        <v>349</v>
      </c>
      <c r="G840" s="258"/>
      <c r="H840" s="260" t="s">
        <v>1</v>
      </c>
      <c r="I840" s="262"/>
      <c r="J840" s="258"/>
      <c r="K840" s="258"/>
      <c r="L840" s="263"/>
      <c r="M840" s="264"/>
      <c r="N840" s="265"/>
      <c r="O840" s="265"/>
      <c r="P840" s="265"/>
      <c r="Q840" s="265"/>
      <c r="R840" s="265"/>
      <c r="S840" s="265"/>
      <c r="T840" s="266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67" t="s">
        <v>166</v>
      </c>
      <c r="AU840" s="267" t="s">
        <v>82</v>
      </c>
      <c r="AV840" s="13" t="s">
        <v>80</v>
      </c>
      <c r="AW840" s="13" t="s">
        <v>30</v>
      </c>
      <c r="AX840" s="13" t="s">
        <v>73</v>
      </c>
      <c r="AY840" s="267" t="s">
        <v>158</v>
      </c>
    </row>
    <row r="841" spans="1:51" s="14" customFormat="1" ht="12">
      <c r="A841" s="14"/>
      <c r="B841" s="268"/>
      <c r="C841" s="269"/>
      <c r="D841" s="259" t="s">
        <v>166</v>
      </c>
      <c r="E841" s="270" t="s">
        <v>1</v>
      </c>
      <c r="F841" s="271" t="s">
        <v>2270</v>
      </c>
      <c r="G841" s="269"/>
      <c r="H841" s="272">
        <v>375.991</v>
      </c>
      <c r="I841" s="273"/>
      <c r="J841" s="269"/>
      <c r="K841" s="269"/>
      <c r="L841" s="274"/>
      <c r="M841" s="275"/>
      <c r="N841" s="276"/>
      <c r="O841" s="276"/>
      <c r="P841" s="276"/>
      <c r="Q841" s="276"/>
      <c r="R841" s="276"/>
      <c r="S841" s="276"/>
      <c r="T841" s="27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78" t="s">
        <v>166</v>
      </c>
      <c r="AU841" s="278" t="s">
        <v>82</v>
      </c>
      <c r="AV841" s="14" t="s">
        <v>82</v>
      </c>
      <c r="AW841" s="14" t="s">
        <v>30</v>
      </c>
      <c r="AX841" s="14" t="s">
        <v>73</v>
      </c>
      <c r="AY841" s="278" t="s">
        <v>158</v>
      </c>
    </row>
    <row r="842" spans="1:65" s="2" customFormat="1" ht="21.75" customHeight="1">
      <c r="A842" s="37"/>
      <c r="B842" s="38"/>
      <c r="C842" s="243" t="s">
        <v>993</v>
      </c>
      <c r="D842" s="243" t="s">
        <v>160</v>
      </c>
      <c r="E842" s="244" t="s">
        <v>952</v>
      </c>
      <c r="F842" s="245" t="s">
        <v>953</v>
      </c>
      <c r="G842" s="246" t="s">
        <v>163</v>
      </c>
      <c r="H842" s="247">
        <v>6.426</v>
      </c>
      <c r="I842" s="248"/>
      <c r="J842" s="249">
        <f>ROUND(I842*H842,2)</f>
        <v>0</v>
      </c>
      <c r="K842" s="250"/>
      <c r="L842" s="43"/>
      <c r="M842" s="251" t="s">
        <v>1</v>
      </c>
      <c r="N842" s="252" t="s">
        <v>38</v>
      </c>
      <c r="O842" s="90"/>
      <c r="P842" s="253">
        <f>O842*H842</f>
        <v>0</v>
      </c>
      <c r="Q842" s="253">
        <v>0</v>
      </c>
      <c r="R842" s="253">
        <f>Q842*H842</f>
        <v>0</v>
      </c>
      <c r="S842" s="253">
        <v>0.05</v>
      </c>
      <c r="T842" s="254">
        <f>S842*H842</f>
        <v>0.32130000000000003</v>
      </c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R842" s="255" t="s">
        <v>164</v>
      </c>
      <c r="AT842" s="255" t="s">
        <v>160</v>
      </c>
      <c r="AU842" s="255" t="s">
        <v>82</v>
      </c>
      <c r="AY842" s="16" t="s">
        <v>158</v>
      </c>
      <c r="BE842" s="256">
        <f>IF(N842="základní",J842,0)</f>
        <v>0</v>
      </c>
      <c r="BF842" s="256">
        <f>IF(N842="snížená",J842,0)</f>
        <v>0</v>
      </c>
      <c r="BG842" s="256">
        <f>IF(N842="zákl. přenesená",J842,0)</f>
        <v>0</v>
      </c>
      <c r="BH842" s="256">
        <f>IF(N842="sníž. přenesená",J842,0)</f>
        <v>0</v>
      </c>
      <c r="BI842" s="256">
        <f>IF(N842="nulová",J842,0)</f>
        <v>0</v>
      </c>
      <c r="BJ842" s="16" t="s">
        <v>80</v>
      </c>
      <c r="BK842" s="256">
        <f>ROUND(I842*H842,2)</f>
        <v>0</v>
      </c>
      <c r="BL842" s="16" t="s">
        <v>164</v>
      </c>
      <c r="BM842" s="255" t="s">
        <v>2640</v>
      </c>
    </row>
    <row r="843" spans="1:51" s="14" customFormat="1" ht="12">
      <c r="A843" s="14"/>
      <c r="B843" s="268"/>
      <c r="C843" s="269"/>
      <c r="D843" s="259" t="s">
        <v>166</v>
      </c>
      <c r="E843" s="270" t="s">
        <v>1</v>
      </c>
      <c r="F843" s="271" t="s">
        <v>2641</v>
      </c>
      <c r="G843" s="269"/>
      <c r="H843" s="272">
        <v>6.426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166</v>
      </c>
      <c r="AU843" s="278" t="s">
        <v>82</v>
      </c>
      <c r="AV843" s="14" t="s">
        <v>82</v>
      </c>
      <c r="AW843" s="14" t="s">
        <v>30</v>
      </c>
      <c r="AX843" s="14" t="s">
        <v>73</v>
      </c>
      <c r="AY843" s="278" t="s">
        <v>158</v>
      </c>
    </row>
    <row r="844" spans="1:65" s="2" customFormat="1" ht="21.75" customHeight="1">
      <c r="A844" s="37"/>
      <c r="B844" s="38"/>
      <c r="C844" s="243" t="s">
        <v>998</v>
      </c>
      <c r="D844" s="243" t="s">
        <v>160</v>
      </c>
      <c r="E844" s="244" t="s">
        <v>957</v>
      </c>
      <c r="F844" s="245" t="s">
        <v>958</v>
      </c>
      <c r="G844" s="246" t="s">
        <v>163</v>
      </c>
      <c r="H844" s="247">
        <v>1071.447</v>
      </c>
      <c r="I844" s="248"/>
      <c r="J844" s="249">
        <f>ROUND(I844*H844,2)</f>
        <v>0</v>
      </c>
      <c r="K844" s="250"/>
      <c r="L844" s="43"/>
      <c r="M844" s="251" t="s">
        <v>1</v>
      </c>
      <c r="N844" s="252" t="s">
        <v>38</v>
      </c>
      <c r="O844" s="90"/>
      <c r="P844" s="253">
        <f>O844*H844</f>
        <v>0</v>
      </c>
      <c r="Q844" s="253">
        <v>0</v>
      </c>
      <c r="R844" s="253">
        <f>Q844*H844</f>
        <v>0</v>
      </c>
      <c r="S844" s="253">
        <v>0.005</v>
      </c>
      <c r="T844" s="254">
        <f>S844*H844</f>
        <v>5.357234999999999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255" t="s">
        <v>164</v>
      </c>
      <c r="AT844" s="255" t="s">
        <v>160</v>
      </c>
      <c r="AU844" s="255" t="s">
        <v>82</v>
      </c>
      <c r="AY844" s="16" t="s">
        <v>158</v>
      </c>
      <c r="BE844" s="256">
        <f>IF(N844="základní",J844,0)</f>
        <v>0</v>
      </c>
      <c r="BF844" s="256">
        <f>IF(N844="snížená",J844,0)</f>
        <v>0</v>
      </c>
      <c r="BG844" s="256">
        <f>IF(N844="zákl. přenesená",J844,0)</f>
        <v>0</v>
      </c>
      <c r="BH844" s="256">
        <f>IF(N844="sníž. přenesená",J844,0)</f>
        <v>0</v>
      </c>
      <c r="BI844" s="256">
        <f>IF(N844="nulová",J844,0)</f>
        <v>0</v>
      </c>
      <c r="BJ844" s="16" t="s">
        <v>80</v>
      </c>
      <c r="BK844" s="256">
        <f>ROUND(I844*H844,2)</f>
        <v>0</v>
      </c>
      <c r="BL844" s="16" t="s">
        <v>164</v>
      </c>
      <c r="BM844" s="255" t="s">
        <v>2642</v>
      </c>
    </row>
    <row r="845" spans="1:51" s="14" customFormat="1" ht="12">
      <c r="A845" s="14"/>
      <c r="B845" s="268"/>
      <c r="C845" s="269"/>
      <c r="D845" s="259" t="s">
        <v>166</v>
      </c>
      <c r="E845" s="270" t="s">
        <v>1</v>
      </c>
      <c r="F845" s="271" t="s">
        <v>2323</v>
      </c>
      <c r="G845" s="269"/>
      <c r="H845" s="272">
        <v>1071.447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166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158</v>
      </c>
    </row>
    <row r="846" spans="1:65" s="2" customFormat="1" ht="33" customHeight="1">
      <c r="A846" s="37"/>
      <c r="B846" s="38"/>
      <c r="C846" s="243" t="s">
        <v>1005</v>
      </c>
      <c r="D846" s="243" t="s">
        <v>160</v>
      </c>
      <c r="E846" s="244" t="s">
        <v>961</v>
      </c>
      <c r="F846" s="245" t="s">
        <v>2643</v>
      </c>
      <c r="G846" s="246" t="s">
        <v>163</v>
      </c>
      <c r="H846" s="247">
        <v>322.371</v>
      </c>
      <c r="I846" s="248"/>
      <c r="J846" s="249">
        <f>ROUND(I846*H846,2)</f>
        <v>0</v>
      </c>
      <c r="K846" s="250"/>
      <c r="L846" s="43"/>
      <c r="M846" s="251" t="s">
        <v>1</v>
      </c>
      <c r="N846" s="252" t="s">
        <v>38</v>
      </c>
      <c r="O846" s="90"/>
      <c r="P846" s="253">
        <f>O846*H846</f>
        <v>0</v>
      </c>
      <c r="Q846" s="253">
        <v>0</v>
      </c>
      <c r="R846" s="253">
        <f>Q846*H846</f>
        <v>0</v>
      </c>
      <c r="S846" s="253">
        <v>0.037</v>
      </c>
      <c r="T846" s="254">
        <f>S846*H846</f>
        <v>11.927726999999999</v>
      </c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R846" s="255" t="s">
        <v>164</v>
      </c>
      <c r="AT846" s="255" t="s">
        <v>160</v>
      </c>
      <c r="AU846" s="255" t="s">
        <v>82</v>
      </c>
      <c r="AY846" s="16" t="s">
        <v>158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6" t="s">
        <v>80</v>
      </c>
      <c r="BK846" s="256">
        <f>ROUND(I846*H846,2)</f>
        <v>0</v>
      </c>
      <c r="BL846" s="16" t="s">
        <v>164</v>
      </c>
      <c r="BM846" s="255" t="s">
        <v>2644</v>
      </c>
    </row>
    <row r="847" spans="1:51" s="14" customFormat="1" ht="12">
      <c r="A847" s="14"/>
      <c r="B847" s="268"/>
      <c r="C847" s="269"/>
      <c r="D847" s="259" t="s">
        <v>166</v>
      </c>
      <c r="E847" s="270" t="s">
        <v>1</v>
      </c>
      <c r="F847" s="271" t="s">
        <v>2321</v>
      </c>
      <c r="G847" s="269"/>
      <c r="H847" s="272">
        <v>322.371</v>
      </c>
      <c r="I847" s="273"/>
      <c r="J847" s="269"/>
      <c r="K847" s="269"/>
      <c r="L847" s="274"/>
      <c r="M847" s="275"/>
      <c r="N847" s="276"/>
      <c r="O847" s="276"/>
      <c r="P847" s="276"/>
      <c r="Q847" s="276"/>
      <c r="R847" s="276"/>
      <c r="S847" s="276"/>
      <c r="T847" s="27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8" t="s">
        <v>166</v>
      </c>
      <c r="AU847" s="278" t="s">
        <v>82</v>
      </c>
      <c r="AV847" s="14" t="s">
        <v>82</v>
      </c>
      <c r="AW847" s="14" t="s">
        <v>30</v>
      </c>
      <c r="AX847" s="14" t="s">
        <v>73</v>
      </c>
      <c r="AY847" s="278" t="s">
        <v>158</v>
      </c>
    </row>
    <row r="848" spans="1:63" s="12" customFormat="1" ht="22.8" customHeight="1">
      <c r="A848" s="12"/>
      <c r="B848" s="227"/>
      <c r="C848" s="228"/>
      <c r="D848" s="229" t="s">
        <v>72</v>
      </c>
      <c r="E848" s="241" t="s">
        <v>964</v>
      </c>
      <c r="F848" s="241" t="s">
        <v>965</v>
      </c>
      <c r="G848" s="228"/>
      <c r="H848" s="228"/>
      <c r="I848" s="231"/>
      <c r="J848" s="242">
        <f>BK848</f>
        <v>0</v>
      </c>
      <c r="K848" s="228"/>
      <c r="L848" s="233"/>
      <c r="M848" s="234"/>
      <c r="N848" s="235"/>
      <c r="O848" s="235"/>
      <c r="P848" s="236">
        <f>SUM(P849:P861)</f>
        <v>0</v>
      </c>
      <c r="Q848" s="235"/>
      <c r="R848" s="236">
        <f>SUM(R849:R861)</f>
        <v>0</v>
      </c>
      <c r="S848" s="235"/>
      <c r="T848" s="237">
        <f>SUM(T849:T861)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38" t="s">
        <v>80</v>
      </c>
      <c r="AT848" s="239" t="s">
        <v>72</v>
      </c>
      <c r="AU848" s="239" t="s">
        <v>80</v>
      </c>
      <c r="AY848" s="238" t="s">
        <v>158</v>
      </c>
      <c r="BK848" s="240">
        <f>SUM(BK849:BK861)</f>
        <v>0</v>
      </c>
    </row>
    <row r="849" spans="1:65" s="2" customFormat="1" ht="16.5" customHeight="1">
      <c r="A849" s="37"/>
      <c r="B849" s="38"/>
      <c r="C849" s="243" t="s">
        <v>1013</v>
      </c>
      <c r="D849" s="243" t="s">
        <v>160</v>
      </c>
      <c r="E849" s="244" t="s">
        <v>967</v>
      </c>
      <c r="F849" s="245" t="s">
        <v>968</v>
      </c>
      <c r="G849" s="246" t="s">
        <v>214</v>
      </c>
      <c r="H849" s="247">
        <v>272.196</v>
      </c>
      <c r="I849" s="248"/>
      <c r="J849" s="249">
        <f>ROUND(I849*H849,2)</f>
        <v>0</v>
      </c>
      <c r="K849" s="250"/>
      <c r="L849" s="43"/>
      <c r="M849" s="251" t="s">
        <v>1</v>
      </c>
      <c r="N849" s="252" t="s">
        <v>38</v>
      </c>
      <c r="O849" s="90"/>
      <c r="P849" s="253">
        <f>O849*H849</f>
        <v>0</v>
      </c>
      <c r="Q849" s="253">
        <v>0</v>
      </c>
      <c r="R849" s="253">
        <f>Q849*H849</f>
        <v>0</v>
      </c>
      <c r="S849" s="253">
        <v>0</v>
      </c>
      <c r="T849" s="254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255" t="s">
        <v>164</v>
      </c>
      <c r="AT849" s="255" t="s">
        <v>160</v>
      </c>
      <c r="AU849" s="255" t="s">
        <v>82</v>
      </c>
      <c r="AY849" s="16" t="s">
        <v>158</v>
      </c>
      <c r="BE849" s="256">
        <f>IF(N849="základní",J849,0)</f>
        <v>0</v>
      </c>
      <c r="BF849" s="256">
        <f>IF(N849="snížená",J849,0)</f>
        <v>0</v>
      </c>
      <c r="BG849" s="256">
        <f>IF(N849="zákl. přenesená",J849,0)</f>
        <v>0</v>
      </c>
      <c r="BH849" s="256">
        <f>IF(N849="sníž. přenesená",J849,0)</f>
        <v>0</v>
      </c>
      <c r="BI849" s="256">
        <f>IF(N849="nulová",J849,0)</f>
        <v>0</v>
      </c>
      <c r="BJ849" s="16" t="s">
        <v>80</v>
      </c>
      <c r="BK849" s="256">
        <f>ROUND(I849*H849,2)</f>
        <v>0</v>
      </c>
      <c r="BL849" s="16" t="s">
        <v>164</v>
      </c>
      <c r="BM849" s="255" t="s">
        <v>2645</v>
      </c>
    </row>
    <row r="850" spans="1:65" s="2" customFormat="1" ht="21.75" customHeight="1">
      <c r="A850" s="37"/>
      <c r="B850" s="38"/>
      <c r="C850" s="243" t="s">
        <v>1020</v>
      </c>
      <c r="D850" s="243" t="s">
        <v>160</v>
      </c>
      <c r="E850" s="244" t="s">
        <v>971</v>
      </c>
      <c r="F850" s="245" t="s">
        <v>972</v>
      </c>
      <c r="G850" s="246" t="s">
        <v>214</v>
      </c>
      <c r="H850" s="247">
        <v>272.196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</v>
      </c>
      <c r="R850" s="253">
        <f>Q850*H850</f>
        <v>0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164</v>
      </c>
      <c r="AT850" s="255" t="s">
        <v>160</v>
      </c>
      <c r="AU850" s="255" t="s">
        <v>82</v>
      </c>
      <c r="AY850" s="16" t="s">
        <v>158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164</v>
      </c>
      <c r="BM850" s="255" t="s">
        <v>2646</v>
      </c>
    </row>
    <row r="851" spans="1:65" s="2" customFormat="1" ht="16.5" customHeight="1">
      <c r="A851" s="37"/>
      <c r="B851" s="38"/>
      <c r="C851" s="243" t="s">
        <v>1030</v>
      </c>
      <c r="D851" s="243" t="s">
        <v>160</v>
      </c>
      <c r="E851" s="244" t="s">
        <v>975</v>
      </c>
      <c r="F851" s="245" t="s">
        <v>976</v>
      </c>
      <c r="G851" s="246" t="s">
        <v>462</v>
      </c>
      <c r="H851" s="247">
        <v>24</v>
      </c>
      <c r="I851" s="248"/>
      <c r="J851" s="249">
        <f>ROUND(I851*H851,2)</f>
        <v>0</v>
      </c>
      <c r="K851" s="250"/>
      <c r="L851" s="43"/>
      <c r="M851" s="251" t="s">
        <v>1</v>
      </c>
      <c r="N851" s="252" t="s">
        <v>38</v>
      </c>
      <c r="O851" s="90"/>
      <c r="P851" s="253">
        <f>O851*H851</f>
        <v>0</v>
      </c>
      <c r="Q851" s="253">
        <v>0</v>
      </c>
      <c r="R851" s="253">
        <f>Q851*H851</f>
        <v>0</v>
      </c>
      <c r="S851" s="253">
        <v>0</v>
      </c>
      <c r="T851" s="254">
        <f>S851*H851</f>
        <v>0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R851" s="255" t="s">
        <v>164</v>
      </c>
      <c r="AT851" s="255" t="s">
        <v>160</v>
      </c>
      <c r="AU851" s="255" t="s">
        <v>82</v>
      </c>
      <c r="AY851" s="16" t="s">
        <v>158</v>
      </c>
      <c r="BE851" s="256">
        <f>IF(N851="základní",J851,0)</f>
        <v>0</v>
      </c>
      <c r="BF851" s="256">
        <f>IF(N851="snížená",J851,0)</f>
        <v>0</v>
      </c>
      <c r="BG851" s="256">
        <f>IF(N851="zákl. přenesená",J851,0)</f>
        <v>0</v>
      </c>
      <c r="BH851" s="256">
        <f>IF(N851="sníž. přenesená",J851,0)</f>
        <v>0</v>
      </c>
      <c r="BI851" s="256">
        <f>IF(N851="nulová",J851,0)</f>
        <v>0</v>
      </c>
      <c r="BJ851" s="16" t="s">
        <v>80</v>
      </c>
      <c r="BK851" s="256">
        <f>ROUND(I851*H851,2)</f>
        <v>0</v>
      </c>
      <c r="BL851" s="16" t="s">
        <v>164</v>
      </c>
      <c r="BM851" s="255" t="s">
        <v>2647</v>
      </c>
    </row>
    <row r="852" spans="1:51" s="14" customFormat="1" ht="12">
      <c r="A852" s="14"/>
      <c r="B852" s="268"/>
      <c r="C852" s="269"/>
      <c r="D852" s="259" t="s">
        <v>166</v>
      </c>
      <c r="E852" s="270" t="s">
        <v>1</v>
      </c>
      <c r="F852" s="271" t="s">
        <v>978</v>
      </c>
      <c r="G852" s="269"/>
      <c r="H852" s="272">
        <v>24</v>
      </c>
      <c r="I852" s="273"/>
      <c r="J852" s="269"/>
      <c r="K852" s="269"/>
      <c r="L852" s="274"/>
      <c r="M852" s="275"/>
      <c r="N852" s="276"/>
      <c r="O852" s="276"/>
      <c r="P852" s="276"/>
      <c r="Q852" s="276"/>
      <c r="R852" s="276"/>
      <c r="S852" s="276"/>
      <c r="T852" s="27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8" t="s">
        <v>166</v>
      </c>
      <c r="AU852" s="278" t="s">
        <v>82</v>
      </c>
      <c r="AV852" s="14" t="s">
        <v>82</v>
      </c>
      <c r="AW852" s="14" t="s">
        <v>30</v>
      </c>
      <c r="AX852" s="14" t="s">
        <v>73</v>
      </c>
      <c r="AY852" s="278" t="s">
        <v>158</v>
      </c>
    </row>
    <row r="853" spans="1:65" s="2" customFormat="1" ht="21.75" customHeight="1">
      <c r="A853" s="37"/>
      <c r="B853" s="38"/>
      <c r="C853" s="243" t="s">
        <v>1038</v>
      </c>
      <c r="D853" s="243" t="s">
        <v>160</v>
      </c>
      <c r="E853" s="244" t="s">
        <v>980</v>
      </c>
      <c r="F853" s="245" t="s">
        <v>981</v>
      </c>
      <c r="G853" s="246" t="s">
        <v>462</v>
      </c>
      <c r="H853" s="247">
        <v>240</v>
      </c>
      <c r="I853" s="248"/>
      <c r="J853" s="249">
        <f>ROUND(I853*H853,2)</f>
        <v>0</v>
      </c>
      <c r="K853" s="250"/>
      <c r="L853" s="43"/>
      <c r="M853" s="251" t="s">
        <v>1</v>
      </c>
      <c r="N853" s="252" t="s">
        <v>38</v>
      </c>
      <c r="O853" s="90"/>
      <c r="P853" s="253">
        <f>O853*H853</f>
        <v>0</v>
      </c>
      <c r="Q853" s="253">
        <v>0</v>
      </c>
      <c r="R853" s="253">
        <f>Q853*H853</f>
        <v>0</v>
      </c>
      <c r="S853" s="253">
        <v>0</v>
      </c>
      <c r="T853" s="254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255" t="s">
        <v>164</v>
      </c>
      <c r="AT853" s="255" t="s">
        <v>160</v>
      </c>
      <c r="AU853" s="255" t="s">
        <v>82</v>
      </c>
      <c r="AY853" s="16" t="s">
        <v>158</v>
      </c>
      <c r="BE853" s="256">
        <f>IF(N853="základní",J853,0)</f>
        <v>0</v>
      </c>
      <c r="BF853" s="256">
        <f>IF(N853="snížená",J853,0)</f>
        <v>0</v>
      </c>
      <c r="BG853" s="256">
        <f>IF(N853="zákl. přenesená",J853,0)</f>
        <v>0</v>
      </c>
      <c r="BH853" s="256">
        <f>IF(N853="sníž. přenesená",J853,0)</f>
        <v>0</v>
      </c>
      <c r="BI853" s="256">
        <f>IF(N853="nulová",J853,0)</f>
        <v>0</v>
      </c>
      <c r="BJ853" s="16" t="s">
        <v>80</v>
      </c>
      <c r="BK853" s="256">
        <f>ROUND(I853*H853,2)</f>
        <v>0</v>
      </c>
      <c r="BL853" s="16" t="s">
        <v>164</v>
      </c>
      <c r="BM853" s="255" t="s">
        <v>2648</v>
      </c>
    </row>
    <row r="854" spans="1:51" s="14" customFormat="1" ht="12">
      <c r="A854" s="14"/>
      <c r="B854" s="268"/>
      <c r="C854" s="269"/>
      <c r="D854" s="259" t="s">
        <v>166</v>
      </c>
      <c r="E854" s="270" t="s">
        <v>1</v>
      </c>
      <c r="F854" s="271" t="s">
        <v>983</v>
      </c>
      <c r="G854" s="269"/>
      <c r="H854" s="272">
        <v>240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166</v>
      </c>
      <c r="AU854" s="278" t="s">
        <v>82</v>
      </c>
      <c r="AV854" s="14" t="s">
        <v>82</v>
      </c>
      <c r="AW854" s="14" t="s">
        <v>30</v>
      </c>
      <c r="AX854" s="14" t="s">
        <v>73</v>
      </c>
      <c r="AY854" s="278" t="s">
        <v>158</v>
      </c>
    </row>
    <row r="855" spans="1:65" s="2" customFormat="1" ht="21.75" customHeight="1">
      <c r="A855" s="37"/>
      <c r="B855" s="38"/>
      <c r="C855" s="243" t="s">
        <v>1042</v>
      </c>
      <c r="D855" s="243" t="s">
        <v>160</v>
      </c>
      <c r="E855" s="244" t="s">
        <v>985</v>
      </c>
      <c r="F855" s="245" t="s">
        <v>986</v>
      </c>
      <c r="G855" s="246" t="s">
        <v>214</v>
      </c>
      <c r="H855" s="247">
        <v>272.196</v>
      </c>
      <c r="I855" s="248"/>
      <c r="J855" s="249">
        <f>ROUND(I855*H855,2)</f>
        <v>0</v>
      </c>
      <c r="K855" s="250"/>
      <c r="L855" s="43"/>
      <c r="M855" s="251" t="s">
        <v>1</v>
      </c>
      <c r="N855" s="252" t="s">
        <v>38</v>
      </c>
      <c r="O855" s="90"/>
      <c r="P855" s="253">
        <f>O855*H855</f>
        <v>0</v>
      </c>
      <c r="Q855" s="253">
        <v>0</v>
      </c>
      <c r="R855" s="253">
        <f>Q855*H855</f>
        <v>0</v>
      </c>
      <c r="S855" s="253">
        <v>0</v>
      </c>
      <c r="T855" s="254">
        <f>S855*H855</f>
        <v>0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255" t="s">
        <v>164</v>
      </c>
      <c r="AT855" s="255" t="s">
        <v>160</v>
      </c>
      <c r="AU855" s="255" t="s">
        <v>82</v>
      </c>
      <c r="AY855" s="16" t="s">
        <v>158</v>
      </c>
      <c r="BE855" s="256">
        <f>IF(N855="základní",J855,0)</f>
        <v>0</v>
      </c>
      <c r="BF855" s="256">
        <f>IF(N855="snížená",J855,0)</f>
        <v>0</v>
      </c>
      <c r="BG855" s="256">
        <f>IF(N855="zákl. přenesená",J855,0)</f>
        <v>0</v>
      </c>
      <c r="BH855" s="256">
        <f>IF(N855="sníž. přenesená",J855,0)</f>
        <v>0</v>
      </c>
      <c r="BI855" s="256">
        <f>IF(N855="nulová",J855,0)</f>
        <v>0</v>
      </c>
      <c r="BJ855" s="16" t="s">
        <v>80</v>
      </c>
      <c r="BK855" s="256">
        <f>ROUND(I855*H855,2)</f>
        <v>0</v>
      </c>
      <c r="BL855" s="16" t="s">
        <v>164</v>
      </c>
      <c r="BM855" s="255" t="s">
        <v>2649</v>
      </c>
    </row>
    <row r="856" spans="1:65" s="2" customFormat="1" ht="21.75" customHeight="1">
      <c r="A856" s="37"/>
      <c r="B856" s="38"/>
      <c r="C856" s="243" t="s">
        <v>1047</v>
      </c>
      <c r="D856" s="243" t="s">
        <v>160</v>
      </c>
      <c r="E856" s="244" t="s">
        <v>989</v>
      </c>
      <c r="F856" s="245" t="s">
        <v>990</v>
      </c>
      <c r="G856" s="246" t="s">
        <v>214</v>
      </c>
      <c r="H856" s="247">
        <v>2994.156</v>
      </c>
      <c r="I856" s="248"/>
      <c r="J856" s="249">
        <f>ROUND(I856*H856,2)</f>
        <v>0</v>
      </c>
      <c r="K856" s="250"/>
      <c r="L856" s="43"/>
      <c r="M856" s="251" t="s">
        <v>1</v>
      </c>
      <c r="N856" s="252" t="s">
        <v>38</v>
      </c>
      <c r="O856" s="90"/>
      <c r="P856" s="253">
        <f>O856*H856</f>
        <v>0</v>
      </c>
      <c r="Q856" s="253">
        <v>0</v>
      </c>
      <c r="R856" s="253">
        <f>Q856*H856</f>
        <v>0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164</v>
      </c>
      <c r="AT856" s="255" t="s">
        <v>160</v>
      </c>
      <c r="AU856" s="255" t="s">
        <v>82</v>
      </c>
      <c r="AY856" s="16" t="s">
        <v>158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164</v>
      </c>
      <c r="BM856" s="255" t="s">
        <v>2650</v>
      </c>
    </row>
    <row r="857" spans="1:51" s="14" customFormat="1" ht="12">
      <c r="A857" s="14"/>
      <c r="B857" s="268"/>
      <c r="C857" s="269"/>
      <c r="D857" s="259" t="s">
        <v>166</v>
      </c>
      <c r="E857" s="269"/>
      <c r="F857" s="271" t="s">
        <v>2651</v>
      </c>
      <c r="G857" s="269"/>
      <c r="H857" s="272">
        <v>2994.156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166</v>
      </c>
      <c r="AU857" s="278" t="s">
        <v>82</v>
      </c>
      <c r="AV857" s="14" t="s">
        <v>82</v>
      </c>
      <c r="AW857" s="14" t="s">
        <v>4</v>
      </c>
      <c r="AX857" s="14" t="s">
        <v>80</v>
      </c>
      <c r="AY857" s="278" t="s">
        <v>158</v>
      </c>
    </row>
    <row r="858" spans="1:65" s="2" customFormat="1" ht="21.75" customHeight="1">
      <c r="A858" s="37"/>
      <c r="B858" s="38"/>
      <c r="C858" s="243" t="s">
        <v>1051</v>
      </c>
      <c r="D858" s="243" t="s">
        <v>160</v>
      </c>
      <c r="E858" s="244" t="s">
        <v>994</v>
      </c>
      <c r="F858" s="245" t="s">
        <v>995</v>
      </c>
      <c r="G858" s="246" t="s">
        <v>214</v>
      </c>
      <c r="H858" s="247">
        <v>247.169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38</v>
      </c>
      <c r="O858" s="90"/>
      <c r="P858" s="253">
        <f>O858*H858</f>
        <v>0</v>
      </c>
      <c r="Q858" s="253">
        <v>0</v>
      </c>
      <c r="R858" s="253">
        <f>Q858*H858</f>
        <v>0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164</v>
      </c>
      <c r="AT858" s="255" t="s">
        <v>160</v>
      </c>
      <c r="AU858" s="255" t="s">
        <v>82</v>
      </c>
      <c r="AY858" s="16" t="s">
        <v>158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80</v>
      </c>
      <c r="BK858" s="256">
        <f>ROUND(I858*H858,2)</f>
        <v>0</v>
      </c>
      <c r="BL858" s="16" t="s">
        <v>164</v>
      </c>
      <c r="BM858" s="255" t="s">
        <v>2652</v>
      </c>
    </row>
    <row r="859" spans="1:51" s="14" customFormat="1" ht="12">
      <c r="A859" s="14"/>
      <c r="B859" s="268"/>
      <c r="C859" s="269"/>
      <c r="D859" s="259" t="s">
        <v>166</v>
      </c>
      <c r="E859" s="270" t="s">
        <v>1</v>
      </c>
      <c r="F859" s="271" t="s">
        <v>2653</v>
      </c>
      <c r="G859" s="269"/>
      <c r="H859" s="272">
        <v>247.169</v>
      </c>
      <c r="I859" s="273"/>
      <c r="J859" s="269"/>
      <c r="K859" s="269"/>
      <c r="L859" s="274"/>
      <c r="M859" s="275"/>
      <c r="N859" s="276"/>
      <c r="O859" s="276"/>
      <c r="P859" s="276"/>
      <c r="Q859" s="276"/>
      <c r="R859" s="276"/>
      <c r="S859" s="276"/>
      <c r="T859" s="27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8" t="s">
        <v>166</v>
      </c>
      <c r="AU859" s="278" t="s">
        <v>82</v>
      </c>
      <c r="AV859" s="14" t="s">
        <v>82</v>
      </c>
      <c r="AW859" s="14" t="s">
        <v>30</v>
      </c>
      <c r="AX859" s="14" t="s">
        <v>73</v>
      </c>
      <c r="AY859" s="278" t="s">
        <v>158</v>
      </c>
    </row>
    <row r="860" spans="1:65" s="2" customFormat="1" ht="21.75" customHeight="1">
      <c r="A860" s="37"/>
      <c r="B860" s="38"/>
      <c r="C860" s="243" t="s">
        <v>1055</v>
      </c>
      <c r="D860" s="243" t="s">
        <v>160</v>
      </c>
      <c r="E860" s="244" t="s">
        <v>999</v>
      </c>
      <c r="F860" s="245" t="s">
        <v>1000</v>
      </c>
      <c r="G860" s="246" t="s">
        <v>214</v>
      </c>
      <c r="H860" s="247">
        <v>11.424</v>
      </c>
      <c r="I860" s="248"/>
      <c r="J860" s="249">
        <f>ROUND(I860*H860,2)</f>
        <v>0</v>
      </c>
      <c r="K860" s="250"/>
      <c r="L860" s="43"/>
      <c r="M860" s="251" t="s">
        <v>1</v>
      </c>
      <c r="N860" s="252" t="s">
        <v>38</v>
      </c>
      <c r="O860" s="90"/>
      <c r="P860" s="253">
        <f>O860*H860</f>
        <v>0</v>
      </c>
      <c r="Q860" s="253">
        <v>0</v>
      </c>
      <c r="R860" s="253">
        <f>Q860*H860</f>
        <v>0</v>
      </c>
      <c r="S860" s="253">
        <v>0</v>
      </c>
      <c r="T860" s="254">
        <f>S860*H860</f>
        <v>0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R860" s="255" t="s">
        <v>164</v>
      </c>
      <c r="AT860" s="255" t="s">
        <v>160</v>
      </c>
      <c r="AU860" s="255" t="s">
        <v>82</v>
      </c>
      <c r="AY860" s="16" t="s">
        <v>158</v>
      </c>
      <c r="BE860" s="256">
        <f>IF(N860="základní",J860,0)</f>
        <v>0</v>
      </c>
      <c r="BF860" s="256">
        <f>IF(N860="snížená",J860,0)</f>
        <v>0</v>
      </c>
      <c r="BG860" s="256">
        <f>IF(N860="zákl. přenesená",J860,0)</f>
        <v>0</v>
      </c>
      <c r="BH860" s="256">
        <f>IF(N860="sníž. přenesená",J860,0)</f>
        <v>0</v>
      </c>
      <c r="BI860" s="256">
        <f>IF(N860="nulová",J860,0)</f>
        <v>0</v>
      </c>
      <c r="BJ860" s="16" t="s">
        <v>80</v>
      </c>
      <c r="BK860" s="256">
        <f>ROUND(I860*H860,2)</f>
        <v>0</v>
      </c>
      <c r="BL860" s="16" t="s">
        <v>164</v>
      </c>
      <c r="BM860" s="255" t="s">
        <v>2654</v>
      </c>
    </row>
    <row r="861" spans="1:51" s="14" customFormat="1" ht="12">
      <c r="A861" s="14"/>
      <c r="B861" s="268"/>
      <c r="C861" s="269"/>
      <c r="D861" s="259" t="s">
        <v>166</v>
      </c>
      <c r="E861" s="270" t="s">
        <v>1</v>
      </c>
      <c r="F861" s="271" t="s">
        <v>2655</v>
      </c>
      <c r="G861" s="269"/>
      <c r="H861" s="272">
        <v>11.424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166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158</v>
      </c>
    </row>
    <row r="862" spans="1:63" s="12" customFormat="1" ht="22.8" customHeight="1">
      <c r="A862" s="12"/>
      <c r="B862" s="227"/>
      <c r="C862" s="228"/>
      <c r="D862" s="229" t="s">
        <v>72</v>
      </c>
      <c r="E862" s="241" t="s">
        <v>1003</v>
      </c>
      <c r="F862" s="241" t="s">
        <v>1004</v>
      </c>
      <c r="G862" s="228"/>
      <c r="H862" s="228"/>
      <c r="I862" s="231"/>
      <c r="J862" s="242">
        <f>BK862</f>
        <v>0</v>
      </c>
      <c r="K862" s="228"/>
      <c r="L862" s="233"/>
      <c r="M862" s="234"/>
      <c r="N862" s="235"/>
      <c r="O862" s="235"/>
      <c r="P862" s="236">
        <f>SUM(P863:P864)</f>
        <v>0</v>
      </c>
      <c r="Q862" s="235"/>
      <c r="R862" s="236">
        <f>SUM(R863:R864)</f>
        <v>0</v>
      </c>
      <c r="S862" s="235"/>
      <c r="T862" s="237">
        <f>SUM(T863:T864)</f>
        <v>0</v>
      </c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R862" s="238" t="s">
        <v>80</v>
      </c>
      <c r="AT862" s="239" t="s">
        <v>72</v>
      </c>
      <c r="AU862" s="239" t="s">
        <v>80</v>
      </c>
      <c r="AY862" s="238" t="s">
        <v>158</v>
      </c>
      <c r="BK862" s="240">
        <f>SUM(BK863:BK864)</f>
        <v>0</v>
      </c>
    </row>
    <row r="863" spans="1:65" s="2" customFormat="1" ht="21.75" customHeight="1">
      <c r="A863" s="37"/>
      <c r="B863" s="38"/>
      <c r="C863" s="243" t="s">
        <v>1060</v>
      </c>
      <c r="D863" s="243" t="s">
        <v>160</v>
      </c>
      <c r="E863" s="244" t="s">
        <v>1006</v>
      </c>
      <c r="F863" s="245" t="s">
        <v>1007</v>
      </c>
      <c r="G863" s="246" t="s">
        <v>214</v>
      </c>
      <c r="H863" s="247">
        <v>216.258</v>
      </c>
      <c r="I863" s="248"/>
      <c r="J863" s="249">
        <f>ROUND(I863*H863,2)</f>
        <v>0</v>
      </c>
      <c r="K863" s="250"/>
      <c r="L863" s="43"/>
      <c r="M863" s="251" t="s">
        <v>1</v>
      </c>
      <c r="N863" s="252" t="s">
        <v>38</v>
      </c>
      <c r="O863" s="90"/>
      <c r="P863" s="253">
        <f>O863*H863</f>
        <v>0</v>
      </c>
      <c r="Q863" s="253">
        <v>0</v>
      </c>
      <c r="R863" s="253">
        <f>Q863*H863</f>
        <v>0</v>
      </c>
      <c r="S863" s="253">
        <v>0</v>
      </c>
      <c r="T863" s="254">
        <f>S863*H863</f>
        <v>0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R863" s="255" t="s">
        <v>164</v>
      </c>
      <c r="AT863" s="255" t="s">
        <v>160</v>
      </c>
      <c r="AU863" s="255" t="s">
        <v>82</v>
      </c>
      <c r="AY863" s="16" t="s">
        <v>158</v>
      </c>
      <c r="BE863" s="256">
        <f>IF(N863="základní",J863,0)</f>
        <v>0</v>
      </c>
      <c r="BF863" s="256">
        <f>IF(N863="snížená",J863,0)</f>
        <v>0</v>
      </c>
      <c r="BG863" s="256">
        <f>IF(N863="zákl. přenesená",J863,0)</f>
        <v>0</v>
      </c>
      <c r="BH863" s="256">
        <f>IF(N863="sníž. přenesená",J863,0)</f>
        <v>0</v>
      </c>
      <c r="BI863" s="256">
        <f>IF(N863="nulová",J863,0)</f>
        <v>0</v>
      </c>
      <c r="BJ863" s="16" t="s">
        <v>80</v>
      </c>
      <c r="BK863" s="256">
        <f>ROUND(I863*H863,2)</f>
        <v>0</v>
      </c>
      <c r="BL863" s="16" t="s">
        <v>164</v>
      </c>
      <c r="BM863" s="255" t="s">
        <v>2656</v>
      </c>
    </row>
    <row r="864" spans="1:65" s="2" customFormat="1" ht="21.75" customHeight="1">
      <c r="A864" s="37"/>
      <c r="B864" s="38"/>
      <c r="C864" s="243" t="s">
        <v>1068</v>
      </c>
      <c r="D864" s="243" t="s">
        <v>160</v>
      </c>
      <c r="E864" s="244" t="s">
        <v>2657</v>
      </c>
      <c r="F864" s="245" t="s">
        <v>2658</v>
      </c>
      <c r="G864" s="246" t="s">
        <v>2081</v>
      </c>
      <c r="H864" s="247">
        <v>1</v>
      </c>
      <c r="I864" s="248"/>
      <c r="J864" s="249">
        <f>ROUND(I864*H864,2)</f>
        <v>0</v>
      </c>
      <c r="K864" s="250"/>
      <c r="L864" s="43"/>
      <c r="M864" s="251" t="s">
        <v>1</v>
      </c>
      <c r="N864" s="252" t="s">
        <v>38</v>
      </c>
      <c r="O864" s="90"/>
      <c r="P864" s="253">
        <f>O864*H864</f>
        <v>0</v>
      </c>
      <c r="Q864" s="253">
        <v>0</v>
      </c>
      <c r="R864" s="253">
        <f>Q864*H864</f>
        <v>0</v>
      </c>
      <c r="S864" s="253">
        <v>0</v>
      </c>
      <c r="T864" s="254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55" t="s">
        <v>164</v>
      </c>
      <c r="AT864" s="255" t="s">
        <v>160</v>
      </c>
      <c r="AU864" s="255" t="s">
        <v>82</v>
      </c>
      <c r="AY864" s="16" t="s">
        <v>158</v>
      </c>
      <c r="BE864" s="256">
        <f>IF(N864="základní",J864,0)</f>
        <v>0</v>
      </c>
      <c r="BF864" s="256">
        <f>IF(N864="snížená",J864,0)</f>
        <v>0</v>
      </c>
      <c r="BG864" s="256">
        <f>IF(N864="zákl. přenesená",J864,0)</f>
        <v>0</v>
      </c>
      <c r="BH864" s="256">
        <f>IF(N864="sníž. přenesená",J864,0)</f>
        <v>0</v>
      </c>
      <c r="BI864" s="256">
        <f>IF(N864="nulová",J864,0)</f>
        <v>0</v>
      </c>
      <c r="BJ864" s="16" t="s">
        <v>80</v>
      </c>
      <c r="BK864" s="256">
        <f>ROUND(I864*H864,2)</f>
        <v>0</v>
      </c>
      <c r="BL864" s="16" t="s">
        <v>164</v>
      </c>
      <c r="BM864" s="255" t="s">
        <v>2659</v>
      </c>
    </row>
    <row r="865" spans="1:63" s="12" customFormat="1" ht="25.9" customHeight="1">
      <c r="A865" s="12"/>
      <c r="B865" s="227"/>
      <c r="C865" s="228"/>
      <c r="D865" s="229" t="s">
        <v>72</v>
      </c>
      <c r="E865" s="230" t="s">
        <v>1009</v>
      </c>
      <c r="F865" s="230" t="s">
        <v>1010</v>
      </c>
      <c r="G865" s="228"/>
      <c r="H865" s="228"/>
      <c r="I865" s="231"/>
      <c r="J865" s="232">
        <f>BK865</f>
        <v>0</v>
      </c>
      <c r="K865" s="228"/>
      <c r="L865" s="233"/>
      <c r="M865" s="234"/>
      <c r="N865" s="235"/>
      <c r="O865" s="235"/>
      <c r="P865" s="236">
        <f>P866+P902+P949+P953+P988+P997+P1067+P1089+P1164+P1238+P1406+P1437+P1452+P1488</f>
        <v>0</v>
      </c>
      <c r="Q865" s="235"/>
      <c r="R865" s="236">
        <f>R866+R902+R949+R953+R988+R997+R1067+R1089+R1164+R1238+R1406+R1437+R1452+R1488</f>
        <v>39.823461085</v>
      </c>
      <c r="S865" s="235"/>
      <c r="T865" s="237">
        <f>T866+T902+T949+T953+T988+T997+T1067+T1089+T1164+T1238+T1406+T1437+T1452+T1488</f>
        <v>25.026897</v>
      </c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R865" s="238" t="s">
        <v>82</v>
      </c>
      <c r="AT865" s="239" t="s">
        <v>72</v>
      </c>
      <c r="AU865" s="239" t="s">
        <v>73</v>
      </c>
      <c r="AY865" s="238" t="s">
        <v>158</v>
      </c>
      <c r="BK865" s="240">
        <f>BK866+BK902+BK949+BK953+BK988+BK997+BK1067+BK1089+BK1164+BK1238+BK1406+BK1437+BK1452+BK1488</f>
        <v>0</v>
      </c>
    </row>
    <row r="866" spans="1:63" s="12" customFormat="1" ht="22.8" customHeight="1">
      <c r="A866" s="12"/>
      <c r="B866" s="227"/>
      <c r="C866" s="228"/>
      <c r="D866" s="229" t="s">
        <v>72</v>
      </c>
      <c r="E866" s="241" t="s">
        <v>1011</v>
      </c>
      <c r="F866" s="241" t="s">
        <v>1012</v>
      </c>
      <c r="G866" s="228"/>
      <c r="H866" s="228"/>
      <c r="I866" s="231"/>
      <c r="J866" s="242">
        <f>BK866</f>
        <v>0</v>
      </c>
      <c r="K866" s="228"/>
      <c r="L866" s="233"/>
      <c r="M866" s="234"/>
      <c r="N866" s="235"/>
      <c r="O866" s="235"/>
      <c r="P866" s="236">
        <f>SUM(P867:P901)</f>
        <v>0</v>
      </c>
      <c r="Q866" s="235"/>
      <c r="R866" s="236">
        <f>SUM(R867:R901)</f>
        <v>5.11588668</v>
      </c>
      <c r="S866" s="235"/>
      <c r="T866" s="237">
        <f>SUM(T867:T901)</f>
        <v>0</v>
      </c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R866" s="238" t="s">
        <v>82</v>
      </c>
      <c r="AT866" s="239" t="s">
        <v>72</v>
      </c>
      <c r="AU866" s="239" t="s">
        <v>80</v>
      </c>
      <c r="AY866" s="238" t="s">
        <v>158</v>
      </c>
      <c r="BK866" s="240">
        <f>SUM(BK867:BK901)</f>
        <v>0</v>
      </c>
    </row>
    <row r="867" spans="1:65" s="2" customFormat="1" ht="21.75" customHeight="1">
      <c r="A867" s="37"/>
      <c r="B867" s="38"/>
      <c r="C867" s="243" t="s">
        <v>1073</v>
      </c>
      <c r="D867" s="243" t="s">
        <v>160</v>
      </c>
      <c r="E867" s="244" t="s">
        <v>1014</v>
      </c>
      <c r="F867" s="245" t="s">
        <v>1015</v>
      </c>
      <c r="G867" s="246" t="s">
        <v>163</v>
      </c>
      <c r="H867" s="247">
        <v>577.523</v>
      </c>
      <c r="I867" s="248"/>
      <c r="J867" s="249">
        <f>ROUND(I867*H867,2)</f>
        <v>0</v>
      </c>
      <c r="K867" s="250"/>
      <c r="L867" s="43"/>
      <c r="M867" s="251" t="s">
        <v>1</v>
      </c>
      <c r="N867" s="252" t="s">
        <v>38</v>
      </c>
      <c r="O867" s="90"/>
      <c r="P867" s="253">
        <f>O867*H867</f>
        <v>0</v>
      </c>
      <c r="Q867" s="253">
        <v>0</v>
      </c>
      <c r="R867" s="253">
        <f>Q867*H867</f>
        <v>0</v>
      </c>
      <c r="S867" s="253">
        <v>0</v>
      </c>
      <c r="T867" s="254">
        <f>S867*H867</f>
        <v>0</v>
      </c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R867" s="255" t="s">
        <v>242</v>
      </c>
      <c r="AT867" s="255" t="s">
        <v>160</v>
      </c>
      <c r="AU867" s="255" t="s">
        <v>82</v>
      </c>
      <c r="AY867" s="16" t="s">
        <v>158</v>
      </c>
      <c r="BE867" s="256">
        <f>IF(N867="základní",J867,0)</f>
        <v>0</v>
      </c>
      <c r="BF867" s="256">
        <f>IF(N867="snížená",J867,0)</f>
        <v>0</v>
      </c>
      <c r="BG867" s="256">
        <f>IF(N867="zákl. přenesená",J867,0)</f>
        <v>0</v>
      </c>
      <c r="BH867" s="256">
        <f>IF(N867="sníž. přenesená",J867,0)</f>
        <v>0</v>
      </c>
      <c r="BI867" s="256">
        <f>IF(N867="nulová",J867,0)</f>
        <v>0</v>
      </c>
      <c r="BJ867" s="16" t="s">
        <v>80</v>
      </c>
      <c r="BK867" s="256">
        <f>ROUND(I867*H867,2)</f>
        <v>0</v>
      </c>
      <c r="BL867" s="16" t="s">
        <v>242</v>
      </c>
      <c r="BM867" s="255" t="s">
        <v>2660</v>
      </c>
    </row>
    <row r="868" spans="1:51" s="14" customFormat="1" ht="12">
      <c r="A868" s="14"/>
      <c r="B868" s="268"/>
      <c r="C868" s="269"/>
      <c r="D868" s="259" t="s">
        <v>166</v>
      </c>
      <c r="E868" s="270" t="s">
        <v>1</v>
      </c>
      <c r="F868" s="271" t="s">
        <v>2661</v>
      </c>
      <c r="G868" s="269"/>
      <c r="H868" s="272">
        <v>9.86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166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158</v>
      </c>
    </row>
    <row r="869" spans="1:51" s="14" customFormat="1" ht="12">
      <c r="A869" s="14"/>
      <c r="B869" s="268"/>
      <c r="C869" s="269"/>
      <c r="D869" s="259" t="s">
        <v>166</v>
      </c>
      <c r="E869" s="270" t="s">
        <v>1</v>
      </c>
      <c r="F869" s="271" t="s">
        <v>2662</v>
      </c>
      <c r="G869" s="269"/>
      <c r="H869" s="272">
        <v>562.3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166</v>
      </c>
      <c r="AU869" s="278" t="s">
        <v>82</v>
      </c>
      <c r="AV869" s="14" t="s">
        <v>82</v>
      </c>
      <c r="AW869" s="14" t="s">
        <v>30</v>
      </c>
      <c r="AX869" s="14" t="s">
        <v>73</v>
      </c>
      <c r="AY869" s="278" t="s">
        <v>158</v>
      </c>
    </row>
    <row r="870" spans="1:51" s="14" customFormat="1" ht="12">
      <c r="A870" s="14"/>
      <c r="B870" s="268"/>
      <c r="C870" s="269"/>
      <c r="D870" s="259" t="s">
        <v>166</v>
      </c>
      <c r="E870" s="270" t="s">
        <v>1</v>
      </c>
      <c r="F870" s="271" t="s">
        <v>2663</v>
      </c>
      <c r="G870" s="269"/>
      <c r="H870" s="272">
        <v>5.363</v>
      </c>
      <c r="I870" s="273"/>
      <c r="J870" s="269"/>
      <c r="K870" s="269"/>
      <c r="L870" s="274"/>
      <c r="M870" s="275"/>
      <c r="N870" s="276"/>
      <c r="O870" s="276"/>
      <c r="P870" s="276"/>
      <c r="Q870" s="276"/>
      <c r="R870" s="276"/>
      <c r="S870" s="276"/>
      <c r="T870" s="27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8" t="s">
        <v>166</v>
      </c>
      <c r="AU870" s="278" t="s">
        <v>82</v>
      </c>
      <c r="AV870" s="14" t="s">
        <v>82</v>
      </c>
      <c r="AW870" s="14" t="s">
        <v>30</v>
      </c>
      <c r="AX870" s="14" t="s">
        <v>73</v>
      </c>
      <c r="AY870" s="278" t="s">
        <v>158</v>
      </c>
    </row>
    <row r="871" spans="1:65" s="2" customFormat="1" ht="21.75" customHeight="1">
      <c r="A871" s="37"/>
      <c r="B871" s="38"/>
      <c r="C871" s="243" t="s">
        <v>1079</v>
      </c>
      <c r="D871" s="243" t="s">
        <v>160</v>
      </c>
      <c r="E871" s="244" t="s">
        <v>1021</v>
      </c>
      <c r="F871" s="245" t="s">
        <v>1022</v>
      </c>
      <c r="G871" s="246" t="s">
        <v>163</v>
      </c>
      <c r="H871" s="247">
        <v>269.09</v>
      </c>
      <c r="I871" s="248"/>
      <c r="J871" s="249">
        <f>ROUND(I871*H871,2)</f>
        <v>0</v>
      </c>
      <c r="K871" s="250"/>
      <c r="L871" s="43"/>
      <c r="M871" s="251" t="s">
        <v>1</v>
      </c>
      <c r="N871" s="252" t="s">
        <v>38</v>
      </c>
      <c r="O871" s="90"/>
      <c r="P871" s="253">
        <f>O871*H871</f>
        <v>0</v>
      </c>
      <c r="Q871" s="253">
        <v>0</v>
      </c>
      <c r="R871" s="253">
        <f>Q871*H871</f>
        <v>0</v>
      </c>
      <c r="S871" s="253">
        <v>0</v>
      </c>
      <c r="T871" s="254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55" t="s">
        <v>242</v>
      </c>
      <c r="AT871" s="255" t="s">
        <v>160</v>
      </c>
      <c r="AU871" s="255" t="s">
        <v>82</v>
      </c>
      <c r="AY871" s="16" t="s">
        <v>158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6" t="s">
        <v>80</v>
      </c>
      <c r="BK871" s="256">
        <f>ROUND(I871*H871,2)</f>
        <v>0</v>
      </c>
      <c r="BL871" s="16" t="s">
        <v>242</v>
      </c>
      <c r="BM871" s="255" t="s">
        <v>2664</v>
      </c>
    </row>
    <row r="872" spans="1:51" s="13" customFormat="1" ht="12">
      <c r="A872" s="13"/>
      <c r="B872" s="257"/>
      <c r="C872" s="258"/>
      <c r="D872" s="259" t="s">
        <v>166</v>
      </c>
      <c r="E872" s="260" t="s">
        <v>1</v>
      </c>
      <c r="F872" s="261" t="s">
        <v>1024</v>
      </c>
      <c r="G872" s="258"/>
      <c r="H872" s="260" t="s">
        <v>1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7" t="s">
        <v>166</v>
      </c>
      <c r="AU872" s="267" t="s">
        <v>82</v>
      </c>
      <c r="AV872" s="13" t="s">
        <v>80</v>
      </c>
      <c r="AW872" s="13" t="s">
        <v>30</v>
      </c>
      <c r="AX872" s="13" t="s">
        <v>73</v>
      </c>
      <c r="AY872" s="267" t="s">
        <v>158</v>
      </c>
    </row>
    <row r="873" spans="1:51" s="14" customFormat="1" ht="12">
      <c r="A873" s="14"/>
      <c r="B873" s="268"/>
      <c r="C873" s="269"/>
      <c r="D873" s="259" t="s">
        <v>166</v>
      </c>
      <c r="E873" s="270" t="s">
        <v>1</v>
      </c>
      <c r="F873" s="271" t="s">
        <v>2665</v>
      </c>
      <c r="G873" s="269"/>
      <c r="H873" s="272">
        <v>137.04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166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158</v>
      </c>
    </row>
    <row r="874" spans="1:51" s="13" customFormat="1" ht="12">
      <c r="A874" s="13"/>
      <c r="B874" s="257"/>
      <c r="C874" s="258"/>
      <c r="D874" s="259" t="s">
        <v>166</v>
      </c>
      <c r="E874" s="260" t="s">
        <v>1</v>
      </c>
      <c r="F874" s="261" t="s">
        <v>604</v>
      </c>
      <c r="G874" s="258"/>
      <c r="H874" s="260" t="s">
        <v>1</v>
      </c>
      <c r="I874" s="262"/>
      <c r="J874" s="258"/>
      <c r="K874" s="258"/>
      <c r="L874" s="263"/>
      <c r="M874" s="264"/>
      <c r="N874" s="265"/>
      <c r="O874" s="265"/>
      <c r="P874" s="265"/>
      <c r="Q874" s="265"/>
      <c r="R874" s="265"/>
      <c r="S874" s="265"/>
      <c r="T874" s="266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7" t="s">
        <v>166</v>
      </c>
      <c r="AU874" s="267" t="s">
        <v>82</v>
      </c>
      <c r="AV874" s="13" t="s">
        <v>80</v>
      </c>
      <c r="AW874" s="13" t="s">
        <v>30</v>
      </c>
      <c r="AX874" s="13" t="s">
        <v>73</v>
      </c>
      <c r="AY874" s="267" t="s">
        <v>158</v>
      </c>
    </row>
    <row r="875" spans="1:51" s="14" customFormat="1" ht="12">
      <c r="A875" s="14"/>
      <c r="B875" s="268"/>
      <c r="C875" s="269"/>
      <c r="D875" s="259" t="s">
        <v>166</v>
      </c>
      <c r="E875" s="270" t="s">
        <v>1</v>
      </c>
      <c r="F875" s="271" t="s">
        <v>2666</v>
      </c>
      <c r="G875" s="269"/>
      <c r="H875" s="272">
        <v>83.1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166</v>
      </c>
      <c r="AU875" s="278" t="s">
        <v>82</v>
      </c>
      <c r="AV875" s="14" t="s">
        <v>82</v>
      </c>
      <c r="AW875" s="14" t="s">
        <v>30</v>
      </c>
      <c r="AX875" s="14" t="s">
        <v>73</v>
      </c>
      <c r="AY875" s="278" t="s">
        <v>158</v>
      </c>
    </row>
    <row r="876" spans="1:51" s="14" customFormat="1" ht="12">
      <c r="A876" s="14"/>
      <c r="B876" s="268"/>
      <c r="C876" s="269"/>
      <c r="D876" s="259" t="s">
        <v>166</v>
      </c>
      <c r="E876" s="270" t="s">
        <v>1</v>
      </c>
      <c r="F876" s="271" t="s">
        <v>2667</v>
      </c>
      <c r="G876" s="269"/>
      <c r="H876" s="272">
        <v>42.75</v>
      </c>
      <c r="I876" s="273"/>
      <c r="J876" s="269"/>
      <c r="K876" s="269"/>
      <c r="L876" s="274"/>
      <c r="M876" s="275"/>
      <c r="N876" s="276"/>
      <c r="O876" s="276"/>
      <c r="P876" s="276"/>
      <c r="Q876" s="276"/>
      <c r="R876" s="276"/>
      <c r="S876" s="276"/>
      <c r="T876" s="27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8" t="s">
        <v>166</v>
      </c>
      <c r="AU876" s="278" t="s">
        <v>82</v>
      </c>
      <c r="AV876" s="14" t="s">
        <v>82</v>
      </c>
      <c r="AW876" s="14" t="s">
        <v>30</v>
      </c>
      <c r="AX876" s="14" t="s">
        <v>73</v>
      </c>
      <c r="AY876" s="278" t="s">
        <v>158</v>
      </c>
    </row>
    <row r="877" spans="1:51" s="14" customFormat="1" ht="12">
      <c r="A877" s="14"/>
      <c r="B877" s="268"/>
      <c r="C877" s="269"/>
      <c r="D877" s="259" t="s">
        <v>166</v>
      </c>
      <c r="E877" s="270" t="s">
        <v>1</v>
      </c>
      <c r="F877" s="271" t="s">
        <v>2668</v>
      </c>
      <c r="G877" s="269"/>
      <c r="H877" s="272">
        <v>6.2</v>
      </c>
      <c r="I877" s="273"/>
      <c r="J877" s="269"/>
      <c r="K877" s="269"/>
      <c r="L877" s="274"/>
      <c r="M877" s="275"/>
      <c r="N877" s="276"/>
      <c r="O877" s="276"/>
      <c r="P877" s="276"/>
      <c r="Q877" s="276"/>
      <c r="R877" s="276"/>
      <c r="S877" s="276"/>
      <c r="T877" s="27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8" t="s">
        <v>166</v>
      </c>
      <c r="AU877" s="278" t="s">
        <v>82</v>
      </c>
      <c r="AV877" s="14" t="s">
        <v>82</v>
      </c>
      <c r="AW877" s="14" t="s">
        <v>30</v>
      </c>
      <c r="AX877" s="14" t="s">
        <v>73</v>
      </c>
      <c r="AY877" s="278" t="s">
        <v>158</v>
      </c>
    </row>
    <row r="878" spans="1:65" s="2" customFormat="1" ht="16.5" customHeight="1">
      <c r="A878" s="37"/>
      <c r="B878" s="38"/>
      <c r="C878" s="279" t="s">
        <v>1085</v>
      </c>
      <c r="D878" s="279" t="s">
        <v>233</v>
      </c>
      <c r="E878" s="280" t="s">
        <v>1031</v>
      </c>
      <c r="F878" s="281" t="s">
        <v>1032</v>
      </c>
      <c r="G878" s="282" t="s">
        <v>214</v>
      </c>
      <c r="H878" s="283">
        <v>0.254</v>
      </c>
      <c r="I878" s="284"/>
      <c r="J878" s="285">
        <f>ROUND(I878*H878,2)</f>
        <v>0</v>
      </c>
      <c r="K878" s="286"/>
      <c r="L878" s="287"/>
      <c r="M878" s="288" t="s">
        <v>1</v>
      </c>
      <c r="N878" s="289" t="s">
        <v>38</v>
      </c>
      <c r="O878" s="90"/>
      <c r="P878" s="253">
        <f>O878*H878</f>
        <v>0</v>
      </c>
      <c r="Q878" s="253">
        <v>1</v>
      </c>
      <c r="R878" s="253">
        <f>Q878*H878</f>
        <v>0.254</v>
      </c>
      <c r="S878" s="253">
        <v>0</v>
      </c>
      <c r="T878" s="254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55" t="s">
        <v>341</v>
      </c>
      <c r="AT878" s="255" t="s">
        <v>233</v>
      </c>
      <c r="AU878" s="255" t="s">
        <v>82</v>
      </c>
      <c r="AY878" s="16" t="s">
        <v>158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6" t="s">
        <v>80</v>
      </c>
      <c r="BK878" s="256">
        <f>ROUND(I878*H878,2)</f>
        <v>0</v>
      </c>
      <c r="BL878" s="16" t="s">
        <v>242</v>
      </c>
      <c r="BM878" s="255" t="s">
        <v>2669</v>
      </c>
    </row>
    <row r="879" spans="1:47" s="2" customFormat="1" ht="12">
      <c r="A879" s="37"/>
      <c r="B879" s="38"/>
      <c r="C879" s="39"/>
      <c r="D879" s="259" t="s">
        <v>434</v>
      </c>
      <c r="E879" s="39"/>
      <c r="F879" s="290" t="s">
        <v>1034</v>
      </c>
      <c r="G879" s="39"/>
      <c r="H879" s="39"/>
      <c r="I879" s="153"/>
      <c r="J879" s="39"/>
      <c r="K879" s="39"/>
      <c r="L879" s="43"/>
      <c r="M879" s="291"/>
      <c r="N879" s="292"/>
      <c r="O879" s="90"/>
      <c r="P879" s="90"/>
      <c r="Q879" s="90"/>
      <c r="R879" s="90"/>
      <c r="S879" s="90"/>
      <c r="T879" s="91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T879" s="16" t="s">
        <v>434</v>
      </c>
      <c r="AU879" s="16" t="s">
        <v>82</v>
      </c>
    </row>
    <row r="880" spans="1:51" s="14" customFormat="1" ht="12">
      <c r="A880" s="14"/>
      <c r="B880" s="268"/>
      <c r="C880" s="269"/>
      <c r="D880" s="259" t="s">
        <v>166</v>
      </c>
      <c r="E880" s="270" t="s">
        <v>1</v>
      </c>
      <c r="F880" s="271" t="s">
        <v>2670</v>
      </c>
      <c r="G880" s="269"/>
      <c r="H880" s="272">
        <v>577.523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166</v>
      </c>
      <c r="AU880" s="278" t="s">
        <v>82</v>
      </c>
      <c r="AV880" s="14" t="s">
        <v>82</v>
      </c>
      <c r="AW880" s="14" t="s">
        <v>30</v>
      </c>
      <c r="AX880" s="14" t="s">
        <v>73</v>
      </c>
      <c r="AY880" s="278" t="s">
        <v>158</v>
      </c>
    </row>
    <row r="881" spans="1:51" s="14" customFormat="1" ht="12">
      <c r="A881" s="14"/>
      <c r="B881" s="268"/>
      <c r="C881" s="269"/>
      <c r="D881" s="259" t="s">
        <v>166</v>
      </c>
      <c r="E881" s="270" t="s">
        <v>1</v>
      </c>
      <c r="F881" s="271" t="s">
        <v>2671</v>
      </c>
      <c r="G881" s="269"/>
      <c r="H881" s="272">
        <v>269.09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166</v>
      </c>
      <c r="AU881" s="278" t="s">
        <v>82</v>
      </c>
      <c r="AV881" s="14" t="s">
        <v>82</v>
      </c>
      <c r="AW881" s="14" t="s">
        <v>30</v>
      </c>
      <c r="AX881" s="14" t="s">
        <v>73</v>
      </c>
      <c r="AY881" s="278" t="s">
        <v>158</v>
      </c>
    </row>
    <row r="882" spans="1:51" s="14" customFormat="1" ht="12">
      <c r="A882" s="14"/>
      <c r="B882" s="268"/>
      <c r="C882" s="269"/>
      <c r="D882" s="259" t="s">
        <v>166</v>
      </c>
      <c r="E882" s="269"/>
      <c r="F882" s="271" t="s">
        <v>2672</v>
      </c>
      <c r="G882" s="269"/>
      <c r="H882" s="272">
        <v>0.254</v>
      </c>
      <c r="I882" s="273"/>
      <c r="J882" s="269"/>
      <c r="K882" s="269"/>
      <c r="L882" s="274"/>
      <c r="M882" s="275"/>
      <c r="N882" s="276"/>
      <c r="O882" s="276"/>
      <c r="P882" s="276"/>
      <c r="Q882" s="276"/>
      <c r="R882" s="276"/>
      <c r="S882" s="276"/>
      <c r="T882" s="27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78" t="s">
        <v>166</v>
      </c>
      <c r="AU882" s="278" t="s">
        <v>82</v>
      </c>
      <c r="AV882" s="14" t="s">
        <v>82</v>
      </c>
      <c r="AW882" s="14" t="s">
        <v>4</v>
      </c>
      <c r="AX882" s="14" t="s">
        <v>80</v>
      </c>
      <c r="AY882" s="278" t="s">
        <v>158</v>
      </c>
    </row>
    <row r="883" spans="1:65" s="2" customFormat="1" ht="21.75" customHeight="1">
      <c r="A883" s="37"/>
      <c r="B883" s="38"/>
      <c r="C883" s="243" t="s">
        <v>1090</v>
      </c>
      <c r="D883" s="243" t="s">
        <v>160</v>
      </c>
      <c r="E883" s="244" t="s">
        <v>1039</v>
      </c>
      <c r="F883" s="245" t="s">
        <v>1040</v>
      </c>
      <c r="G883" s="246" t="s">
        <v>163</v>
      </c>
      <c r="H883" s="247">
        <v>562.3</v>
      </c>
      <c r="I883" s="248"/>
      <c r="J883" s="249">
        <f>ROUND(I883*H883,2)</f>
        <v>0</v>
      </c>
      <c r="K883" s="250"/>
      <c r="L883" s="43"/>
      <c r="M883" s="251" t="s">
        <v>1</v>
      </c>
      <c r="N883" s="252" t="s">
        <v>38</v>
      </c>
      <c r="O883" s="90"/>
      <c r="P883" s="253">
        <f>O883*H883</f>
        <v>0</v>
      </c>
      <c r="Q883" s="253">
        <v>0</v>
      </c>
      <c r="R883" s="253">
        <f>Q883*H883</f>
        <v>0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242</v>
      </c>
      <c r="AT883" s="255" t="s">
        <v>160</v>
      </c>
      <c r="AU883" s="255" t="s">
        <v>82</v>
      </c>
      <c r="AY883" s="16" t="s">
        <v>158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80</v>
      </c>
      <c r="BK883" s="256">
        <f>ROUND(I883*H883,2)</f>
        <v>0</v>
      </c>
      <c r="BL883" s="16" t="s">
        <v>242</v>
      </c>
      <c r="BM883" s="255" t="s">
        <v>2673</v>
      </c>
    </row>
    <row r="884" spans="1:51" s="14" customFormat="1" ht="12">
      <c r="A884" s="14"/>
      <c r="B884" s="268"/>
      <c r="C884" s="269"/>
      <c r="D884" s="259" t="s">
        <v>166</v>
      </c>
      <c r="E884" s="270" t="s">
        <v>1</v>
      </c>
      <c r="F884" s="271" t="s">
        <v>2662</v>
      </c>
      <c r="G884" s="269"/>
      <c r="H884" s="272">
        <v>562.3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166</v>
      </c>
      <c r="AU884" s="278" t="s">
        <v>82</v>
      </c>
      <c r="AV884" s="14" t="s">
        <v>82</v>
      </c>
      <c r="AW884" s="14" t="s">
        <v>30</v>
      </c>
      <c r="AX884" s="14" t="s">
        <v>73</v>
      </c>
      <c r="AY884" s="278" t="s">
        <v>158</v>
      </c>
    </row>
    <row r="885" spans="1:65" s="2" customFormat="1" ht="16.5" customHeight="1">
      <c r="A885" s="37"/>
      <c r="B885" s="38"/>
      <c r="C885" s="279" t="s">
        <v>1096</v>
      </c>
      <c r="D885" s="279" t="s">
        <v>233</v>
      </c>
      <c r="E885" s="280" t="s">
        <v>1043</v>
      </c>
      <c r="F885" s="281" t="s">
        <v>1044</v>
      </c>
      <c r="G885" s="282" t="s">
        <v>163</v>
      </c>
      <c r="H885" s="283">
        <v>646.645</v>
      </c>
      <c r="I885" s="284"/>
      <c r="J885" s="285">
        <f>ROUND(I885*H885,2)</f>
        <v>0</v>
      </c>
      <c r="K885" s="286"/>
      <c r="L885" s="287"/>
      <c r="M885" s="288" t="s">
        <v>1</v>
      </c>
      <c r="N885" s="289" t="s">
        <v>38</v>
      </c>
      <c r="O885" s="90"/>
      <c r="P885" s="253">
        <f>O885*H885</f>
        <v>0</v>
      </c>
      <c r="Q885" s="253">
        <v>0.00064</v>
      </c>
      <c r="R885" s="253">
        <f>Q885*H885</f>
        <v>0.4138528</v>
      </c>
      <c r="S885" s="253">
        <v>0</v>
      </c>
      <c r="T885" s="254">
        <f>S885*H885</f>
        <v>0</v>
      </c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R885" s="255" t="s">
        <v>341</v>
      </c>
      <c r="AT885" s="255" t="s">
        <v>233</v>
      </c>
      <c r="AU885" s="255" t="s">
        <v>82</v>
      </c>
      <c r="AY885" s="16" t="s">
        <v>158</v>
      </c>
      <c r="BE885" s="256">
        <f>IF(N885="základní",J885,0)</f>
        <v>0</v>
      </c>
      <c r="BF885" s="256">
        <f>IF(N885="snížená",J885,0)</f>
        <v>0</v>
      </c>
      <c r="BG885" s="256">
        <f>IF(N885="zákl. přenesená",J885,0)</f>
        <v>0</v>
      </c>
      <c r="BH885" s="256">
        <f>IF(N885="sníž. přenesená",J885,0)</f>
        <v>0</v>
      </c>
      <c r="BI885" s="256">
        <f>IF(N885="nulová",J885,0)</f>
        <v>0</v>
      </c>
      <c r="BJ885" s="16" t="s">
        <v>80</v>
      </c>
      <c r="BK885" s="256">
        <f>ROUND(I885*H885,2)</f>
        <v>0</v>
      </c>
      <c r="BL885" s="16" t="s">
        <v>242</v>
      </c>
      <c r="BM885" s="255" t="s">
        <v>2674</v>
      </c>
    </row>
    <row r="886" spans="1:51" s="14" customFormat="1" ht="12">
      <c r="A886" s="14"/>
      <c r="B886" s="268"/>
      <c r="C886" s="269"/>
      <c r="D886" s="259" t="s">
        <v>166</v>
      </c>
      <c r="E886" s="269"/>
      <c r="F886" s="271" t="s">
        <v>2675</v>
      </c>
      <c r="G886" s="269"/>
      <c r="H886" s="272">
        <v>646.645</v>
      </c>
      <c r="I886" s="273"/>
      <c r="J886" s="269"/>
      <c r="K886" s="269"/>
      <c r="L886" s="274"/>
      <c r="M886" s="275"/>
      <c r="N886" s="276"/>
      <c r="O886" s="276"/>
      <c r="P886" s="276"/>
      <c r="Q886" s="276"/>
      <c r="R886" s="276"/>
      <c r="S886" s="276"/>
      <c r="T886" s="27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8" t="s">
        <v>166</v>
      </c>
      <c r="AU886" s="278" t="s">
        <v>82</v>
      </c>
      <c r="AV886" s="14" t="s">
        <v>82</v>
      </c>
      <c r="AW886" s="14" t="s">
        <v>4</v>
      </c>
      <c r="AX886" s="14" t="s">
        <v>80</v>
      </c>
      <c r="AY886" s="278" t="s">
        <v>158</v>
      </c>
    </row>
    <row r="887" spans="1:65" s="2" customFormat="1" ht="21.75" customHeight="1">
      <c r="A887" s="37"/>
      <c r="B887" s="38"/>
      <c r="C887" s="243" t="s">
        <v>1100</v>
      </c>
      <c r="D887" s="243" t="s">
        <v>160</v>
      </c>
      <c r="E887" s="244" t="s">
        <v>1048</v>
      </c>
      <c r="F887" s="245" t="s">
        <v>1049</v>
      </c>
      <c r="G887" s="246" t="s">
        <v>163</v>
      </c>
      <c r="H887" s="247">
        <v>577.523</v>
      </c>
      <c r="I887" s="248"/>
      <c r="J887" s="249">
        <f>ROUND(I887*H887,2)</f>
        <v>0</v>
      </c>
      <c r="K887" s="250"/>
      <c r="L887" s="43"/>
      <c r="M887" s="251" t="s">
        <v>1</v>
      </c>
      <c r="N887" s="252" t="s">
        <v>38</v>
      </c>
      <c r="O887" s="90"/>
      <c r="P887" s="253">
        <f>O887*H887</f>
        <v>0</v>
      </c>
      <c r="Q887" s="253">
        <v>0.0004</v>
      </c>
      <c r="R887" s="253">
        <f>Q887*H887</f>
        <v>0.23100920000000003</v>
      </c>
      <c r="S887" s="253">
        <v>0</v>
      </c>
      <c r="T887" s="254">
        <f>S887*H887</f>
        <v>0</v>
      </c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R887" s="255" t="s">
        <v>242</v>
      </c>
      <c r="AT887" s="255" t="s">
        <v>160</v>
      </c>
      <c r="AU887" s="255" t="s">
        <v>82</v>
      </c>
      <c r="AY887" s="16" t="s">
        <v>158</v>
      </c>
      <c r="BE887" s="256">
        <f>IF(N887="základní",J887,0)</f>
        <v>0</v>
      </c>
      <c r="BF887" s="256">
        <f>IF(N887="snížená",J887,0)</f>
        <v>0</v>
      </c>
      <c r="BG887" s="256">
        <f>IF(N887="zákl. přenesená",J887,0)</f>
        <v>0</v>
      </c>
      <c r="BH887" s="256">
        <f>IF(N887="sníž. přenesená",J887,0)</f>
        <v>0</v>
      </c>
      <c r="BI887" s="256">
        <f>IF(N887="nulová",J887,0)</f>
        <v>0</v>
      </c>
      <c r="BJ887" s="16" t="s">
        <v>80</v>
      </c>
      <c r="BK887" s="256">
        <f>ROUND(I887*H887,2)</f>
        <v>0</v>
      </c>
      <c r="BL887" s="16" t="s">
        <v>242</v>
      </c>
      <c r="BM887" s="255" t="s">
        <v>2676</v>
      </c>
    </row>
    <row r="888" spans="1:51" s="14" customFormat="1" ht="12">
      <c r="A888" s="14"/>
      <c r="B888" s="268"/>
      <c r="C888" s="269"/>
      <c r="D888" s="259" t="s">
        <v>166</v>
      </c>
      <c r="E888" s="270" t="s">
        <v>1</v>
      </c>
      <c r="F888" s="271" t="s">
        <v>2670</v>
      </c>
      <c r="G888" s="269"/>
      <c r="H888" s="272">
        <v>577.523</v>
      </c>
      <c r="I888" s="273"/>
      <c r="J888" s="269"/>
      <c r="K888" s="269"/>
      <c r="L888" s="274"/>
      <c r="M888" s="275"/>
      <c r="N888" s="276"/>
      <c r="O888" s="276"/>
      <c r="P888" s="276"/>
      <c r="Q888" s="276"/>
      <c r="R888" s="276"/>
      <c r="S888" s="276"/>
      <c r="T888" s="27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8" t="s">
        <v>166</v>
      </c>
      <c r="AU888" s="278" t="s">
        <v>82</v>
      </c>
      <c r="AV888" s="14" t="s">
        <v>82</v>
      </c>
      <c r="AW888" s="14" t="s">
        <v>30</v>
      </c>
      <c r="AX888" s="14" t="s">
        <v>73</v>
      </c>
      <c r="AY888" s="278" t="s">
        <v>158</v>
      </c>
    </row>
    <row r="889" spans="1:65" s="2" customFormat="1" ht="21.75" customHeight="1">
      <c r="A889" s="37"/>
      <c r="B889" s="38"/>
      <c r="C889" s="243" t="s">
        <v>1104</v>
      </c>
      <c r="D889" s="243" t="s">
        <v>160</v>
      </c>
      <c r="E889" s="244" t="s">
        <v>1052</v>
      </c>
      <c r="F889" s="245" t="s">
        <v>1053</v>
      </c>
      <c r="G889" s="246" t="s">
        <v>163</v>
      </c>
      <c r="H889" s="247">
        <v>269.09</v>
      </c>
      <c r="I889" s="248"/>
      <c r="J889" s="249">
        <f>ROUND(I889*H889,2)</f>
        <v>0</v>
      </c>
      <c r="K889" s="250"/>
      <c r="L889" s="43"/>
      <c r="M889" s="251" t="s">
        <v>1</v>
      </c>
      <c r="N889" s="252" t="s">
        <v>38</v>
      </c>
      <c r="O889" s="90"/>
      <c r="P889" s="253">
        <f>O889*H889</f>
        <v>0</v>
      </c>
      <c r="Q889" s="253">
        <v>0.0004</v>
      </c>
      <c r="R889" s="253">
        <f>Q889*H889</f>
        <v>0.107636</v>
      </c>
      <c r="S889" s="253">
        <v>0</v>
      </c>
      <c r="T889" s="254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55" t="s">
        <v>242</v>
      </c>
      <c r="AT889" s="255" t="s">
        <v>160</v>
      </c>
      <c r="AU889" s="255" t="s">
        <v>82</v>
      </c>
      <c r="AY889" s="16" t="s">
        <v>158</v>
      </c>
      <c r="BE889" s="256">
        <f>IF(N889="základní",J889,0)</f>
        <v>0</v>
      </c>
      <c r="BF889" s="256">
        <f>IF(N889="snížená",J889,0)</f>
        <v>0</v>
      </c>
      <c r="BG889" s="256">
        <f>IF(N889="zákl. přenesená",J889,0)</f>
        <v>0</v>
      </c>
      <c r="BH889" s="256">
        <f>IF(N889="sníž. přenesená",J889,0)</f>
        <v>0</v>
      </c>
      <c r="BI889" s="256">
        <f>IF(N889="nulová",J889,0)</f>
        <v>0</v>
      </c>
      <c r="BJ889" s="16" t="s">
        <v>80</v>
      </c>
      <c r="BK889" s="256">
        <f>ROUND(I889*H889,2)</f>
        <v>0</v>
      </c>
      <c r="BL889" s="16" t="s">
        <v>242</v>
      </c>
      <c r="BM889" s="255" t="s">
        <v>2677</v>
      </c>
    </row>
    <row r="890" spans="1:51" s="14" customFormat="1" ht="12">
      <c r="A890" s="14"/>
      <c r="B890" s="268"/>
      <c r="C890" s="269"/>
      <c r="D890" s="259" t="s">
        <v>166</v>
      </c>
      <c r="E890" s="270" t="s">
        <v>1</v>
      </c>
      <c r="F890" s="271" t="s">
        <v>2671</v>
      </c>
      <c r="G890" s="269"/>
      <c r="H890" s="272">
        <v>269.09</v>
      </c>
      <c r="I890" s="273"/>
      <c r="J890" s="269"/>
      <c r="K890" s="269"/>
      <c r="L890" s="274"/>
      <c r="M890" s="275"/>
      <c r="N890" s="276"/>
      <c r="O890" s="276"/>
      <c r="P890" s="276"/>
      <c r="Q890" s="276"/>
      <c r="R890" s="276"/>
      <c r="S890" s="276"/>
      <c r="T890" s="27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8" t="s">
        <v>166</v>
      </c>
      <c r="AU890" s="278" t="s">
        <v>82</v>
      </c>
      <c r="AV890" s="14" t="s">
        <v>82</v>
      </c>
      <c r="AW890" s="14" t="s">
        <v>30</v>
      </c>
      <c r="AX890" s="14" t="s">
        <v>73</v>
      </c>
      <c r="AY890" s="278" t="s">
        <v>158</v>
      </c>
    </row>
    <row r="891" spans="1:65" s="2" customFormat="1" ht="16.5" customHeight="1">
      <c r="A891" s="37"/>
      <c r="B891" s="38"/>
      <c r="C891" s="279" t="s">
        <v>1110</v>
      </c>
      <c r="D891" s="279" t="s">
        <v>233</v>
      </c>
      <c r="E891" s="280" t="s">
        <v>1056</v>
      </c>
      <c r="F891" s="281" t="s">
        <v>1057</v>
      </c>
      <c r="G891" s="282" t="s">
        <v>163</v>
      </c>
      <c r="H891" s="283">
        <v>1015.936</v>
      </c>
      <c r="I891" s="284"/>
      <c r="J891" s="285">
        <f>ROUND(I891*H891,2)</f>
        <v>0</v>
      </c>
      <c r="K891" s="286"/>
      <c r="L891" s="287"/>
      <c r="M891" s="288" t="s">
        <v>1</v>
      </c>
      <c r="N891" s="289" t="s">
        <v>38</v>
      </c>
      <c r="O891" s="90"/>
      <c r="P891" s="253">
        <f>O891*H891</f>
        <v>0</v>
      </c>
      <c r="Q891" s="253">
        <v>0.00388</v>
      </c>
      <c r="R891" s="253">
        <f>Q891*H891</f>
        <v>3.9418316800000004</v>
      </c>
      <c r="S891" s="253">
        <v>0</v>
      </c>
      <c r="T891" s="254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55" t="s">
        <v>341</v>
      </c>
      <c r="AT891" s="255" t="s">
        <v>233</v>
      </c>
      <c r="AU891" s="255" t="s">
        <v>82</v>
      </c>
      <c r="AY891" s="16" t="s">
        <v>158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6" t="s">
        <v>80</v>
      </c>
      <c r="BK891" s="256">
        <f>ROUND(I891*H891,2)</f>
        <v>0</v>
      </c>
      <c r="BL891" s="16" t="s">
        <v>242</v>
      </c>
      <c r="BM891" s="255" t="s">
        <v>2678</v>
      </c>
    </row>
    <row r="892" spans="1:51" s="14" customFormat="1" ht="12">
      <c r="A892" s="14"/>
      <c r="B892" s="268"/>
      <c r="C892" s="269"/>
      <c r="D892" s="259" t="s">
        <v>166</v>
      </c>
      <c r="E892" s="270" t="s">
        <v>1</v>
      </c>
      <c r="F892" s="271" t="s">
        <v>2670</v>
      </c>
      <c r="G892" s="269"/>
      <c r="H892" s="272">
        <v>577.523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166</v>
      </c>
      <c r="AU892" s="278" t="s">
        <v>82</v>
      </c>
      <c r="AV892" s="14" t="s">
        <v>82</v>
      </c>
      <c r="AW892" s="14" t="s">
        <v>30</v>
      </c>
      <c r="AX892" s="14" t="s">
        <v>73</v>
      </c>
      <c r="AY892" s="278" t="s">
        <v>158</v>
      </c>
    </row>
    <row r="893" spans="1:51" s="14" customFormat="1" ht="12">
      <c r="A893" s="14"/>
      <c r="B893" s="268"/>
      <c r="C893" s="269"/>
      <c r="D893" s="259" t="s">
        <v>166</v>
      </c>
      <c r="E893" s="270" t="s">
        <v>1</v>
      </c>
      <c r="F893" s="271" t="s">
        <v>2671</v>
      </c>
      <c r="G893" s="269"/>
      <c r="H893" s="272">
        <v>269.09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166</v>
      </c>
      <c r="AU893" s="278" t="s">
        <v>82</v>
      </c>
      <c r="AV893" s="14" t="s">
        <v>82</v>
      </c>
      <c r="AW893" s="14" t="s">
        <v>30</v>
      </c>
      <c r="AX893" s="14" t="s">
        <v>73</v>
      </c>
      <c r="AY893" s="278" t="s">
        <v>158</v>
      </c>
    </row>
    <row r="894" spans="1:51" s="14" customFormat="1" ht="12">
      <c r="A894" s="14"/>
      <c r="B894" s="268"/>
      <c r="C894" s="269"/>
      <c r="D894" s="259" t="s">
        <v>166</v>
      </c>
      <c r="E894" s="269"/>
      <c r="F894" s="271" t="s">
        <v>2679</v>
      </c>
      <c r="G894" s="269"/>
      <c r="H894" s="272">
        <v>1015.936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166</v>
      </c>
      <c r="AU894" s="278" t="s">
        <v>82</v>
      </c>
      <c r="AV894" s="14" t="s">
        <v>82</v>
      </c>
      <c r="AW894" s="14" t="s">
        <v>4</v>
      </c>
      <c r="AX894" s="14" t="s">
        <v>80</v>
      </c>
      <c r="AY894" s="278" t="s">
        <v>158</v>
      </c>
    </row>
    <row r="895" spans="1:65" s="2" customFormat="1" ht="21.75" customHeight="1">
      <c r="A895" s="37"/>
      <c r="B895" s="38"/>
      <c r="C895" s="243" t="s">
        <v>1114</v>
      </c>
      <c r="D895" s="243" t="s">
        <v>160</v>
      </c>
      <c r="E895" s="244" t="s">
        <v>1061</v>
      </c>
      <c r="F895" s="245" t="s">
        <v>1062</v>
      </c>
      <c r="G895" s="246" t="s">
        <v>163</v>
      </c>
      <c r="H895" s="247">
        <v>171.3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38</v>
      </c>
      <c r="O895" s="90"/>
      <c r="P895" s="253">
        <f>O895*H895</f>
        <v>0</v>
      </c>
      <c r="Q895" s="253">
        <v>0.00071</v>
      </c>
      <c r="R895" s="253">
        <f>Q895*H895</f>
        <v>0.12162300000000001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242</v>
      </c>
      <c r="AT895" s="255" t="s">
        <v>160</v>
      </c>
      <c r="AU895" s="255" t="s">
        <v>82</v>
      </c>
      <c r="AY895" s="16" t="s">
        <v>158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242</v>
      </c>
      <c r="BM895" s="255" t="s">
        <v>2680</v>
      </c>
    </row>
    <row r="896" spans="1:51" s="13" customFormat="1" ht="12">
      <c r="A896" s="13"/>
      <c r="B896" s="257"/>
      <c r="C896" s="258"/>
      <c r="D896" s="259" t="s">
        <v>166</v>
      </c>
      <c r="E896" s="260" t="s">
        <v>1</v>
      </c>
      <c r="F896" s="261" t="s">
        <v>1024</v>
      </c>
      <c r="G896" s="258"/>
      <c r="H896" s="260" t="s">
        <v>1</v>
      </c>
      <c r="I896" s="262"/>
      <c r="J896" s="258"/>
      <c r="K896" s="258"/>
      <c r="L896" s="263"/>
      <c r="M896" s="264"/>
      <c r="N896" s="265"/>
      <c r="O896" s="265"/>
      <c r="P896" s="265"/>
      <c r="Q896" s="265"/>
      <c r="R896" s="265"/>
      <c r="S896" s="265"/>
      <c r="T896" s="266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7" t="s">
        <v>166</v>
      </c>
      <c r="AU896" s="267" t="s">
        <v>82</v>
      </c>
      <c r="AV896" s="13" t="s">
        <v>80</v>
      </c>
      <c r="AW896" s="13" t="s">
        <v>30</v>
      </c>
      <c r="AX896" s="13" t="s">
        <v>73</v>
      </c>
      <c r="AY896" s="267" t="s">
        <v>158</v>
      </c>
    </row>
    <row r="897" spans="1:51" s="14" customFormat="1" ht="12">
      <c r="A897" s="14"/>
      <c r="B897" s="268"/>
      <c r="C897" s="269"/>
      <c r="D897" s="259" t="s">
        <v>166</v>
      </c>
      <c r="E897" s="270" t="s">
        <v>1</v>
      </c>
      <c r="F897" s="271" t="s">
        <v>2681</v>
      </c>
      <c r="G897" s="269"/>
      <c r="H897" s="272">
        <v>171.3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166</v>
      </c>
      <c r="AU897" s="278" t="s">
        <v>82</v>
      </c>
      <c r="AV897" s="14" t="s">
        <v>82</v>
      </c>
      <c r="AW897" s="14" t="s">
        <v>30</v>
      </c>
      <c r="AX897" s="14" t="s">
        <v>73</v>
      </c>
      <c r="AY897" s="278" t="s">
        <v>158</v>
      </c>
    </row>
    <row r="898" spans="1:65" s="2" customFormat="1" ht="21.75" customHeight="1">
      <c r="A898" s="37"/>
      <c r="B898" s="38"/>
      <c r="C898" s="243" t="s">
        <v>1120</v>
      </c>
      <c r="D898" s="243" t="s">
        <v>160</v>
      </c>
      <c r="E898" s="244" t="s">
        <v>1069</v>
      </c>
      <c r="F898" s="245" t="s">
        <v>1070</v>
      </c>
      <c r="G898" s="246" t="s">
        <v>462</v>
      </c>
      <c r="H898" s="247">
        <v>164.05</v>
      </c>
      <c r="I898" s="248"/>
      <c r="J898" s="249">
        <f>ROUND(I898*H898,2)</f>
        <v>0</v>
      </c>
      <c r="K898" s="250"/>
      <c r="L898" s="43"/>
      <c r="M898" s="251" t="s">
        <v>1</v>
      </c>
      <c r="N898" s="252" t="s">
        <v>38</v>
      </c>
      <c r="O898" s="90"/>
      <c r="P898" s="253">
        <f>O898*H898</f>
        <v>0</v>
      </c>
      <c r="Q898" s="253">
        <v>0.00028</v>
      </c>
      <c r="R898" s="253">
        <f>Q898*H898</f>
        <v>0.045934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242</v>
      </c>
      <c r="AT898" s="255" t="s">
        <v>160</v>
      </c>
      <c r="AU898" s="255" t="s">
        <v>82</v>
      </c>
      <c r="AY898" s="16" t="s">
        <v>158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80</v>
      </c>
      <c r="BK898" s="256">
        <f>ROUND(I898*H898,2)</f>
        <v>0</v>
      </c>
      <c r="BL898" s="16" t="s">
        <v>242</v>
      </c>
      <c r="BM898" s="255" t="s">
        <v>2682</v>
      </c>
    </row>
    <row r="899" spans="1:51" s="13" customFormat="1" ht="12">
      <c r="A899" s="13"/>
      <c r="B899" s="257"/>
      <c r="C899" s="258"/>
      <c r="D899" s="259" t="s">
        <v>166</v>
      </c>
      <c r="E899" s="260" t="s">
        <v>1</v>
      </c>
      <c r="F899" s="261" t="s">
        <v>167</v>
      </c>
      <c r="G899" s="258"/>
      <c r="H899" s="260" t="s">
        <v>1</v>
      </c>
      <c r="I899" s="262"/>
      <c r="J899" s="258"/>
      <c r="K899" s="258"/>
      <c r="L899" s="263"/>
      <c r="M899" s="264"/>
      <c r="N899" s="265"/>
      <c r="O899" s="265"/>
      <c r="P899" s="265"/>
      <c r="Q899" s="265"/>
      <c r="R899" s="265"/>
      <c r="S899" s="265"/>
      <c r="T899" s="266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7" t="s">
        <v>166</v>
      </c>
      <c r="AU899" s="267" t="s">
        <v>82</v>
      </c>
      <c r="AV899" s="13" t="s">
        <v>80</v>
      </c>
      <c r="AW899" s="13" t="s">
        <v>30</v>
      </c>
      <c r="AX899" s="13" t="s">
        <v>73</v>
      </c>
      <c r="AY899" s="267" t="s">
        <v>158</v>
      </c>
    </row>
    <row r="900" spans="1:51" s="14" customFormat="1" ht="12">
      <c r="A900" s="14"/>
      <c r="B900" s="268"/>
      <c r="C900" s="269"/>
      <c r="D900" s="259" t="s">
        <v>166</v>
      </c>
      <c r="E900" s="270" t="s">
        <v>1</v>
      </c>
      <c r="F900" s="271" t="s">
        <v>2683</v>
      </c>
      <c r="G900" s="269"/>
      <c r="H900" s="272">
        <v>164.05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166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158</v>
      </c>
    </row>
    <row r="901" spans="1:65" s="2" customFormat="1" ht="21.75" customHeight="1">
      <c r="A901" s="37"/>
      <c r="B901" s="38"/>
      <c r="C901" s="243" t="s">
        <v>1124</v>
      </c>
      <c r="D901" s="243" t="s">
        <v>160</v>
      </c>
      <c r="E901" s="244" t="s">
        <v>1074</v>
      </c>
      <c r="F901" s="245" t="s">
        <v>1075</v>
      </c>
      <c r="G901" s="246" t="s">
        <v>214</v>
      </c>
      <c r="H901" s="247">
        <v>5.116</v>
      </c>
      <c r="I901" s="248"/>
      <c r="J901" s="249">
        <f>ROUND(I901*H901,2)</f>
        <v>0</v>
      </c>
      <c r="K901" s="250"/>
      <c r="L901" s="43"/>
      <c r="M901" s="251" t="s">
        <v>1</v>
      </c>
      <c r="N901" s="252" t="s">
        <v>38</v>
      </c>
      <c r="O901" s="90"/>
      <c r="P901" s="253">
        <f>O901*H901</f>
        <v>0</v>
      </c>
      <c r="Q901" s="253">
        <v>0</v>
      </c>
      <c r="R901" s="253">
        <f>Q901*H901</f>
        <v>0</v>
      </c>
      <c r="S901" s="253">
        <v>0</v>
      </c>
      <c r="T901" s="254">
        <f>S901*H901</f>
        <v>0</v>
      </c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R901" s="255" t="s">
        <v>242</v>
      </c>
      <c r="AT901" s="255" t="s">
        <v>160</v>
      </c>
      <c r="AU901" s="255" t="s">
        <v>82</v>
      </c>
      <c r="AY901" s="16" t="s">
        <v>158</v>
      </c>
      <c r="BE901" s="256">
        <f>IF(N901="základní",J901,0)</f>
        <v>0</v>
      </c>
      <c r="BF901" s="256">
        <f>IF(N901="snížená",J901,0)</f>
        <v>0</v>
      </c>
      <c r="BG901" s="256">
        <f>IF(N901="zákl. přenesená",J901,0)</f>
        <v>0</v>
      </c>
      <c r="BH901" s="256">
        <f>IF(N901="sníž. přenesená",J901,0)</f>
        <v>0</v>
      </c>
      <c r="BI901" s="256">
        <f>IF(N901="nulová",J901,0)</f>
        <v>0</v>
      </c>
      <c r="BJ901" s="16" t="s">
        <v>80</v>
      </c>
      <c r="BK901" s="256">
        <f>ROUND(I901*H901,2)</f>
        <v>0</v>
      </c>
      <c r="BL901" s="16" t="s">
        <v>242</v>
      </c>
      <c r="BM901" s="255" t="s">
        <v>2684</v>
      </c>
    </row>
    <row r="902" spans="1:63" s="12" customFormat="1" ht="22.8" customHeight="1">
      <c r="A902" s="12"/>
      <c r="B902" s="227"/>
      <c r="C902" s="228"/>
      <c r="D902" s="229" t="s">
        <v>72</v>
      </c>
      <c r="E902" s="241" t="s">
        <v>1142</v>
      </c>
      <c r="F902" s="241" t="s">
        <v>1143</v>
      </c>
      <c r="G902" s="228"/>
      <c r="H902" s="228"/>
      <c r="I902" s="231"/>
      <c r="J902" s="242">
        <f>BK902</f>
        <v>0</v>
      </c>
      <c r="K902" s="228"/>
      <c r="L902" s="233"/>
      <c r="M902" s="234"/>
      <c r="N902" s="235"/>
      <c r="O902" s="235"/>
      <c r="P902" s="236">
        <f>SUM(P903:P948)</f>
        <v>0</v>
      </c>
      <c r="Q902" s="235"/>
      <c r="R902" s="236">
        <f>SUM(R903:R948)</f>
        <v>5.995782675000001</v>
      </c>
      <c r="S902" s="235"/>
      <c r="T902" s="237">
        <f>SUM(T903:T948)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38" t="s">
        <v>82</v>
      </c>
      <c r="AT902" s="239" t="s">
        <v>72</v>
      </c>
      <c r="AU902" s="239" t="s">
        <v>80</v>
      </c>
      <c r="AY902" s="238" t="s">
        <v>158</v>
      </c>
      <c r="BK902" s="240">
        <f>SUM(BK903:BK948)</f>
        <v>0</v>
      </c>
    </row>
    <row r="903" spans="1:65" s="2" customFormat="1" ht="21.75" customHeight="1">
      <c r="A903" s="37"/>
      <c r="B903" s="38"/>
      <c r="C903" s="243" t="s">
        <v>1131</v>
      </c>
      <c r="D903" s="243" t="s">
        <v>160</v>
      </c>
      <c r="E903" s="244" t="s">
        <v>1145</v>
      </c>
      <c r="F903" s="245" t="s">
        <v>1146</v>
      </c>
      <c r="G903" s="246" t="s">
        <v>163</v>
      </c>
      <c r="H903" s="247">
        <v>30.115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38</v>
      </c>
      <c r="O903" s="90"/>
      <c r="P903" s="253">
        <f>O903*H903</f>
        <v>0</v>
      </c>
      <c r="Q903" s="253">
        <v>0</v>
      </c>
      <c r="R903" s="253">
        <f>Q903*H903</f>
        <v>0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242</v>
      </c>
      <c r="AT903" s="255" t="s">
        <v>160</v>
      </c>
      <c r="AU903" s="255" t="s">
        <v>82</v>
      </c>
      <c r="AY903" s="16" t="s">
        <v>158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242</v>
      </c>
      <c r="BM903" s="255" t="s">
        <v>2685</v>
      </c>
    </row>
    <row r="904" spans="1:51" s="13" customFormat="1" ht="12">
      <c r="A904" s="13"/>
      <c r="B904" s="257"/>
      <c r="C904" s="258"/>
      <c r="D904" s="259" t="s">
        <v>166</v>
      </c>
      <c r="E904" s="260" t="s">
        <v>1</v>
      </c>
      <c r="F904" s="261" t="s">
        <v>275</v>
      </c>
      <c r="G904" s="258"/>
      <c r="H904" s="260" t="s">
        <v>1</v>
      </c>
      <c r="I904" s="262"/>
      <c r="J904" s="258"/>
      <c r="K904" s="258"/>
      <c r="L904" s="263"/>
      <c r="M904" s="264"/>
      <c r="N904" s="265"/>
      <c r="O904" s="265"/>
      <c r="P904" s="265"/>
      <c r="Q904" s="265"/>
      <c r="R904" s="265"/>
      <c r="S904" s="265"/>
      <c r="T904" s="26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7" t="s">
        <v>166</v>
      </c>
      <c r="AU904" s="267" t="s">
        <v>82</v>
      </c>
      <c r="AV904" s="13" t="s">
        <v>80</v>
      </c>
      <c r="AW904" s="13" t="s">
        <v>30</v>
      </c>
      <c r="AX904" s="13" t="s">
        <v>73</v>
      </c>
      <c r="AY904" s="267" t="s">
        <v>158</v>
      </c>
    </row>
    <row r="905" spans="1:51" s="14" customFormat="1" ht="12">
      <c r="A905" s="14"/>
      <c r="B905" s="268"/>
      <c r="C905" s="269"/>
      <c r="D905" s="259" t="s">
        <v>166</v>
      </c>
      <c r="E905" s="270" t="s">
        <v>1</v>
      </c>
      <c r="F905" s="271" t="s">
        <v>2686</v>
      </c>
      <c r="G905" s="269"/>
      <c r="H905" s="272">
        <v>5.335</v>
      </c>
      <c r="I905" s="273"/>
      <c r="J905" s="269"/>
      <c r="K905" s="269"/>
      <c r="L905" s="274"/>
      <c r="M905" s="275"/>
      <c r="N905" s="276"/>
      <c r="O905" s="276"/>
      <c r="P905" s="276"/>
      <c r="Q905" s="276"/>
      <c r="R905" s="276"/>
      <c r="S905" s="276"/>
      <c r="T905" s="27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8" t="s">
        <v>166</v>
      </c>
      <c r="AU905" s="278" t="s">
        <v>82</v>
      </c>
      <c r="AV905" s="14" t="s">
        <v>82</v>
      </c>
      <c r="AW905" s="14" t="s">
        <v>30</v>
      </c>
      <c r="AX905" s="14" t="s">
        <v>73</v>
      </c>
      <c r="AY905" s="278" t="s">
        <v>158</v>
      </c>
    </row>
    <row r="906" spans="1:51" s="14" customFormat="1" ht="12">
      <c r="A906" s="14"/>
      <c r="B906" s="268"/>
      <c r="C906" s="269"/>
      <c r="D906" s="259" t="s">
        <v>166</v>
      </c>
      <c r="E906" s="270" t="s">
        <v>1</v>
      </c>
      <c r="F906" s="271" t="s">
        <v>2687</v>
      </c>
      <c r="G906" s="269"/>
      <c r="H906" s="272">
        <v>5.76</v>
      </c>
      <c r="I906" s="273"/>
      <c r="J906" s="269"/>
      <c r="K906" s="269"/>
      <c r="L906" s="274"/>
      <c r="M906" s="275"/>
      <c r="N906" s="276"/>
      <c r="O906" s="276"/>
      <c r="P906" s="276"/>
      <c r="Q906" s="276"/>
      <c r="R906" s="276"/>
      <c r="S906" s="276"/>
      <c r="T906" s="27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78" t="s">
        <v>166</v>
      </c>
      <c r="AU906" s="278" t="s">
        <v>82</v>
      </c>
      <c r="AV906" s="14" t="s">
        <v>82</v>
      </c>
      <c r="AW906" s="14" t="s">
        <v>30</v>
      </c>
      <c r="AX906" s="14" t="s">
        <v>73</v>
      </c>
      <c r="AY906" s="278" t="s">
        <v>158</v>
      </c>
    </row>
    <row r="907" spans="1:51" s="14" customFormat="1" ht="12">
      <c r="A907" s="14"/>
      <c r="B907" s="268"/>
      <c r="C907" s="269"/>
      <c r="D907" s="259" t="s">
        <v>166</v>
      </c>
      <c r="E907" s="270" t="s">
        <v>1</v>
      </c>
      <c r="F907" s="271" t="s">
        <v>2688</v>
      </c>
      <c r="G907" s="269"/>
      <c r="H907" s="272">
        <v>6.057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166</v>
      </c>
      <c r="AU907" s="278" t="s">
        <v>82</v>
      </c>
      <c r="AV907" s="14" t="s">
        <v>82</v>
      </c>
      <c r="AW907" s="14" t="s">
        <v>30</v>
      </c>
      <c r="AX907" s="14" t="s">
        <v>73</v>
      </c>
      <c r="AY907" s="278" t="s">
        <v>158</v>
      </c>
    </row>
    <row r="908" spans="1:51" s="14" customFormat="1" ht="12">
      <c r="A908" s="14"/>
      <c r="B908" s="268"/>
      <c r="C908" s="269"/>
      <c r="D908" s="259" t="s">
        <v>166</v>
      </c>
      <c r="E908" s="270" t="s">
        <v>1</v>
      </c>
      <c r="F908" s="271" t="s">
        <v>2689</v>
      </c>
      <c r="G908" s="269"/>
      <c r="H908" s="272">
        <v>8.18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166</v>
      </c>
      <c r="AU908" s="278" t="s">
        <v>82</v>
      </c>
      <c r="AV908" s="14" t="s">
        <v>82</v>
      </c>
      <c r="AW908" s="14" t="s">
        <v>30</v>
      </c>
      <c r="AX908" s="14" t="s">
        <v>73</v>
      </c>
      <c r="AY908" s="278" t="s">
        <v>158</v>
      </c>
    </row>
    <row r="909" spans="1:51" s="14" customFormat="1" ht="12">
      <c r="A909" s="14"/>
      <c r="B909" s="268"/>
      <c r="C909" s="269"/>
      <c r="D909" s="259" t="s">
        <v>166</v>
      </c>
      <c r="E909" s="270" t="s">
        <v>1</v>
      </c>
      <c r="F909" s="271" t="s">
        <v>2690</v>
      </c>
      <c r="G909" s="269"/>
      <c r="H909" s="272">
        <v>4.783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166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158</v>
      </c>
    </row>
    <row r="910" spans="1:65" s="2" customFormat="1" ht="21.75" customHeight="1">
      <c r="A910" s="37"/>
      <c r="B910" s="38"/>
      <c r="C910" s="279" t="s">
        <v>1138</v>
      </c>
      <c r="D910" s="279" t="s">
        <v>233</v>
      </c>
      <c r="E910" s="280" t="s">
        <v>1153</v>
      </c>
      <c r="F910" s="281" t="s">
        <v>1154</v>
      </c>
      <c r="G910" s="282" t="s">
        <v>163</v>
      </c>
      <c r="H910" s="283">
        <v>31.621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0.0056</v>
      </c>
      <c r="R910" s="253">
        <f>Q910*H910</f>
        <v>0.1770776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341</v>
      </c>
      <c r="AT910" s="255" t="s">
        <v>233</v>
      </c>
      <c r="AU910" s="255" t="s">
        <v>82</v>
      </c>
      <c r="AY910" s="16" t="s">
        <v>158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242</v>
      </c>
      <c r="BM910" s="255" t="s">
        <v>2691</v>
      </c>
    </row>
    <row r="911" spans="1:51" s="14" customFormat="1" ht="12">
      <c r="A911" s="14"/>
      <c r="B911" s="268"/>
      <c r="C911" s="269"/>
      <c r="D911" s="259" t="s">
        <v>166</v>
      </c>
      <c r="E911" s="269"/>
      <c r="F911" s="271" t="s">
        <v>2692</v>
      </c>
      <c r="G911" s="269"/>
      <c r="H911" s="272">
        <v>31.621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166</v>
      </c>
      <c r="AU911" s="278" t="s">
        <v>82</v>
      </c>
      <c r="AV911" s="14" t="s">
        <v>82</v>
      </c>
      <c r="AW911" s="14" t="s">
        <v>4</v>
      </c>
      <c r="AX911" s="14" t="s">
        <v>80</v>
      </c>
      <c r="AY911" s="278" t="s">
        <v>158</v>
      </c>
    </row>
    <row r="912" spans="1:65" s="2" customFormat="1" ht="21.75" customHeight="1">
      <c r="A912" s="37"/>
      <c r="B912" s="38"/>
      <c r="C912" s="243" t="s">
        <v>1144</v>
      </c>
      <c r="D912" s="243" t="s">
        <v>160</v>
      </c>
      <c r="E912" s="244" t="s">
        <v>1158</v>
      </c>
      <c r="F912" s="245" t="s">
        <v>1159</v>
      </c>
      <c r="G912" s="246" t="s">
        <v>163</v>
      </c>
      <c r="H912" s="247">
        <v>5.363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38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242</v>
      </c>
      <c r="AT912" s="255" t="s">
        <v>160</v>
      </c>
      <c r="AU912" s="255" t="s">
        <v>82</v>
      </c>
      <c r="AY912" s="16" t="s">
        <v>158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242</v>
      </c>
      <c r="BM912" s="255" t="s">
        <v>2693</v>
      </c>
    </row>
    <row r="913" spans="1:51" s="14" customFormat="1" ht="12">
      <c r="A913" s="14"/>
      <c r="B913" s="268"/>
      <c r="C913" s="269"/>
      <c r="D913" s="259" t="s">
        <v>166</v>
      </c>
      <c r="E913" s="270" t="s">
        <v>1</v>
      </c>
      <c r="F913" s="271" t="s">
        <v>2663</v>
      </c>
      <c r="G913" s="269"/>
      <c r="H913" s="272">
        <v>5.363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166</v>
      </c>
      <c r="AU913" s="278" t="s">
        <v>82</v>
      </c>
      <c r="AV913" s="14" t="s">
        <v>82</v>
      </c>
      <c r="AW913" s="14" t="s">
        <v>30</v>
      </c>
      <c r="AX913" s="14" t="s">
        <v>73</v>
      </c>
      <c r="AY913" s="278" t="s">
        <v>158</v>
      </c>
    </row>
    <row r="914" spans="1:65" s="2" customFormat="1" ht="21.75" customHeight="1">
      <c r="A914" s="37"/>
      <c r="B914" s="38"/>
      <c r="C914" s="279" t="s">
        <v>1152</v>
      </c>
      <c r="D914" s="279" t="s">
        <v>233</v>
      </c>
      <c r="E914" s="280" t="s">
        <v>413</v>
      </c>
      <c r="F914" s="281" t="s">
        <v>414</v>
      </c>
      <c r="G914" s="282" t="s">
        <v>163</v>
      </c>
      <c r="H914" s="283">
        <v>5.47</v>
      </c>
      <c r="I914" s="284"/>
      <c r="J914" s="285">
        <f>ROUND(I914*H914,2)</f>
        <v>0</v>
      </c>
      <c r="K914" s="286"/>
      <c r="L914" s="287"/>
      <c r="M914" s="288" t="s">
        <v>1</v>
      </c>
      <c r="N914" s="289" t="s">
        <v>38</v>
      </c>
      <c r="O914" s="90"/>
      <c r="P914" s="253">
        <f>O914*H914</f>
        <v>0</v>
      </c>
      <c r="Q914" s="253">
        <v>0.0018</v>
      </c>
      <c r="R914" s="253">
        <f>Q914*H914</f>
        <v>0.009845999999999999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203</v>
      </c>
      <c r="AT914" s="255" t="s">
        <v>233</v>
      </c>
      <c r="AU914" s="255" t="s">
        <v>82</v>
      </c>
      <c r="AY914" s="16" t="s">
        <v>158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164</v>
      </c>
      <c r="BM914" s="255" t="s">
        <v>2694</v>
      </c>
    </row>
    <row r="915" spans="1:51" s="14" customFormat="1" ht="12">
      <c r="A915" s="14"/>
      <c r="B915" s="268"/>
      <c r="C915" s="269"/>
      <c r="D915" s="259" t="s">
        <v>166</v>
      </c>
      <c r="E915" s="269"/>
      <c r="F915" s="271" t="s">
        <v>2695</v>
      </c>
      <c r="G915" s="269"/>
      <c r="H915" s="272">
        <v>5.47</v>
      </c>
      <c r="I915" s="273"/>
      <c r="J915" s="269"/>
      <c r="K915" s="269"/>
      <c r="L915" s="274"/>
      <c r="M915" s="275"/>
      <c r="N915" s="276"/>
      <c r="O915" s="276"/>
      <c r="P915" s="276"/>
      <c r="Q915" s="276"/>
      <c r="R915" s="276"/>
      <c r="S915" s="276"/>
      <c r="T915" s="27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8" t="s">
        <v>166</v>
      </c>
      <c r="AU915" s="278" t="s">
        <v>82</v>
      </c>
      <c r="AV915" s="14" t="s">
        <v>82</v>
      </c>
      <c r="AW915" s="14" t="s">
        <v>4</v>
      </c>
      <c r="AX915" s="14" t="s">
        <v>80</v>
      </c>
      <c r="AY915" s="278" t="s">
        <v>158</v>
      </c>
    </row>
    <row r="916" spans="1:65" s="2" customFormat="1" ht="21.75" customHeight="1">
      <c r="A916" s="37"/>
      <c r="B916" s="38"/>
      <c r="C916" s="243" t="s">
        <v>1157</v>
      </c>
      <c r="D916" s="243" t="s">
        <v>160</v>
      </c>
      <c r="E916" s="244" t="s">
        <v>1168</v>
      </c>
      <c r="F916" s="245" t="s">
        <v>1169</v>
      </c>
      <c r="G916" s="246" t="s">
        <v>163</v>
      </c>
      <c r="H916" s="247">
        <v>562.3</v>
      </c>
      <c r="I916" s="248"/>
      <c r="J916" s="249">
        <f>ROUND(I916*H916,2)</f>
        <v>0</v>
      </c>
      <c r="K916" s="250"/>
      <c r="L916" s="43"/>
      <c r="M916" s="251" t="s">
        <v>1</v>
      </c>
      <c r="N916" s="252" t="s">
        <v>38</v>
      </c>
      <c r="O916" s="90"/>
      <c r="P916" s="253">
        <f>O916*H916</f>
        <v>0</v>
      </c>
      <c r="Q916" s="253">
        <v>0</v>
      </c>
      <c r="R916" s="253">
        <f>Q916*H916</f>
        <v>0</v>
      </c>
      <c r="S916" s="253">
        <v>0</v>
      </c>
      <c r="T916" s="254">
        <f>S916*H916</f>
        <v>0</v>
      </c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R916" s="255" t="s">
        <v>242</v>
      </c>
      <c r="AT916" s="255" t="s">
        <v>160</v>
      </c>
      <c r="AU916" s="255" t="s">
        <v>82</v>
      </c>
      <c r="AY916" s="16" t="s">
        <v>158</v>
      </c>
      <c r="BE916" s="256">
        <f>IF(N916="základní",J916,0)</f>
        <v>0</v>
      </c>
      <c r="BF916" s="256">
        <f>IF(N916="snížená",J916,0)</f>
        <v>0</v>
      </c>
      <c r="BG916" s="256">
        <f>IF(N916="zákl. přenesená",J916,0)</f>
        <v>0</v>
      </c>
      <c r="BH916" s="256">
        <f>IF(N916="sníž. přenesená",J916,0)</f>
        <v>0</v>
      </c>
      <c r="BI916" s="256">
        <f>IF(N916="nulová",J916,0)</f>
        <v>0</v>
      </c>
      <c r="BJ916" s="16" t="s">
        <v>80</v>
      </c>
      <c r="BK916" s="256">
        <f>ROUND(I916*H916,2)</f>
        <v>0</v>
      </c>
      <c r="BL916" s="16" t="s">
        <v>242</v>
      </c>
      <c r="BM916" s="255" t="s">
        <v>2696</v>
      </c>
    </row>
    <row r="917" spans="1:51" s="14" customFormat="1" ht="12">
      <c r="A917" s="14"/>
      <c r="B917" s="268"/>
      <c r="C917" s="269"/>
      <c r="D917" s="259" t="s">
        <v>166</v>
      </c>
      <c r="E917" s="270" t="s">
        <v>1</v>
      </c>
      <c r="F917" s="271" t="s">
        <v>2697</v>
      </c>
      <c r="G917" s="269"/>
      <c r="H917" s="272">
        <v>562.3</v>
      </c>
      <c r="I917" s="273"/>
      <c r="J917" s="269"/>
      <c r="K917" s="269"/>
      <c r="L917" s="274"/>
      <c r="M917" s="275"/>
      <c r="N917" s="276"/>
      <c r="O917" s="276"/>
      <c r="P917" s="276"/>
      <c r="Q917" s="276"/>
      <c r="R917" s="276"/>
      <c r="S917" s="276"/>
      <c r="T917" s="27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78" t="s">
        <v>166</v>
      </c>
      <c r="AU917" s="278" t="s">
        <v>82</v>
      </c>
      <c r="AV917" s="14" t="s">
        <v>82</v>
      </c>
      <c r="AW917" s="14" t="s">
        <v>30</v>
      </c>
      <c r="AX917" s="14" t="s">
        <v>73</v>
      </c>
      <c r="AY917" s="278" t="s">
        <v>158</v>
      </c>
    </row>
    <row r="918" spans="1:65" s="2" customFormat="1" ht="21.75" customHeight="1">
      <c r="A918" s="37"/>
      <c r="B918" s="38"/>
      <c r="C918" s="279" t="s">
        <v>1164</v>
      </c>
      <c r="D918" s="279" t="s">
        <v>233</v>
      </c>
      <c r="E918" s="280" t="s">
        <v>1172</v>
      </c>
      <c r="F918" s="281" t="s">
        <v>1173</v>
      </c>
      <c r="G918" s="282" t="s">
        <v>163</v>
      </c>
      <c r="H918" s="283">
        <v>1147.092</v>
      </c>
      <c r="I918" s="284"/>
      <c r="J918" s="285">
        <f>ROUND(I918*H918,2)</f>
        <v>0</v>
      </c>
      <c r="K918" s="286"/>
      <c r="L918" s="287"/>
      <c r="M918" s="288" t="s">
        <v>1</v>
      </c>
      <c r="N918" s="289" t="s">
        <v>38</v>
      </c>
      <c r="O918" s="90"/>
      <c r="P918" s="253">
        <f>O918*H918</f>
        <v>0</v>
      </c>
      <c r="Q918" s="253">
        <v>0.004</v>
      </c>
      <c r="R918" s="253">
        <f>Q918*H918</f>
        <v>4.588368000000001</v>
      </c>
      <c r="S918" s="253">
        <v>0</v>
      </c>
      <c r="T918" s="254">
        <f>S918*H918</f>
        <v>0</v>
      </c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R918" s="255" t="s">
        <v>341</v>
      </c>
      <c r="AT918" s="255" t="s">
        <v>233</v>
      </c>
      <c r="AU918" s="255" t="s">
        <v>82</v>
      </c>
      <c r="AY918" s="16" t="s">
        <v>158</v>
      </c>
      <c r="BE918" s="256">
        <f>IF(N918="základní",J918,0)</f>
        <v>0</v>
      </c>
      <c r="BF918" s="256">
        <f>IF(N918="snížená",J918,0)</f>
        <v>0</v>
      </c>
      <c r="BG918" s="256">
        <f>IF(N918="zákl. přenesená",J918,0)</f>
        <v>0</v>
      </c>
      <c r="BH918" s="256">
        <f>IF(N918="sníž. přenesená",J918,0)</f>
        <v>0</v>
      </c>
      <c r="BI918" s="256">
        <f>IF(N918="nulová",J918,0)</f>
        <v>0</v>
      </c>
      <c r="BJ918" s="16" t="s">
        <v>80</v>
      </c>
      <c r="BK918" s="256">
        <f>ROUND(I918*H918,2)</f>
        <v>0</v>
      </c>
      <c r="BL918" s="16" t="s">
        <v>242</v>
      </c>
      <c r="BM918" s="255" t="s">
        <v>2698</v>
      </c>
    </row>
    <row r="919" spans="1:47" s="2" customFormat="1" ht="12">
      <c r="A919" s="37"/>
      <c r="B919" s="38"/>
      <c r="C919" s="39"/>
      <c r="D919" s="259" t="s">
        <v>434</v>
      </c>
      <c r="E919" s="39"/>
      <c r="F919" s="290" t="s">
        <v>1175</v>
      </c>
      <c r="G919" s="39"/>
      <c r="H919" s="39"/>
      <c r="I919" s="153"/>
      <c r="J919" s="39"/>
      <c r="K919" s="39"/>
      <c r="L919" s="43"/>
      <c r="M919" s="291"/>
      <c r="N919" s="292"/>
      <c r="O919" s="90"/>
      <c r="P919" s="90"/>
      <c r="Q919" s="90"/>
      <c r="R919" s="90"/>
      <c r="S919" s="90"/>
      <c r="T919" s="91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T919" s="16" t="s">
        <v>434</v>
      </c>
      <c r="AU919" s="16" t="s">
        <v>82</v>
      </c>
    </row>
    <row r="920" spans="1:51" s="14" customFormat="1" ht="12">
      <c r="A920" s="14"/>
      <c r="B920" s="268"/>
      <c r="C920" s="269"/>
      <c r="D920" s="259" t="s">
        <v>166</v>
      </c>
      <c r="E920" s="269"/>
      <c r="F920" s="271" t="s">
        <v>2699</v>
      </c>
      <c r="G920" s="269"/>
      <c r="H920" s="272">
        <v>1147.092</v>
      </c>
      <c r="I920" s="273"/>
      <c r="J920" s="269"/>
      <c r="K920" s="269"/>
      <c r="L920" s="274"/>
      <c r="M920" s="275"/>
      <c r="N920" s="276"/>
      <c r="O920" s="276"/>
      <c r="P920" s="276"/>
      <c r="Q920" s="276"/>
      <c r="R920" s="276"/>
      <c r="S920" s="276"/>
      <c r="T920" s="277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78" t="s">
        <v>166</v>
      </c>
      <c r="AU920" s="278" t="s">
        <v>82</v>
      </c>
      <c r="AV920" s="14" t="s">
        <v>82</v>
      </c>
      <c r="AW920" s="14" t="s">
        <v>4</v>
      </c>
      <c r="AX920" s="14" t="s">
        <v>80</v>
      </c>
      <c r="AY920" s="278" t="s">
        <v>158</v>
      </c>
    </row>
    <row r="921" spans="1:65" s="2" customFormat="1" ht="21.75" customHeight="1">
      <c r="A921" s="37"/>
      <c r="B921" s="38"/>
      <c r="C921" s="243" t="s">
        <v>1167</v>
      </c>
      <c r="D921" s="243" t="s">
        <v>160</v>
      </c>
      <c r="E921" s="244" t="s">
        <v>1178</v>
      </c>
      <c r="F921" s="245" t="s">
        <v>1179</v>
      </c>
      <c r="G921" s="246" t="s">
        <v>163</v>
      </c>
      <c r="H921" s="247">
        <v>9.86</v>
      </c>
      <c r="I921" s="248"/>
      <c r="J921" s="249">
        <f>ROUND(I921*H921,2)</f>
        <v>0</v>
      </c>
      <c r="K921" s="250"/>
      <c r="L921" s="43"/>
      <c r="M921" s="251" t="s">
        <v>1</v>
      </c>
      <c r="N921" s="252" t="s">
        <v>38</v>
      </c>
      <c r="O921" s="90"/>
      <c r="P921" s="253">
        <f>O921*H921</f>
        <v>0</v>
      </c>
      <c r="Q921" s="253">
        <v>0.006</v>
      </c>
      <c r="R921" s="253">
        <f>Q921*H921</f>
        <v>0.05916</v>
      </c>
      <c r="S921" s="253">
        <v>0</v>
      </c>
      <c r="T921" s="254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55" t="s">
        <v>242</v>
      </c>
      <c r="AT921" s="255" t="s">
        <v>160</v>
      </c>
      <c r="AU921" s="255" t="s">
        <v>82</v>
      </c>
      <c r="AY921" s="16" t="s">
        <v>158</v>
      </c>
      <c r="BE921" s="256">
        <f>IF(N921="základní",J921,0)</f>
        <v>0</v>
      </c>
      <c r="BF921" s="256">
        <f>IF(N921="snížená",J921,0)</f>
        <v>0</v>
      </c>
      <c r="BG921" s="256">
        <f>IF(N921="zákl. přenesená",J921,0)</f>
        <v>0</v>
      </c>
      <c r="BH921" s="256">
        <f>IF(N921="sníž. přenesená",J921,0)</f>
        <v>0</v>
      </c>
      <c r="BI921" s="256">
        <f>IF(N921="nulová",J921,0)</f>
        <v>0</v>
      </c>
      <c r="BJ921" s="16" t="s">
        <v>80</v>
      </c>
      <c r="BK921" s="256">
        <f>ROUND(I921*H921,2)</f>
        <v>0</v>
      </c>
      <c r="BL921" s="16" t="s">
        <v>242</v>
      </c>
      <c r="BM921" s="255" t="s">
        <v>2700</v>
      </c>
    </row>
    <row r="922" spans="1:51" s="14" customFormat="1" ht="12">
      <c r="A922" s="14"/>
      <c r="B922" s="268"/>
      <c r="C922" s="269"/>
      <c r="D922" s="259" t="s">
        <v>166</v>
      </c>
      <c r="E922" s="270" t="s">
        <v>1</v>
      </c>
      <c r="F922" s="271" t="s">
        <v>2661</v>
      </c>
      <c r="G922" s="269"/>
      <c r="H922" s="272">
        <v>9.86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166</v>
      </c>
      <c r="AU922" s="278" t="s">
        <v>82</v>
      </c>
      <c r="AV922" s="14" t="s">
        <v>82</v>
      </c>
      <c r="AW922" s="14" t="s">
        <v>30</v>
      </c>
      <c r="AX922" s="14" t="s">
        <v>73</v>
      </c>
      <c r="AY922" s="278" t="s">
        <v>158</v>
      </c>
    </row>
    <row r="923" spans="1:65" s="2" customFormat="1" ht="21.75" customHeight="1">
      <c r="A923" s="37"/>
      <c r="B923" s="38"/>
      <c r="C923" s="279" t="s">
        <v>1171</v>
      </c>
      <c r="D923" s="279" t="s">
        <v>233</v>
      </c>
      <c r="E923" s="280" t="s">
        <v>1183</v>
      </c>
      <c r="F923" s="281" t="s">
        <v>1184</v>
      </c>
      <c r="G923" s="282" t="s">
        <v>163</v>
      </c>
      <c r="H923" s="283">
        <v>10.55</v>
      </c>
      <c r="I923" s="284"/>
      <c r="J923" s="285">
        <f>ROUND(I923*H923,2)</f>
        <v>0</v>
      </c>
      <c r="K923" s="286"/>
      <c r="L923" s="287"/>
      <c r="M923" s="288" t="s">
        <v>1</v>
      </c>
      <c r="N923" s="289" t="s">
        <v>38</v>
      </c>
      <c r="O923" s="90"/>
      <c r="P923" s="253">
        <f>O923*H923</f>
        <v>0</v>
      </c>
      <c r="Q923" s="253">
        <v>0.005</v>
      </c>
      <c r="R923" s="253">
        <f>Q923*H923</f>
        <v>0.052750000000000005</v>
      </c>
      <c r="S923" s="253">
        <v>0</v>
      </c>
      <c r="T923" s="254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341</v>
      </c>
      <c r="AT923" s="255" t="s">
        <v>233</v>
      </c>
      <c r="AU923" s="255" t="s">
        <v>82</v>
      </c>
      <c r="AY923" s="16" t="s">
        <v>158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80</v>
      </c>
      <c r="BK923" s="256">
        <f>ROUND(I923*H923,2)</f>
        <v>0</v>
      </c>
      <c r="BL923" s="16" t="s">
        <v>242</v>
      </c>
      <c r="BM923" s="255" t="s">
        <v>2701</v>
      </c>
    </row>
    <row r="924" spans="1:47" s="2" customFormat="1" ht="12">
      <c r="A924" s="37"/>
      <c r="B924" s="38"/>
      <c r="C924" s="39"/>
      <c r="D924" s="259" t="s">
        <v>434</v>
      </c>
      <c r="E924" s="39"/>
      <c r="F924" s="290" t="s">
        <v>1175</v>
      </c>
      <c r="G924" s="39"/>
      <c r="H924" s="39"/>
      <c r="I924" s="153"/>
      <c r="J924" s="39"/>
      <c r="K924" s="39"/>
      <c r="L924" s="43"/>
      <c r="M924" s="291"/>
      <c r="N924" s="292"/>
      <c r="O924" s="90"/>
      <c r="P924" s="90"/>
      <c r="Q924" s="90"/>
      <c r="R924" s="90"/>
      <c r="S924" s="90"/>
      <c r="T924" s="91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T924" s="16" t="s">
        <v>434</v>
      </c>
      <c r="AU924" s="16" t="s">
        <v>82</v>
      </c>
    </row>
    <row r="925" spans="1:51" s="14" customFormat="1" ht="12">
      <c r="A925" s="14"/>
      <c r="B925" s="268"/>
      <c r="C925" s="269"/>
      <c r="D925" s="259" t="s">
        <v>166</v>
      </c>
      <c r="E925" s="269"/>
      <c r="F925" s="271" t="s">
        <v>2702</v>
      </c>
      <c r="G925" s="269"/>
      <c r="H925" s="272">
        <v>10.55</v>
      </c>
      <c r="I925" s="273"/>
      <c r="J925" s="269"/>
      <c r="K925" s="269"/>
      <c r="L925" s="274"/>
      <c r="M925" s="275"/>
      <c r="N925" s="276"/>
      <c r="O925" s="276"/>
      <c r="P925" s="276"/>
      <c r="Q925" s="276"/>
      <c r="R925" s="276"/>
      <c r="S925" s="276"/>
      <c r="T925" s="27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8" t="s">
        <v>166</v>
      </c>
      <c r="AU925" s="278" t="s">
        <v>82</v>
      </c>
      <c r="AV925" s="14" t="s">
        <v>82</v>
      </c>
      <c r="AW925" s="14" t="s">
        <v>4</v>
      </c>
      <c r="AX925" s="14" t="s">
        <v>80</v>
      </c>
      <c r="AY925" s="278" t="s">
        <v>158</v>
      </c>
    </row>
    <row r="926" spans="1:65" s="2" customFormat="1" ht="21.75" customHeight="1">
      <c r="A926" s="37"/>
      <c r="B926" s="38"/>
      <c r="C926" s="243" t="s">
        <v>1177</v>
      </c>
      <c r="D926" s="243" t="s">
        <v>160</v>
      </c>
      <c r="E926" s="244" t="s">
        <v>1188</v>
      </c>
      <c r="F926" s="245" t="s">
        <v>1189</v>
      </c>
      <c r="G926" s="246" t="s">
        <v>163</v>
      </c>
      <c r="H926" s="247">
        <v>348.21</v>
      </c>
      <c r="I926" s="248"/>
      <c r="J926" s="249">
        <f>ROUND(I926*H926,2)</f>
        <v>0</v>
      </c>
      <c r="K926" s="250"/>
      <c r="L926" s="43"/>
      <c r="M926" s="251" t="s">
        <v>1</v>
      </c>
      <c r="N926" s="252" t="s">
        <v>38</v>
      </c>
      <c r="O926" s="90"/>
      <c r="P926" s="253">
        <f>O926*H926</f>
        <v>0</v>
      </c>
      <c r="Q926" s="253">
        <v>0</v>
      </c>
      <c r="R926" s="253">
        <f>Q926*H926</f>
        <v>0</v>
      </c>
      <c r="S926" s="253">
        <v>0</v>
      </c>
      <c r="T926" s="254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55" t="s">
        <v>242</v>
      </c>
      <c r="AT926" s="255" t="s">
        <v>160</v>
      </c>
      <c r="AU926" s="255" t="s">
        <v>82</v>
      </c>
      <c r="AY926" s="16" t="s">
        <v>158</v>
      </c>
      <c r="BE926" s="256">
        <f>IF(N926="základní",J926,0)</f>
        <v>0</v>
      </c>
      <c r="BF926" s="256">
        <f>IF(N926="snížená",J926,0)</f>
        <v>0</v>
      </c>
      <c r="BG926" s="256">
        <f>IF(N926="zákl. přenesená",J926,0)</f>
        <v>0</v>
      </c>
      <c r="BH926" s="256">
        <f>IF(N926="sníž. přenesená",J926,0)</f>
        <v>0</v>
      </c>
      <c r="BI926" s="256">
        <f>IF(N926="nulová",J926,0)</f>
        <v>0</v>
      </c>
      <c r="BJ926" s="16" t="s">
        <v>80</v>
      </c>
      <c r="BK926" s="256">
        <f>ROUND(I926*H926,2)</f>
        <v>0</v>
      </c>
      <c r="BL926" s="16" t="s">
        <v>242</v>
      </c>
      <c r="BM926" s="255" t="s">
        <v>2703</v>
      </c>
    </row>
    <row r="927" spans="1:51" s="13" customFormat="1" ht="12">
      <c r="A927" s="13"/>
      <c r="B927" s="257"/>
      <c r="C927" s="258"/>
      <c r="D927" s="259" t="s">
        <v>166</v>
      </c>
      <c r="E927" s="260" t="s">
        <v>1</v>
      </c>
      <c r="F927" s="261" t="s">
        <v>1191</v>
      </c>
      <c r="G927" s="258"/>
      <c r="H927" s="260" t="s">
        <v>1</v>
      </c>
      <c r="I927" s="262"/>
      <c r="J927" s="258"/>
      <c r="K927" s="258"/>
      <c r="L927" s="263"/>
      <c r="M927" s="264"/>
      <c r="N927" s="265"/>
      <c r="O927" s="265"/>
      <c r="P927" s="265"/>
      <c r="Q927" s="265"/>
      <c r="R927" s="265"/>
      <c r="S927" s="265"/>
      <c r="T927" s="266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7" t="s">
        <v>166</v>
      </c>
      <c r="AU927" s="267" t="s">
        <v>82</v>
      </c>
      <c r="AV927" s="13" t="s">
        <v>80</v>
      </c>
      <c r="AW927" s="13" t="s">
        <v>30</v>
      </c>
      <c r="AX927" s="13" t="s">
        <v>73</v>
      </c>
      <c r="AY927" s="267" t="s">
        <v>158</v>
      </c>
    </row>
    <row r="928" spans="1:51" s="14" customFormat="1" ht="12">
      <c r="A928" s="14"/>
      <c r="B928" s="268"/>
      <c r="C928" s="269"/>
      <c r="D928" s="259" t="s">
        <v>166</v>
      </c>
      <c r="E928" s="270" t="s">
        <v>1</v>
      </c>
      <c r="F928" s="271" t="s">
        <v>2704</v>
      </c>
      <c r="G928" s="269"/>
      <c r="H928" s="272">
        <v>34.65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166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158</v>
      </c>
    </row>
    <row r="929" spans="1:51" s="14" customFormat="1" ht="12">
      <c r="A929" s="14"/>
      <c r="B929" s="268"/>
      <c r="C929" s="269"/>
      <c r="D929" s="259" t="s">
        <v>166</v>
      </c>
      <c r="E929" s="270" t="s">
        <v>1</v>
      </c>
      <c r="F929" s="271" t="s">
        <v>2705</v>
      </c>
      <c r="G929" s="269"/>
      <c r="H929" s="272">
        <v>313.56</v>
      </c>
      <c r="I929" s="273"/>
      <c r="J929" s="269"/>
      <c r="K929" s="269"/>
      <c r="L929" s="274"/>
      <c r="M929" s="275"/>
      <c r="N929" s="276"/>
      <c r="O929" s="276"/>
      <c r="P929" s="276"/>
      <c r="Q929" s="276"/>
      <c r="R929" s="276"/>
      <c r="S929" s="276"/>
      <c r="T929" s="27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8" t="s">
        <v>166</v>
      </c>
      <c r="AU929" s="278" t="s">
        <v>82</v>
      </c>
      <c r="AV929" s="14" t="s">
        <v>82</v>
      </c>
      <c r="AW929" s="14" t="s">
        <v>30</v>
      </c>
      <c r="AX929" s="14" t="s">
        <v>73</v>
      </c>
      <c r="AY929" s="278" t="s">
        <v>158</v>
      </c>
    </row>
    <row r="930" spans="1:65" s="2" customFormat="1" ht="33" customHeight="1">
      <c r="A930" s="37"/>
      <c r="B930" s="38"/>
      <c r="C930" s="243" t="s">
        <v>2706</v>
      </c>
      <c r="D930" s="243" t="s">
        <v>160</v>
      </c>
      <c r="E930" s="244" t="s">
        <v>1195</v>
      </c>
      <c r="F930" s="245" t="s">
        <v>1196</v>
      </c>
      <c r="G930" s="246" t="s">
        <v>163</v>
      </c>
      <c r="H930" s="247">
        <v>313.56</v>
      </c>
      <c r="I930" s="248"/>
      <c r="J930" s="249">
        <f>ROUND(I930*H930,2)</f>
        <v>0</v>
      </c>
      <c r="K930" s="250"/>
      <c r="L930" s="43"/>
      <c r="M930" s="251" t="s">
        <v>1</v>
      </c>
      <c r="N930" s="252" t="s">
        <v>38</v>
      </c>
      <c r="O930" s="90"/>
      <c r="P930" s="253">
        <f>O930*H930</f>
        <v>0</v>
      </c>
      <c r="Q930" s="253">
        <v>0</v>
      </c>
      <c r="R930" s="253">
        <f>Q930*H930</f>
        <v>0</v>
      </c>
      <c r="S930" s="253">
        <v>0</v>
      </c>
      <c r="T930" s="254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55" t="s">
        <v>242</v>
      </c>
      <c r="AT930" s="255" t="s">
        <v>160</v>
      </c>
      <c r="AU930" s="255" t="s">
        <v>82</v>
      </c>
      <c r="AY930" s="16" t="s">
        <v>158</v>
      </c>
      <c r="BE930" s="256">
        <f>IF(N930="základní",J930,0)</f>
        <v>0</v>
      </c>
      <c r="BF930" s="256">
        <f>IF(N930="snížená",J930,0)</f>
        <v>0</v>
      </c>
      <c r="BG930" s="256">
        <f>IF(N930="zákl. přenesená",J930,0)</f>
        <v>0</v>
      </c>
      <c r="BH930" s="256">
        <f>IF(N930="sníž. přenesená",J930,0)</f>
        <v>0</v>
      </c>
      <c r="BI930" s="256">
        <f>IF(N930="nulová",J930,0)</f>
        <v>0</v>
      </c>
      <c r="BJ930" s="16" t="s">
        <v>80</v>
      </c>
      <c r="BK930" s="256">
        <f>ROUND(I930*H930,2)</f>
        <v>0</v>
      </c>
      <c r="BL930" s="16" t="s">
        <v>242</v>
      </c>
      <c r="BM930" s="255" t="s">
        <v>2707</v>
      </c>
    </row>
    <row r="931" spans="1:47" s="2" customFormat="1" ht="12">
      <c r="A931" s="37"/>
      <c r="B931" s="38"/>
      <c r="C931" s="39"/>
      <c r="D931" s="259" t="s">
        <v>434</v>
      </c>
      <c r="E931" s="39"/>
      <c r="F931" s="290" t="s">
        <v>1198</v>
      </c>
      <c r="G931" s="39"/>
      <c r="H931" s="39"/>
      <c r="I931" s="153"/>
      <c r="J931" s="39"/>
      <c r="K931" s="39"/>
      <c r="L931" s="43"/>
      <c r="M931" s="291"/>
      <c r="N931" s="292"/>
      <c r="O931" s="90"/>
      <c r="P931" s="90"/>
      <c r="Q931" s="90"/>
      <c r="R931" s="90"/>
      <c r="S931" s="90"/>
      <c r="T931" s="91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T931" s="16" t="s">
        <v>434</v>
      </c>
      <c r="AU931" s="16" t="s">
        <v>82</v>
      </c>
    </row>
    <row r="932" spans="1:51" s="14" customFormat="1" ht="12">
      <c r="A932" s="14"/>
      <c r="B932" s="268"/>
      <c r="C932" s="269"/>
      <c r="D932" s="259" t="s">
        <v>166</v>
      </c>
      <c r="E932" s="270" t="s">
        <v>1</v>
      </c>
      <c r="F932" s="271" t="s">
        <v>2705</v>
      </c>
      <c r="G932" s="269"/>
      <c r="H932" s="272">
        <v>313.56</v>
      </c>
      <c r="I932" s="273"/>
      <c r="J932" s="269"/>
      <c r="K932" s="269"/>
      <c r="L932" s="274"/>
      <c r="M932" s="275"/>
      <c r="N932" s="276"/>
      <c r="O932" s="276"/>
      <c r="P932" s="276"/>
      <c r="Q932" s="276"/>
      <c r="R932" s="276"/>
      <c r="S932" s="276"/>
      <c r="T932" s="27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8" t="s">
        <v>166</v>
      </c>
      <c r="AU932" s="278" t="s">
        <v>82</v>
      </c>
      <c r="AV932" s="14" t="s">
        <v>82</v>
      </c>
      <c r="AW932" s="14" t="s">
        <v>30</v>
      </c>
      <c r="AX932" s="14" t="s">
        <v>73</v>
      </c>
      <c r="AY932" s="278" t="s">
        <v>158</v>
      </c>
    </row>
    <row r="933" spans="1:65" s="2" customFormat="1" ht="21.75" customHeight="1">
      <c r="A933" s="37"/>
      <c r="B933" s="38"/>
      <c r="C933" s="279" t="s">
        <v>1182</v>
      </c>
      <c r="D933" s="279" t="s">
        <v>233</v>
      </c>
      <c r="E933" s="280" t="s">
        <v>1200</v>
      </c>
      <c r="F933" s="281" t="s">
        <v>1201</v>
      </c>
      <c r="G933" s="282" t="s">
        <v>163</v>
      </c>
      <c r="H933" s="283">
        <v>171.697</v>
      </c>
      <c r="I933" s="284"/>
      <c r="J933" s="285">
        <f>ROUND(I933*H933,2)</f>
        <v>0</v>
      </c>
      <c r="K933" s="286"/>
      <c r="L933" s="287"/>
      <c r="M933" s="288" t="s">
        <v>1</v>
      </c>
      <c r="N933" s="289" t="s">
        <v>38</v>
      </c>
      <c r="O933" s="90"/>
      <c r="P933" s="253">
        <f>O933*H933</f>
        <v>0</v>
      </c>
      <c r="Q933" s="253">
        <v>0.0042</v>
      </c>
      <c r="R933" s="253">
        <f>Q933*H933</f>
        <v>0.7211274</v>
      </c>
      <c r="S933" s="253">
        <v>0</v>
      </c>
      <c r="T933" s="254">
        <f>S933*H933</f>
        <v>0</v>
      </c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R933" s="255" t="s">
        <v>341</v>
      </c>
      <c r="AT933" s="255" t="s">
        <v>233</v>
      </c>
      <c r="AU933" s="255" t="s">
        <v>82</v>
      </c>
      <c r="AY933" s="16" t="s">
        <v>158</v>
      </c>
      <c r="BE933" s="256">
        <f>IF(N933="základní",J933,0)</f>
        <v>0</v>
      </c>
      <c r="BF933" s="256">
        <f>IF(N933="snížená",J933,0)</f>
        <v>0</v>
      </c>
      <c r="BG933" s="256">
        <f>IF(N933="zákl. přenesená",J933,0)</f>
        <v>0</v>
      </c>
      <c r="BH933" s="256">
        <f>IF(N933="sníž. přenesená",J933,0)</f>
        <v>0</v>
      </c>
      <c r="BI933" s="256">
        <f>IF(N933="nulová",J933,0)</f>
        <v>0</v>
      </c>
      <c r="BJ933" s="16" t="s">
        <v>80</v>
      </c>
      <c r="BK933" s="256">
        <f>ROUND(I933*H933,2)</f>
        <v>0</v>
      </c>
      <c r="BL933" s="16" t="s">
        <v>242</v>
      </c>
      <c r="BM933" s="255" t="s">
        <v>2708</v>
      </c>
    </row>
    <row r="934" spans="1:51" s="13" customFormat="1" ht="12">
      <c r="A934" s="13"/>
      <c r="B934" s="257"/>
      <c r="C934" s="258"/>
      <c r="D934" s="259" t="s">
        <v>166</v>
      </c>
      <c r="E934" s="260" t="s">
        <v>1</v>
      </c>
      <c r="F934" s="261" t="s">
        <v>1191</v>
      </c>
      <c r="G934" s="258"/>
      <c r="H934" s="260" t="s">
        <v>1</v>
      </c>
      <c r="I934" s="262"/>
      <c r="J934" s="258"/>
      <c r="K934" s="258"/>
      <c r="L934" s="263"/>
      <c r="M934" s="264"/>
      <c r="N934" s="265"/>
      <c r="O934" s="265"/>
      <c r="P934" s="265"/>
      <c r="Q934" s="265"/>
      <c r="R934" s="265"/>
      <c r="S934" s="265"/>
      <c r="T934" s="26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7" t="s">
        <v>166</v>
      </c>
      <c r="AU934" s="267" t="s">
        <v>82</v>
      </c>
      <c r="AV934" s="13" t="s">
        <v>80</v>
      </c>
      <c r="AW934" s="13" t="s">
        <v>30</v>
      </c>
      <c r="AX934" s="13" t="s">
        <v>73</v>
      </c>
      <c r="AY934" s="267" t="s">
        <v>158</v>
      </c>
    </row>
    <row r="935" spans="1:51" s="14" customFormat="1" ht="12">
      <c r="A935" s="14"/>
      <c r="B935" s="268"/>
      <c r="C935" s="269"/>
      <c r="D935" s="259" t="s">
        <v>166</v>
      </c>
      <c r="E935" s="270" t="s">
        <v>1</v>
      </c>
      <c r="F935" s="271" t="s">
        <v>2709</v>
      </c>
      <c r="G935" s="269"/>
      <c r="H935" s="272">
        <v>11.55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166</v>
      </c>
      <c r="AU935" s="278" t="s">
        <v>82</v>
      </c>
      <c r="AV935" s="14" t="s">
        <v>82</v>
      </c>
      <c r="AW935" s="14" t="s">
        <v>30</v>
      </c>
      <c r="AX935" s="14" t="s">
        <v>73</v>
      </c>
      <c r="AY935" s="278" t="s">
        <v>158</v>
      </c>
    </row>
    <row r="936" spans="1:51" s="14" customFormat="1" ht="12">
      <c r="A936" s="14"/>
      <c r="B936" s="268"/>
      <c r="C936" s="269"/>
      <c r="D936" s="259" t="s">
        <v>166</v>
      </c>
      <c r="E936" s="270" t="s">
        <v>1</v>
      </c>
      <c r="F936" s="271" t="s">
        <v>2710</v>
      </c>
      <c r="G936" s="269"/>
      <c r="H936" s="272">
        <v>156.78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166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158</v>
      </c>
    </row>
    <row r="937" spans="1:51" s="14" customFormat="1" ht="12">
      <c r="A937" s="14"/>
      <c r="B937" s="268"/>
      <c r="C937" s="269"/>
      <c r="D937" s="259" t="s">
        <v>166</v>
      </c>
      <c r="E937" s="269"/>
      <c r="F937" s="271" t="s">
        <v>2711</v>
      </c>
      <c r="G937" s="269"/>
      <c r="H937" s="272">
        <v>171.697</v>
      </c>
      <c r="I937" s="273"/>
      <c r="J937" s="269"/>
      <c r="K937" s="269"/>
      <c r="L937" s="274"/>
      <c r="M937" s="275"/>
      <c r="N937" s="276"/>
      <c r="O937" s="276"/>
      <c r="P937" s="276"/>
      <c r="Q937" s="276"/>
      <c r="R937" s="276"/>
      <c r="S937" s="276"/>
      <c r="T937" s="27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78" t="s">
        <v>166</v>
      </c>
      <c r="AU937" s="278" t="s">
        <v>82</v>
      </c>
      <c r="AV937" s="14" t="s">
        <v>82</v>
      </c>
      <c r="AW937" s="14" t="s">
        <v>4</v>
      </c>
      <c r="AX937" s="14" t="s">
        <v>80</v>
      </c>
      <c r="AY937" s="278" t="s">
        <v>158</v>
      </c>
    </row>
    <row r="938" spans="1:65" s="2" customFormat="1" ht="21.75" customHeight="1">
      <c r="A938" s="37"/>
      <c r="B938" s="38"/>
      <c r="C938" s="279" t="s">
        <v>1187</v>
      </c>
      <c r="D938" s="279" t="s">
        <v>233</v>
      </c>
      <c r="E938" s="280" t="s">
        <v>1207</v>
      </c>
      <c r="F938" s="281" t="s">
        <v>1208</v>
      </c>
      <c r="G938" s="282" t="s">
        <v>163</v>
      </c>
      <c r="H938" s="283">
        <v>183.478</v>
      </c>
      <c r="I938" s="284"/>
      <c r="J938" s="285">
        <f>ROUND(I938*H938,2)</f>
        <v>0</v>
      </c>
      <c r="K938" s="286"/>
      <c r="L938" s="287"/>
      <c r="M938" s="288" t="s">
        <v>1</v>
      </c>
      <c r="N938" s="289" t="s">
        <v>38</v>
      </c>
      <c r="O938" s="90"/>
      <c r="P938" s="253">
        <f>O938*H938</f>
        <v>0</v>
      </c>
      <c r="Q938" s="253">
        <v>0.0021</v>
      </c>
      <c r="R938" s="253">
        <f>Q938*H938</f>
        <v>0.3853038</v>
      </c>
      <c r="S938" s="253">
        <v>0</v>
      </c>
      <c r="T938" s="254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255" t="s">
        <v>341</v>
      </c>
      <c r="AT938" s="255" t="s">
        <v>233</v>
      </c>
      <c r="AU938" s="255" t="s">
        <v>82</v>
      </c>
      <c r="AY938" s="16" t="s">
        <v>158</v>
      </c>
      <c r="BE938" s="256">
        <f>IF(N938="základní",J938,0)</f>
        <v>0</v>
      </c>
      <c r="BF938" s="256">
        <f>IF(N938="snížená",J938,0)</f>
        <v>0</v>
      </c>
      <c r="BG938" s="256">
        <f>IF(N938="zákl. přenesená",J938,0)</f>
        <v>0</v>
      </c>
      <c r="BH938" s="256">
        <f>IF(N938="sníž. přenesená",J938,0)</f>
        <v>0</v>
      </c>
      <c r="BI938" s="256">
        <f>IF(N938="nulová",J938,0)</f>
        <v>0</v>
      </c>
      <c r="BJ938" s="16" t="s">
        <v>80</v>
      </c>
      <c r="BK938" s="256">
        <f>ROUND(I938*H938,2)</f>
        <v>0</v>
      </c>
      <c r="BL938" s="16" t="s">
        <v>242</v>
      </c>
      <c r="BM938" s="255" t="s">
        <v>2712</v>
      </c>
    </row>
    <row r="939" spans="1:51" s="13" customFormat="1" ht="12">
      <c r="A939" s="13"/>
      <c r="B939" s="257"/>
      <c r="C939" s="258"/>
      <c r="D939" s="259" t="s">
        <v>166</v>
      </c>
      <c r="E939" s="260" t="s">
        <v>1</v>
      </c>
      <c r="F939" s="261" t="s">
        <v>1191</v>
      </c>
      <c r="G939" s="258"/>
      <c r="H939" s="260" t="s">
        <v>1</v>
      </c>
      <c r="I939" s="262"/>
      <c r="J939" s="258"/>
      <c r="K939" s="258"/>
      <c r="L939" s="263"/>
      <c r="M939" s="264"/>
      <c r="N939" s="265"/>
      <c r="O939" s="265"/>
      <c r="P939" s="265"/>
      <c r="Q939" s="265"/>
      <c r="R939" s="265"/>
      <c r="S939" s="265"/>
      <c r="T939" s="266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7" t="s">
        <v>166</v>
      </c>
      <c r="AU939" s="267" t="s">
        <v>82</v>
      </c>
      <c r="AV939" s="13" t="s">
        <v>80</v>
      </c>
      <c r="AW939" s="13" t="s">
        <v>30</v>
      </c>
      <c r="AX939" s="13" t="s">
        <v>73</v>
      </c>
      <c r="AY939" s="267" t="s">
        <v>158</v>
      </c>
    </row>
    <row r="940" spans="1:51" s="14" customFormat="1" ht="12">
      <c r="A940" s="14"/>
      <c r="B940" s="268"/>
      <c r="C940" s="269"/>
      <c r="D940" s="259" t="s">
        <v>166</v>
      </c>
      <c r="E940" s="270" t="s">
        <v>1</v>
      </c>
      <c r="F940" s="271" t="s">
        <v>2713</v>
      </c>
      <c r="G940" s="269"/>
      <c r="H940" s="272">
        <v>23.1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166</v>
      </c>
      <c r="AU940" s="278" t="s">
        <v>82</v>
      </c>
      <c r="AV940" s="14" t="s">
        <v>82</v>
      </c>
      <c r="AW940" s="14" t="s">
        <v>30</v>
      </c>
      <c r="AX940" s="14" t="s">
        <v>73</v>
      </c>
      <c r="AY940" s="278" t="s">
        <v>158</v>
      </c>
    </row>
    <row r="941" spans="1:51" s="14" customFormat="1" ht="12">
      <c r="A941" s="14"/>
      <c r="B941" s="268"/>
      <c r="C941" s="269"/>
      <c r="D941" s="259" t="s">
        <v>166</v>
      </c>
      <c r="E941" s="270" t="s">
        <v>1</v>
      </c>
      <c r="F941" s="271" t="s">
        <v>2710</v>
      </c>
      <c r="G941" s="269"/>
      <c r="H941" s="272">
        <v>156.78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166</v>
      </c>
      <c r="AU941" s="278" t="s">
        <v>82</v>
      </c>
      <c r="AV941" s="14" t="s">
        <v>82</v>
      </c>
      <c r="AW941" s="14" t="s">
        <v>30</v>
      </c>
      <c r="AX941" s="14" t="s">
        <v>73</v>
      </c>
      <c r="AY941" s="278" t="s">
        <v>158</v>
      </c>
    </row>
    <row r="942" spans="1:51" s="14" customFormat="1" ht="12">
      <c r="A942" s="14"/>
      <c r="B942" s="268"/>
      <c r="C942" s="269"/>
      <c r="D942" s="259" t="s">
        <v>166</v>
      </c>
      <c r="E942" s="269"/>
      <c r="F942" s="271" t="s">
        <v>2714</v>
      </c>
      <c r="G942" s="269"/>
      <c r="H942" s="272">
        <v>183.478</v>
      </c>
      <c r="I942" s="273"/>
      <c r="J942" s="269"/>
      <c r="K942" s="269"/>
      <c r="L942" s="274"/>
      <c r="M942" s="275"/>
      <c r="N942" s="276"/>
      <c r="O942" s="276"/>
      <c r="P942" s="276"/>
      <c r="Q942" s="276"/>
      <c r="R942" s="276"/>
      <c r="S942" s="276"/>
      <c r="T942" s="27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8" t="s">
        <v>166</v>
      </c>
      <c r="AU942" s="278" t="s">
        <v>82</v>
      </c>
      <c r="AV942" s="14" t="s">
        <v>82</v>
      </c>
      <c r="AW942" s="14" t="s">
        <v>4</v>
      </c>
      <c r="AX942" s="14" t="s">
        <v>80</v>
      </c>
      <c r="AY942" s="278" t="s">
        <v>158</v>
      </c>
    </row>
    <row r="943" spans="1:65" s="2" customFormat="1" ht="21.75" customHeight="1">
      <c r="A943" s="37"/>
      <c r="B943" s="38"/>
      <c r="C943" s="243" t="s">
        <v>1199</v>
      </c>
      <c r="D943" s="243" t="s">
        <v>160</v>
      </c>
      <c r="E943" s="244" t="s">
        <v>1213</v>
      </c>
      <c r="F943" s="245" t="s">
        <v>1214</v>
      </c>
      <c r="G943" s="246" t="s">
        <v>163</v>
      </c>
      <c r="H943" s="247">
        <v>15.75</v>
      </c>
      <c r="I943" s="248"/>
      <c r="J943" s="249">
        <f>ROUND(I943*H943,2)</f>
        <v>0</v>
      </c>
      <c r="K943" s="250"/>
      <c r="L943" s="43"/>
      <c r="M943" s="251" t="s">
        <v>1</v>
      </c>
      <c r="N943" s="252" t="s">
        <v>38</v>
      </c>
      <c r="O943" s="90"/>
      <c r="P943" s="253">
        <f>O943*H943</f>
        <v>0</v>
      </c>
      <c r="Q943" s="253">
        <v>1E-05</v>
      </c>
      <c r="R943" s="253">
        <f>Q943*H943</f>
        <v>0.0001575</v>
      </c>
      <c r="S943" s="253">
        <v>0</v>
      </c>
      <c r="T943" s="254">
        <f>S943*H943</f>
        <v>0</v>
      </c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R943" s="255" t="s">
        <v>242</v>
      </c>
      <c r="AT943" s="255" t="s">
        <v>160</v>
      </c>
      <c r="AU943" s="255" t="s">
        <v>82</v>
      </c>
      <c r="AY943" s="16" t="s">
        <v>158</v>
      </c>
      <c r="BE943" s="256">
        <f>IF(N943="základní",J943,0)</f>
        <v>0</v>
      </c>
      <c r="BF943" s="256">
        <f>IF(N943="snížená",J943,0)</f>
        <v>0</v>
      </c>
      <c r="BG943" s="256">
        <f>IF(N943="zákl. přenesená",J943,0)</f>
        <v>0</v>
      </c>
      <c r="BH943" s="256">
        <f>IF(N943="sníž. přenesená",J943,0)</f>
        <v>0</v>
      </c>
      <c r="BI943" s="256">
        <f>IF(N943="nulová",J943,0)</f>
        <v>0</v>
      </c>
      <c r="BJ943" s="16" t="s">
        <v>80</v>
      </c>
      <c r="BK943" s="256">
        <f>ROUND(I943*H943,2)</f>
        <v>0</v>
      </c>
      <c r="BL943" s="16" t="s">
        <v>242</v>
      </c>
      <c r="BM943" s="255" t="s">
        <v>2715</v>
      </c>
    </row>
    <row r="944" spans="1:51" s="13" customFormat="1" ht="12">
      <c r="A944" s="13"/>
      <c r="B944" s="257"/>
      <c r="C944" s="258"/>
      <c r="D944" s="259" t="s">
        <v>166</v>
      </c>
      <c r="E944" s="260" t="s">
        <v>1</v>
      </c>
      <c r="F944" s="261" t="s">
        <v>1191</v>
      </c>
      <c r="G944" s="258"/>
      <c r="H944" s="260" t="s">
        <v>1</v>
      </c>
      <c r="I944" s="262"/>
      <c r="J944" s="258"/>
      <c r="K944" s="258"/>
      <c r="L944" s="263"/>
      <c r="M944" s="264"/>
      <c r="N944" s="265"/>
      <c r="O944" s="265"/>
      <c r="P944" s="265"/>
      <c r="Q944" s="265"/>
      <c r="R944" s="265"/>
      <c r="S944" s="265"/>
      <c r="T944" s="266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7" t="s">
        <v>166</v>
      </c>
      <c r="AU944" s="267" t="s">
        <v>82</v>
      </c>
      <c r="AV944" s="13" t="s">
        <v>80</v>
      </c>
      <c r="AW944" s="13" t="s">
        <v>30</v>
      </c>
      <c r="AX944" s="13" t="s">
        <v>73</v>
      </c>
      <c r="AY944" s="267" t="s">
        <v>158</v>
      </c>
    </row>
    <row r="945" spans="1:51" s="14" customFormat="1" ht="12">
      <c r="A945" s="14"/>
      <c r="B945" s="268"/>
      <c r="C945" s="269"/>
      <c r="D945" s="259" t="s">
        <v>166</v>
      </c>
      <c r="E945" s="270" t="s">
        <v>1</v>
      </c>
      <c r="F945" s="271" t="s">
        <v>1216</v>
      </c>
      <c r="G945" s="269"/>
      <c r="H945" s="272">
        <v>15.75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166</v>
      </c>
      <c r="AU945" s="278" t="s">
        <v>82</v>
      </c>
      <c r="AV945" s="14" t="s">
        <v>82</v>
      </c>
      <c r="AW945" s="14" t="s">
        <v>30</v>
      </c>
      <c r="AX945" s="14" t="s">
        <v>73</v>
      </c>
      <c r="AY945" s="278" t="s">
        <v>158</v>
      </c>
    </row>
    <row r="946" spans="1:65" s="2" customFormat="1" ht="21.75" customHeight="1">
      <c r="A946" s="37"/>
      <c r="B946" s="38"/>
      <c r="C946" s="279" t="s">
        <v>1206</v>
      </c>
      <c r="D946" s="279" t="s">
        <v>233</v>
      </c>
      <c r="E946" s="280" t="s">
        <v>1218</v>
      </c>
      <c r="F946" s="281" t="s">
        <v>1219</v>
      </c>
      <c r="G946" s="282" t="s">
        <v>163</v>
      </c>
      <c r="H946" s="283">
        <v>17.325</v>
      </c>
      <c r="I946" s="284"/>
      <c r="J946" s="285">
        <f>ROUND(I946*H946,2)</f>
        <v>0</v>
      </c>
      <c r="K946" s="286"/>
      <c r="L946" s="287"/>
      <c r="M946" s="288" t="s">
        <v>1</v>
      </c>
      <c r="N946" s="289" t="s">
        <v>38</v>
      </c>
      <c r="O946" s="90"/>
      <c r="P946" s="253">
        <f>O946*H946</f>
        <v>0</v>
      </c>
      <c r="Q946" s="253">
        <v>0.000115</v>
      </c>
      <c r="R946" s="253">
        <f>Q946*H946</f>
        <v>0.001992375</v>
      </c>
      <c r="S946" s="253">
        <v>0</v>
      </c>
      <c r="T946" s="254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55" t="s">
        <v>341</v>
      </c>
      <c r="AT946" s="255" t="s">
        <v>233</v>
      </c>
      <c r="AU946" s="255" t="s">
        <v>82</v>
      </c>
      <c r="AY946" s="16" t="s">
        <v>158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6" t="s">
        <v>80</v>
      </c>
      <c r="BK946" s="256">
        <f>ROUND(I946*H946,2)</f>
        <v>0</v>
      </c>
      <c r="BL946" s="16" t="s">
        <v>242</v>
      </c>
      <c r="BM946" s="255" t="s">
        <v>2716</v>
      </c>
    </row>
    <row r="947" spans="1:51" s="14" customFormat="1" ht="12">
      <c r="A947" s="14"/>
      <c r="B947" s="268"/>
      <c r="C947" s="269"/>
      <c r="D947" s="259" t="s">
        <v>166</v>
      </c>
      <c r="E947" s="269"/>
      <c r="F947" s="271" t="s">
        <v>1221</v>
      </c>
      <c r="G947" s="269"/>
      <c r="H947" s="272">
        <v>17.325</v>
      </c>
      <c r="I947" s="273"/>
      <c r="J947" s="269"/>
      <c r="K947" s="269"/>
      <c r="L947" s="274"/>
      <c r="M947" s="275"/>
      <c r="N947" s="276"/>
      <c r="O947" s="276"/>
      <c r="P947" s="276"/>
      <c r="Q947" s="276"/>
      <c r="R947" s="276"/>
      <c r="S947" s="276"/>
      <c r="T947" s="27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8" t="s">
        <v>166</v>
      </c>
      <c r="AU947" s="278" t="s">
        <v>82</v>
      </c>
      <c r="AV947" s="14" t="s">
        <v>82</v>
      </c>
      <c r="AW947" s="14" t="s">
        <v>4</v>
      </c>
      <c r="AX947" s="14" t="s">
        <v>80</v>
      </c>
      <c r="AY947" s="278" t="s">
        <v>158</v>
      </c>
    </row>
    <row r="948" spans="1:65" s="2" customFormat="1" ht="21.75" customHeight="1">
      <c r="A948" s="37"/>
      <c r="B948" s="38"/>
      <c r="C948" s="243" t="s">
        <v>1212</v>
      </c>
      <c r="D948" s="243" t="s">
        <v>160</v>
      </c>
      <c r="E948" s="244" t="s">
        <v>1223</v>
      </c>
      <c r="F948" s="245" t="s">
        <v>1224</v>
      </c>
      <c r="G948" s="246" t="s">
        <v>214</v>
      </c>
      <c r="H948" s="247">
        <v>5.986</v>
      </c>
      <c r="I948" s="248"/>
      <c r="J948" s="249">
        <f>ROUND(I948*H948,2)</f>
        <v>0</v>
      </c>
      <c r="K948" s="250"/>
      <c r="L948" s="43"/>
      <c r="M948" s="251" t="s">
        <v>1</v>
      </c>
      <c r="N948" s="252" t="s">
        <v>38</v>
      </c>
      <c r="O948" s="90"/>
      <c r="P948" s="253">
        <f>O948*H948</f>
        <v>0</v>
      </c>
      <c r="Q948" s="253">
        <v>0</v>
      </c>
      <c r="R948" s="253">
        <f>Q948*H948</f>
        <v>0</v>
      </c>
      <c r="S948" s="253">
        <v>0</v>
      </c>
      <c r="T948" s="254">
        <f>S948*H948</f>
        <v>0</v>
      </c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R948" s="255" t="s">
        <v>242</v>
      </c>
      <c r="AT948" s="255" t="s">
        <v>160</v>
      </c>
      <c r="AU948" s="255" t="s">
        <v>82</v>
      </c>
      <c r="AY948" s="16" t="s">
        <v>158</v>
      </c>
      <c r="BE948" s="256">
        <f>IF(N948="základní",J948,0)</f>
        <v>0</v>
      </c>
      <c r="BF948" s="256">
        <f>IF(N948="snížená",J948,0)</f>
        <v>0</v>
      </c>
      <c r="BG948" s="256">
        <f>IF(N948="zákl. přenesená",J948,0)</f>
        <v>0</v>
      </c>
      <c r="BH948" s="256">
        <f>IF(N948="sníž. přenesená",J948,0)</f>
        <v>0</v>
      </c>
      <c r="BI948" s="256">
        <f>IF(N948="nulová",J948,0)</f>
        <v>0</v>
      </c>
      <c r="BJ948" s="16" t="s">
        <v>80</v>
      </c>
      <c r="BK948" s="256">
        <f>ROUND(I948*H948,2)</f>
        <v>0</v>
      </c>
      <c r="BL948" s="16" t="s">
        <v>242</v>
      </c>
      <c r="BM948" s="255" t="s">
        <v>2717</v>
      </c>
    </row>
    <row r="949" spans="1:63" s="12" customFormat="1" ht="22.8" customHeight="1">
      <c r="A949" s="12"/>
      <c r="B949" s="227"/>
      <c r="C949" s="228"/>
      <c r="D949" s="229" t="s">
        <v>72</v>
      </c>
      <c r="E949" s="241" t="s">
        <v>1226</v>
      </c>
      <c r="F949" s="241" t="s">
        <v>1227</v>
      </c>
      <c r="G949" s="228"/>
      <c r="H949" s="228"/>
      <c r="I949" s="231"/>
      <c r="J949" s="242">
        <f>BK949</f>
        <v>0</v>
      </c>
      <c r="K949" s="228"/>
      <c r="L949" s="233"/>
      <c r="M949" s="234"/>
      <c r="N949" s="235"/>
      <c r="O949" s="235"/>
      <c r="P949" s="236">
        <f>SUM(P950:P952)</f>
        <v>0</v>
      </c>
      <c r="Q949" s="235"/>
      <c r="R949" s="236">
        <f>SUM(R950:R952)</f>
        <v>0.084</v>
      </c>
      <c r="S949" s="235"/>
      <c r="T949" s="237">
        <f>SUM(T950:T952)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38" t="s">
        <v>82</v>
      </c>
      <c r="AT949" s="239" t="s">
        <v>72</v>
      </c>
      <c r="AU949" s="239" t="s">
        <v>80</v>
      </c>
      <c r="AY949" s="238" t="s">
        <v>158</v>
      </c>
      <c r="BK949" s="240">
        <f>SUM(BK950:BK952)</f>
        <v>0</v>
      </c>
    </row>
    <row r="950" spans="1:65" s="2" customFormat="1" ht="44.25" customHeight="1">
      <c r="A950" s="37"/>
      <c r="B950" s="38"/>
      <c r="C950" s="243" t="s">
        <v>1217</v>
      </c>
      <c r="D950" s="243" t="s">
        <v>160</v>
      </c>
      <c r="E950" s="244" t="s">
        <v>1229</v>
      </c>
      <c r="F950" s="245" t="s">
        <v>1230</v>
      </c>
      <c r="G950" s="246" t="s">
        <v>284</v>
      </c>
      <c r="H950" s="247">
        <v>2</v>
      </c>
      <c r="I950" s="248"/>
      <c r="J950" s="249">
        <f>ROUND(I950*H950,2)</f>
        <v>0</v>
      </c>
      <c r="K950" s="250"/>
      <c r="L950" s="43"/>
      <c r="M950" s="251" t="s">
        <v>1</v>
      </c>
      <c r="N950" s="252" t="s">
        <v>38</v>
      </c>
      <c r="O950" s="90"/>
      <c r="P950" s="253">
        <f>O950*H950</f>
        <v>0</v>
      </c>
      <c r="Q950" s="253">
        <v>0.00168</v>
      </c>
      <c r="R950" s="253">
        <f>Q950*H950</f>
        <v>0.00336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242</v>
      </c>
      <c r="AT950" s="255" t="s">
        <v>160</v>
      </c>
      <c r="AU950" s="255" t="s">
        <v>82</v>
      </c>
      <c r="AY950" s="16" t="s">
        <v>158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80</v>
      </c>
      <c r="BK950" s="256">
        <f>ROUND(I950*H950,2)</f>
        <v>0</v>
      </c>
      <c r="BL950" s="16" t="s">
        <v>242</v>
      </c>
      <c r="BM950" s="255" t="s">
        <v>2718</v>
      </c>
    </row>
    <row r="951" spans="1:65" s="2" customFormat="1" ht="21.75" customHeight="1">
      <c r="A951" s="37"/>
      <c r="B951" s="38"/>
      <c r="C951" s="243" t="s">
        <v>1222</v>
      </c>
      <c r="D951" s="243" t="s">
        <v>160</v>
      </c>
      <c r="E951" s="244" t="s">
        <v>1233</v>
      </c>
      <c r="F951" s="245" t="s">
        <v>1234</v>
      </c>
      <c r="G951" s="246" t="s">
        <v>284</v>
      </c>
      <c r="H951" s="247">
        <v>48</v>
      </c>
      <c r="I951" s="248"/>
      <c r="J951" s="249">
        <f>ROUND(I951*H951,2)</f>
        <v>0</v>
      </c>
      <c r="K951" s="250"/>
      <c r="L951" s="43"/>
      <c r="M951" s="251" t="s">
        <v>1</v>
      </c>
      <c r="N951" s="252" t="s">
        <v>38</v>
      </c>
      <c r="O951" s="90"/>
      <c r="P951" s="253">
        <f>O951*H951</f>
        <v>0</v>
      </c>
      <c r="Q951" s="253">
        <v>0.00168</v>
      </c>
      <c r="R951" s="253">
        <f>Q951*H951</f>
        <v>0.08064</v>
      </c>
      <c r="S951" s="253">
        <v>0</v>
      </c>
      <c r="T951" s="254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55" t="s">
        <v>242</v>
      </c>
      <c r="AT951" s="255" t="s">
        <v>160</v>
      </c>
      <c r="AU951" s="255" t="s">
        <v>82</v>
      </c>
      <c r="AY951" s="16" t="s">
        <v>158</v>
      </c>
      <c r="BE951" s="256">
        <f>IF(N951="základní",J951,0)</f>
        <v>0</v>
      </c>
      <c r="BF951" s="256">
        <f>IF(N951="snížená",J951,0)</f>
        <v>0</v>
      </c>
      <c r="BG951" s="256">
        <f>IF(N951="zákl. přenesená",J951,0)</f>
        <v>0</v>
      </c>
      <c r="BH951" s="256">
        <f>IF(N951="sníž. přenesená",J951,0)</f>
        <v>0</v>
      </c>
      <c r="BI951" s="256">
        <f>IF(N951="nulová",J951,0)</f>
        <v>0</v>
      </c>
      <c r="BJ951" s="16" t="s">
        <v>80</v>
      </c>
      <c r="BK951" s="256">
        <f>ROUND(I951*H951,2)</f>
        <v>0</v>
      </c>
      <c r="BL951" s="16" t="s">
        <v>242</v>
      </c>
      <c r="BM951" s="255" t="s">
        <v>2719</v>
      </c>
    </row>
    <row r="952" spans="1:51" s="14" customFormat="1" ht="12">
      <c r="A952" s="14"/>
      <c r="B952" s="268"/>
      <c r="C952" s="269"/>
      <c r="D952" s="259" t="s">
        <v>166</v>
      </c>
      <c r="E952" s="270" t="s">
        <v>1</v>
      </c>
      <c r="F952" s="271" t="s">
        <v>2720</v>
      </c>
      <c r="G952" s="269"/>
      <c r="H952" s="272">
        <v>48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166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158</v>
      </c>
    </row>
    <row r="953" spans="1:63" s="12" customFormat="1" ht="22.8" customHeight="1">
      <c r="A953" s="12"/>
      <c r="B953" s="227"/>
      <c r="C953" s="228"/>
      <c r="D953" s="229" t="s">
        <v>72</v>
      </c>
      <c r="E953" s="241" t="s">
        <v>1237</v>
      </c>
      <c r="F953" s="241" t="s">
        <v>1238</v>
      </c>
      <c r="G953" s="228"/>
      <c r="H953" s="228"/>
      <c r="I953" s="231"/>
      <c r="J953" s="242">
        <f>BK953</f>
        <v>0</v>
      </c>
      <c r="K953" s="228"/>
      <c r="L953" s="233"/>
      <c r="M953" s="234"/>
      <c r="N953" s="235"/>
      <c r="O953" s="235"/>
      <c r="P953" s="236">
        <f>SUM(P954:P987)</f>
        <v>0</v>
      </c>
      <c r="Q953" s="235"/>
      <c r="R953" s="236">
        <f>SUM(R954:R987)</f>
        <v>0.359877</v>
      </c>
      <c r="S953" s="235"/>
      <c r="T953" s="237">
        <f>SUM(T954:T987)</f>
        <v>0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38" t="s">
        <v>82</v>
      </c>
      <c r="AT953" s="239" t="s">
        <v>72</v>
      </c>
      <c r="AU953" s="239" t="s">
        <v>80</v>
      </c>
      <c r="AY953" s="238" t="s">
        <v>158</v>
      </c>
      <c r="BK953" s="240">
        <f>SUM(BK954:BK987)</f>
        <v>0</v>
      </c>
    </row>
    <row r="954" spans="1:65" s="2" customFormat="1" ht="21.75" customHeight="1">
      <c r="A954" s="37"/>
      <c r="B954" s="38"/>
      <c r="C954" s="243" t="s">
        <v>1228</v>
      </c>
      <c r="D954" s="243" t="s">
        <v>160</v>
      </c>
      <c r="E954" s="244" t="s">
        <v>1240</v>
      </c>
      <c r="F954" s="245" t="s">
        <v>1241</v>
      </c>
      <c r="G954" s="246" t="s">
        <v>462</v>
      </c>
      <c r="H954" s="247">
        <v>181.5</v>
      </c>
      <c r="I954" s="248"/>
      <c r="J954" s="249">
        <f>ROUND(I954*H954,2)</f>
        <v>0</v>
      </c>
      <c r="K954" s="250"/>
      <c r="L954" s="43"/>
      <c r="M954" s="251" t="s">
        <v>1</v>
      </c>
      <c r="N954" s="252" t="s">
        <v>38</v>
      </c>
      <c r="O954" s="90"/>
      <c r="P954" s="253">
        <f>O954*H954</f>
        <v>0</v>
      </c>
      <c r="Q954" s="253">
        <v>0</v>
      </c>
      <c r="R954" s="253">
        <f>Q954*H954</f>
        <v>0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242</v>
      </c>
      <c r="AT954" s="255" t="s">
        <v>160</v>
      </c>
      <c r="AU954" s="255" t="s">
        <v>82</v>
      </c>
      <c r="AY954" s="16" t="s">
        <v>158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80</v>
      </c>
      <c r="BK954" s="256">
        <f>ROUND(I954*H954,2)</f>
        <v>0</v>
      </c>
      <c r="BL954" s="16" t="s">
        <v>242</v>
      </c>
      <c r="BM954" s="255" t="s">
        <v>2721</v>
      </c>
    </row>
    <row r="955" spans="1:51" s="13" customFormat="1" ht="12">
      <c r="A955" s="13"/>
      <c r="B955" s="257"/>
      <c r="C955" s="258"/>
      <c r="D955" s="259" t="s">
        <v>166</v>
      </c>
      <c r="E955" s="260" t="s">
        <v>1</v>
      </c>
      <c r="F955" s="261" t="s">
        <v>167</v>
      </c>
      <c r="G955" s="258"/>
      <c r="H955" s="260" t="s">
        <v>1</v>
      </c>
      <c r="I955" s="262"/>
      <c r="J955" s="258"/>
      <c r="K955" s="258"/>
      <c r="L955" s="263"/>
      <c r="M955" s="264"/>
      <c r="N955" s="265"/>
      <c r="O955" s="265"/>
      <c r="P955" s="265"/>
      <c r="Q955" s="265"/>
      <c r="R955" s="265"/>
      <c r="S955" s="265"/>
      <c r="T955" s="26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7" t="s">
        <v>166</v>
      </c>
      <c r="AU955" s="267" t="s">
        <v>82</v>
      </c>
      <c r="AV955" s="13" t="s">
        <v>80</v>
      </c>
      <c r="AW955" s="13" t="s">
        <v>30</v>
      </c>
      <c r="AX955" s="13" t="s">
        <v>73</v>
      </c>
      <c r="AY955" s="267" t="s">
        <v>158</v>
      </c>
    </row>
    <row r="956" spans="1:51" s="14" customFormat="1" ht="12">
      <c r="A956" s="14"/>
      <c r="B956" s="268"/>
      <c r="C956" s="269"/>
      <c r="D956" s="259" t="s">
        <v>166</v>
      </c>
      <c r="E956" s="270" t="s">
        <v>1</v>
      </c>
      <c r="F956" s="271" t="s">
        <v>2722</v>
      </c>
      <c r="G956" s="269"/>
      <c r="H956" s="272">
        <v>181.5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166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158</v>
      </c>
    </row>
    <row r="957" spans="1:65" s="2" customFormat="1" ht="16.5" customHeight="1">
      <c r="A957" s="37"/>
      <c r="B957" s="38"/>
      <c r="C957" s="279" t="s">
        <v>1232</v>
      </c>
      <c r="D957" s="279" t="s">
        <v>233</v>
      </c>
      <c r="E957" s="280" t="s">
        <v>1245</v>
      </c>
      <c r="F957" s="281" t="s">
        <v>1246</v>
      </c>
      <c r="G957" s="282" t="s">
        <v>236</v>
      </c>
      <c r="H957" s="283">
        <v>181.5</v>
      </c>
      <c r="I957" s="284"/>
      <c r="J957" s="285">
        <f>ROUND(I957*H957,2)</f>
        <v>0</v>
      </c>
      <c r="K957" s="286"/>
      <c r="L957" s="287"/>
      <c r="M957" s="288" t="s">
        <v>1</v>
      </c>
      <c r="N957" s="289" t="s">
        <v>38</v>
      </c>
      <c r="O957" s="90"/>
      <c r="P957" s="253">
        <f>O957*H957</f>
        <v>0</v>
      </c>
      <c r="Q957" s="253">
        <v>0.001</v>
      </c>
      <c r="R957" s="253">
        <f>Q957*H957</f>
        <v>0.1815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341</v>
      </c>
      <c r="AT957" s="255" t="s">
        <v>233</v>
      </c>
      <c r="AU957" s="255" t="s">
        <v>82</v>
      </c>
      <c r="AY957" s="16" t="s">
        <v>158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80</v>
      </c>
      <c r="BK957" s="256">
        <f>ROUND(I957*H957,2)</f>
        <v>0</v>
      </c>
      <c r="BL957" s="16" t="s">
        <v>242</v>
      </c>
      <c r="BM957" s="255" t="s">
        <v>2723</v>
      </c>
    </row>
    <row r="958" spans="1:65" s="2" customFormat="1" ht="21.75" customHeight="1">
      <c r="A958" s="37"/>
      <c r="B958" s="38"/>
      <c r="C958" s="243" t="s">
        <v>1239</v>
      </c>
      <c r="D958" s="243" t="s">
        <v>160</v>
      </c>
      <c r="E958" s="244" t="s">
        <v>1249</v>
      </c>
      <c r="F958" s="245" t="s">
        <v>1250</v>
      </c>
      <c r="G958" s="246" t="s">
        <v>462</v>
      </c>
      <c r="H958" s="247">
        <v>126</v>
      </c>
      <c r="I958" s="248"/>
      <c r="J958" s="249">
        <f>ROUND(I958*H958,2)</f>
        <v>0</v>
      </c>
      <c r="K958" s="250"/>
      <c r="L958" s="43"/>
      <c r="M958" s="251" t="s">
        <v>1</v>
      </c>
      <c r="N958" s="252" t="s">
        <v>38</v>
      </c>
      <c r="O958" s="90"/>
      <c r="P958" s="253">
        <f>O958*H958</f>
        <v>0</v>
      </c>
      <c r="Q958" s="253">
        <v>0</v>
      </c>
      <c r="R958" s="253">
        <f>Q958*H958</f>
        <v>0</v>
      </c>
      <c r="S958" s="253">
        <v>0</v>
      </c>
      <c r="T958" s="254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255" t="s">
        <v>242</v>
      </c>
      <c r="AT958" s="255" t="s">
        <v>160</v>
      </c>
      <c r="AU958" s="255" t="s">
        <v>82</v>
      </c>
      <c r="AY958" s="16" t="s">
        <v>158</v>
      </c>
      <c r="BE958" s="256">
        <f>IF(N958="základní",J958,0)</f>
        <v>0</v>
      </c>
      <c r="BF958" s="256">
        <f>IF(N958="snížená",J958,0)</f>
        <v>0</v>
      </c>
      <c r="BG958" s="256">
        <f>IF(N958="zákl. přenesená",J958,0)</f>
        <v>0</v>
      </c>
      <c r="BH958" s="256">
        <f>IF(N958="sníž. přenesená",J958,0)</f>
        <v>0</v>
      </c>
      <c r="BI958" s="256">
        <f>IF(N958="nulová",J958,0)</f>
        <v>0</v>
      </c>
      <c r="BJ958" s="16" t="s">
        <v>80</v>
      </c>
      <c r="BK958" s="256">
        <f>ROUND(I958*H958,2)</f>
        <v>0</v>
      </c>
      <c r="BL958" s="16" t="s">
        <v>242</v>
      </c>
      <c r="BM958" s="255" t="s">
        <v>2724</v>
      </c>
    </row>
    <row r="959" spans="1:51" s="14" customFormat="1" ht="12">
      <c r="A959" s="14"/>
      <c r="B959" s="268"/>
      <c r="C959" s="269"/>
      <c r="D959" s="259" t="s">
        <v>166</v>
      </c>
      <c r="E959" s="270" t="s">
        <v>1</v>
      </c>
      <c r="F959" s="271" t="s">
        <v>2725</v>
      </c>
      <c r="G959" s="269"/>
      <c r="H959" s="272">
        <v>42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166</v>
      </c>
      <c r="AU959" s="278" t="s">
        <v>82</v>
      </c>
      <c r="AV959" s="14" t="s">
        <v>82</v>
      </c>
      <c r="AW959" s="14" t="s">
        <v>30</v>
      </c>
      <c r="AX959" s="14" t="s">
        <v>73</v>
      </c>
      <c r="AY959" s="278" t="s">
        <v>158</v>
      </c>
    </row>
    <row r="960" spans="1:51" s="14" customFormat="1" ht="12">
      <c r="A960" s="14"/>
      <c r="B960" s="268"/>
      <c r="C960" s="269"/>
      <c r="D960" s="259" t="s">
        <v>166</v>
      </c>
      <c r="E960" s="270" t="s">
        <v>1</v>
      </c>
      <c r="F960" s="271" t="s">
        <v>2726</v>
      </c>
      <c r="G960" s="269"/>
      <c r="H960" s="272">
        <v>84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166</v>
      </c>
      <c r="AU960" s="278" t="s">
        <v>82</v>
      </c>
      <c r="AV960" s="14" t="s">
        <v>82</v>
      </c>
      <c r="AW960" s="14" t="s">
        <v>30</v>
      </c>
      <c r="AX960" s="14" t="s">
        <v>73</v>
      </c>
      <c r="AY960" s="278" t="s">
        <v>158</v>
      </c>
    </row>
    <row r="961" spans="1:65" s="2" customFormat="1" ht="16.5" customHeight="1">
      <c r="A961" s="37"/>
      <c r="B961" s="38"/>
      <c r="C961" s="279" t="s">
        <v>1244</v>
      </c>
      <c r="D961" s="279" t="s">
        <v>233</v>
      </c>
      <c r="E961" s="280" t="s">
        <v>1255</v>
      </c>
      <c r="F961" s="281" t="s">
        <v>1256</v>
      </c>
      <c r="G961" s="282" t="s">
        <v>236</v>
      </c>
      <c r="H961" s="283">
        <v>27.391</v>
      </c>
      <c r="I961" s="284"/>
      <c r="J961" s="285">
        <f>ROUND(I961*H961,2)</f>
        <v>0</v>
      </c>
      <c r="K961" s="286"/>
      <c r="L961" s="287"/>
      <c r="M961" s="288" t="s">
        <v>1</v>
      </c>
      <c r="N961" s="289" t="s">
        <v>38</v>
      </c>
      <c r="O961" s="90"/>
      <c r="P961" s="253">
        <f>O961*H961</f>
        <v>0</v>
      </c>
      <c r="Q961" s="253">
        <v>0.001</v>
      </c>
      <c r="R961" s="253">
        <f>Q961*H961</f>
        <v>0.027391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341</v>
      </c>
      <c r="AT961" s="255" t="s">
        <v>233</v>
      </c>
      <c r="AU961" s="255" t="s">
        <v>82</v>
      </c>
      <c r="AY961" s="16" t="s">
        <v>158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80</v>
      </c>
      <c r="BK961" s="256">
        <f>ROUND(I961*H961,2)</f>
        <v>0</v>
      </c>
      <c r="BL961" s="16" t="s">
        <v>242</v>
      </c>
      <c r="BM961" s="255" t="s">
        <v>2727</v>
      </c>
    </row>
    <row r="962" spans="1:47" s="2" customFormat="1" ht="12">
      <c r="A962" s="37"/>
      <c r="B962" s="38"/>
      <c r="C962" s="39"/>
      <c r="D962" s="259" t="s">
        <v>434</v>
      </c>
      <c r="E962" s="39"/>
      <c r="F962" s="290" t="s">
        <v>1258</v>
      </c>
      <c r="G962" s="39"/>
      <c r="H962" s="39"/>
      <c r="I962" s="153"/>
      <c r="J962" s="39"/>
      <c r="K962" s="39"/>
      <c r="L962" s="43"/>
      <c r="M962" s="291"/>
      <c r="N962" s="292"/>
      <c r="O962" s="90"/>
      <c r="P962" s="90"/>
      <c r="Q962" s="90"/>
      <c r="R962" s="90"/>
      <c r="S962" s="90"/>
      <c r="T962" s="91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T962" s="16" t="s">
        <v>434</v>
      </c>
      <c r="AU962" s="16" t="s">
        <v>82</v>
      </c>
    </row>
    <row r="963" spans="1:51" s="14" customFormat="1" ht="12">
      <c r="A963" s="14"/>
      <c r="B963" s="268"/>
      <c r="C963" s="269"/>
      <c r="D963" s="259" t="s">
        <v>166</v>
      </c>
      <c r="E963" s="270" t="s">
        <v>1</v>
      </c>
      <c r="F963" s="271" t="s">
        <v>2728</v>
      </c>
      <c r="G963" s="269"/>
      <c r="H963" s="272">
        <v>26.087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166</v>
      </c>
      <c r="AU963" s="278" t="s">
        <v>82</v>
      </c>
      <c r="AV963" s="14" t="s">
        <v>82</v>
      </c>
      <c r="AW963" s="14" t="s">
        <v>30</v>
      </c>
      <c r="AX963" s="14" t="s">
        <v>73</v>
      </c>
      <c r="AY963" s="278" t="s">
        <v>158</v>
      </c>
    </row>
    <row r="964" spans="1:51" s="14" customFormat="1" ht="12">
      <c r="A964" s="14"/>
      <c r="B964" s="268"/>
      <c r="C964" s="269"/>
      <c r="D964" s="259" t="s">
        <v>166</v>
      </c>
      <c r="E964" s="269"/>
      <c r="F964" s="271" t="s">
        <v>2729</v>
      </c>
      <c r="G964" s="269"/>
      <c r="H964" s="272">
        <v>27.391</v>
      </c>
      <c r="I964" s="273"/>
      <c r="J964" s="269"/>
      <c r="K964" s="269"/>
      <c r="L964" s="274"/>
      <c r="M964" s="275"/>
      <c r="N964" s="276"/>
      <c r="O964" s="276"/>
      <c r="P964" s="276"/>
      <c r="Q964" s="276"/>
      <c r="R964" s="276"/>
      <c r="S964" s="276"/>
      <c r="T964" s="27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8" t="s">
        <v>166</v>
      </c>
      <c r="AU964" s="278" t="s">
        <v>82</v>
      </c>
      <c r="AV964" s="14" t="s">
        <v>82</v>
      </c>
      <c r="AW964" s="14" t="s">
        <v>4</v>
      </c>
      <c r="AX964" s="14" t="s">
        <v>80</v>
      </c>
      <c r="AY964" s="278" t="s">
        <v>158</v>
      </c>
    </row>
    <row r="965" spans="1:65" s="2" customFormat="1" ht="16.5" customHeight="1">
      <c r="A965" s="37"/>
      <c r="B965" s="38"/>
      <c r="C965" s="279" t="s">
        <v>1248</v>
      </c>
      <c r="D965" s="279" t="s">
        <v>233</v>
      </c>
      <c r="E965" s="280" t="s">
        <v>1262</v>
      </c>
      <c r="F965" s="281" t="s">
        <v>1263</v>
      </c>
      <c r="G965" s="282" t="s">
        <v>236</v>
      </c>
      <c r="H965" s="283">
        <v>52.174</v>
      </c>
      <c r="I965" s="284"/>
      <c r="J965" s="285">
        <f>ROUND(I965*H965,2)</f>
        <v>0</v>
      </c>
      <c r="K965" s="286"/>
      <c r="L965" s="287"/>
      <c r="M965" s="288" t="s">
        <v>1</v>
      </c>
      <c r="N965" s="289" t="s">
        <v>38</v>
      </c>
      <c r="O965" s="90"/>
      <c r="P965" s="253">
        <f>O965*H965</f>
        <v>0</v>
      </c>
      <c r="Q965" s="253">
        <v>0.001</v>
      </c>
      <c r="R965" s="253">
        <f>Q965*H965</f>
        <v>0.052174</v>
      </c>
      <c r="S965" s="253">
        <v>0</v>
      </c>
      <c r="T965" s="254">
        <f>S965*H965</f>
        <v>0</v>
      </c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R965" s="255" t="s">
        <v>341</v>
      </c>
      <c r="AT965" s="255" t="s">
        <v>233</v>
      </c>
      <c r="AU965" s="255" t="s">
        <v>82</v>
      </c>
      <c r="AY965" s="16" t="s">
        <v>158</v>
      </c>
      <c r="BE965" s="256">
        <f>IF(N965="základní",J965,0)</f>
        <v>0</v>
      </c>
      <c r="BF965" s="256">
        <f>IF(N965="snížená",J965,0)</f>
        <v>0</v>
      </c>
      <c r="BG965" s="256">
        <f>IF(N965="zákl. přenesená",J965,0)</f>
        <v>0</v>
      </c>
      <c r="BH965" s="256">
        <f>IF(N965="sníž. přenesená",J965,0)</f>
        <v>0</v>
      </c>
      <c r="BI965" s="256">
        <f>IF(N965="nulová",J965,0)</f>
        <v>0</v>
      </c>
      <c r="BJ965" s="16" t="s">
        <v>80</v>
      </c>
      <c r="BK965" s="256">
        <f>ROUND(I965*H965,2)</f>
        <v>0</v>
      </c>
      <c r="BL965" s="16" t="s">
        <v>242</v>
      </c>
      <c r="BM965" s="255" t="s">
        <v>2730</v>
      </c>
    </row>
    <row r="966" spans="1:47" s="2" customFormat="1" ht="12">
      <c r="A966" s="37"/>
      <c r="B966" s="38"/>
      <c r="C966" s="39"/>
      <c r="D966" s="259" t="s">
        <v>434</v>
      </c>
      <c r="E966" s="39"/>
      <c r="F966" s="290" t="s">
        <v>1265</v>
      </c>
      <c r="G966" s="39"/>
      <c r="H966" s="39"/>
      <c r="I966" s="153"/>
      <c r="J966" s="39"/>
      <c r="K966" s="39"/>
      <c r="L966" s="43"/>
      <c r="M966" s="291"/>
      <c r="N966" s="292"/>
      <c r="O966" s="90"/>
      <c r="P966" s="90"/>
      <c r="Q966" s="90"/>
      <c r="R966" s="90"/>
      <c r="S966" s="90"/>
      <c r="T966" s="91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T966" s="16" t="s">
        <v>434</v>
      </c>
      <c r="AU966" s="16" t="s">
        <v>82</v>
      </c>
    </row>
    <row r="967" spans="1:51" s="14" customFormat="1" ht="12">
      <c r="A967" s="14"/>
      <c r="B967" s="268"/>
      <c r="C967" s="269"/>
      <c r="D967" s="259" t="s">
        <v>166</v>
      </c>
      <c r="E967" s="270" t="s">
        <v>1</v>
      </c>
      <c r="F967" s="271" t="s">
        <v>2731</v>
      </c>
      <c r="G967" s="269"/>
      <c r="H967" s="272">
        <v>52.174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166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158</v>
      </c>
    </row>
    <row r="968" spans="1:65" s="2" customFormat="1" ht="21.75" customHeight="1">
      <c r="A968" s="37"/>
      <c r="B968" s="38"/>
      <c r="C968" s="279" t="s">
        <v>1254</v>
      </c>
      <c r="D968" s="279" t="s">
        <v>233</v>
      </c>
      <c r="E968" s="280" t="s">
        <v>1268</v>
      </c>
      <c r="F968" s="281" t="s">
        <v>1269</v>
      </c>
      <c r="G968" s="282" t="s">
        <v>284</v>
      </c>
      <c r="H968" s="283">
        <v>72</v>
      </c>
      <c r="I968" s="284"/>
      <c r="J968" s="285">
        <f>ROUND(I968*H968,2)</f>
        <v>0</v>
      </c>
      <c r="K968" s="286"/>
      <c r="L968" s="287"/>
      <c r="M968" s="288" t="s">
        <v>1</v>
      </c>
      <c r="N968" s="289" t="s">
        <v>38</v>
      </c>
      <c r="O968" s="90"/>
      <c r="P968" s="253">
        <f>O968*H968</f>
        <v>0</v>
      </c>
      <c r="Q968" s="253">
        <v>0.00014</v>
      </c>
      <c r="R968" s="253">
        <f>Q968*H968</f>
        <v>0.010079999999999999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341</v>
      </c>
      <c r="AT968" s="255" t="s">
        <v>233</v>
      </c>
      <c r="AU968" s="255" t="s">
        <v>82</v>
      </c>
      <c r="AY968" s="16" t="s">
        <v>158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80</v>
      </c>
      <c r="BK968" s="256">
        <f>ROUND(I968*H968,2)</f>
        <v>0</v>
      </c>
      <c r="BL968" s="16" t="s">
        <v>242</v>
      </c>
      <c r="BM968" s="255" t="s">
        <v>2732</v>
      </c>
    </row>
    <row r="969" spans="1:51" s="14" customFormat="1" ht="12">
      <c r="A969" s="14"/>
      <c r="B969" s="268"/>
      <c r="C969" s="269"/>
      <c r="D969" s="259" t="s">
        <v>166</v>
      </c>
      <c r="E969" s="270" t="s">
        <v>1</v>
      </c>
      <c r="F969" s="271" t="s">
        <v>2733</v>
      </c>
      <c r="G969" s="269"/>
      <c r="H969" s="272">
        <v>72</v>
      </c>
      <c r="I969" s="273"/>
      <c r="J969" s="269"/>
      <c r="K969" s="269"/>
      <c r="L969" s="274"/>
      <c r="M969" s="275"/>
      <c r="N969" s="276"/>
      <c r="O969" s="276"/>
      <c r="P969" s="276"/>
      <c r="Q969" s="276"/>
      <c r="R969" s="276"/>
      <c r="S969" s="276"/>
      <c r="T969" s="27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8" t="s">
        <v>166</v>
      </c>
      <c r="AU969" s="278" t="s">
        <v>82</v>
      </c>
      <c r="AV969" s="14" t="s">
        <v>82</v>
      </c>
      <c r="AW969" s="14" t="s">
        <v>30</v>
      </c>
      <c r="AX969" s="14" t="s">
        <v>73</v>
      </c>
      <c r="AY969" s="278" t="s">
        <v>158</v>
      </c>
    </row>
    <row r="970" spans="1:65" s="2" customFormat="1" ht="16.5" customHeight="1">
      <c r="A970" s="37"/>
      <c r="B970" s="38"/>
      <c r="C970" s="243" t="s">
        <v>1261</v>
      </c>
      <c r="D970" s="243" t="s">
        <v>160</v>
      </c>
      <c r="E970" s="244" t="s">
        <v>1273</v>
      </c>
      <c r="F970" s="245" t="s">
        <v>1274</v>
      </c>
      <c r="G970" s="246" t="s">
        <v>284</v>
      </c>
      <c r="H970" s="247">
        <v>92</v>
      </c>
      <c r="I970" s="248"/>
      <c r="J970" s="249">
        <f>ROUND(I970*H970,2)</f>
        <v>0</v>
      </c>
      <c r="K970" s="250"/>
      <c r="L970" s="43"/>
      <c r="M970" s="251" t="s">
        <v>1</v>
      </c>
      <c r="N970" s="252" t="s">
        <v>38</v>
      </c>
      <c r="O970" s="90"/>
      <c r="P970" s="253">
        <f>O970*H970</f>
        <v>0</v>
      </c>
      <c r="Q970" s="253">
        <v>0</v>
      </c>
      <c r="R970" s="253">
        <f>Q970*H970</f>
        <v>0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242</v>
      </c>
      <c r="AT970" s="255" t="s">
        <v>160</v>
      </c>
      <c r="AU970" s="255" t="s">
        <v>82</v>
      </c>
      <c r="AY970" s="16" t="s">
        <v>158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242</v>
      </c>
      <c r="BM970" s="255" t="s">
        <v>2734</v>
      </c>
    </row>
    <row r="971" spans="1:51" s="14" customFormat="1" ht="12">
      <c r="A971" s="14"/>
      <c r="B971" s="268"/>
      <c r="C971" s="269"/>
      <c r="D971" s="259" t="s">
        <v>166</v>
      </c>
      <c r="E971" s="270" t="s">
        <v>1</v>
      </c>
      <c r="F971" s="271" t="s">
        <v>2735</v>
      </c>
      <c r="G971" s="269"/>
      <c r="H971" s="272">
        <v>92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166</v>
      </c>
      <c r="AU971" s="278" t="s">
        <v>82</v>
      </c>
      <c r="AV971" s="14" t="s">
        <v>82</v>
      </c>
      <c r="AW971" s="14" t="s">
        <v>30</v>
      </c>
      <c r="AX971" s="14" t="s">
        <v>73</v>
      </c>
      <c r="AY971" s="278" t="s">
        <v>158</v>
      </c>
    </row>
    <row r="972" spans="1:65" s="2" customFormat="1" ht="16.5" customHeight="1">
      <c r="A972" s="37"/>
      <c r="B972" s="38"/>
      <c r="C972" s="279" t="s">
        <v>1267</v>
      </c>
      <c r="D972" s="279" t="s">
        <v>233</v>
      </c>
      <c r="E972" s="280" t="s">
        <v>1278</v>
      </c>
      <c r="F972" s="281" t="s">
        <v>1279</v>
      </c>
      <c r="G972" s="282" t="s">
        <v>284</v>
      </c>
      <c r="H972" s="283">
        <v>12</v>
      </c>
      <c r="I972" s="284"/>
      <c r="J972" s="285">
        <f>ROUND(I972*H972,2)</f>
        <v>0</v>
      </c>
      <c r="K972" s="286"/>
      <c r="L972" s="287"/>
      <c r="M972" s="288" t="s">
        <v>1</v>
      </c>
      <c r="N972" s="289" t="s">
        <v>38</v>
      </c>
      <c r="O972" s="90"/>
      <c r="P972" s="253">
        <f>O972*H972</f>
        <v>0</v>
      </c>
      <c r="Q972" s="253">
        <v>0.00023</v>
      </c>
      <c r="R972" s="253">
        <f>Q972*H972</f>
        <v>0.0027600000000000003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341</v>
      </c>
      <c r="AT972" s="255" t="s">
        <v>233</v>
      </c>
      <c r="AU972" s="255" t="s">
        <v>82</v>
      </c>
      <c r="AY972" s="16" t="s">
        <v>158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80</v>
      </c>
      <c r="BK972" s="256">
        <f>ROUND(I972*H972,2)</f>
        <v>0</v>
      </c>
      <c r="BL972" s="16" t="s">
        <v>242</v>
      </c>
      <c r="BM972" s="255" t="s">
        <v>2736</v>
      </c>
    </row>
    <row r="973" spans="1:65" s="2" customFormat="1" ht="16.5" customHeight="1">
      <c r="A973" s="37"/>
      <c r="B973" s="38"/>
      <c r="C973" s="279" t="s">
        <v>1272</v>
      </c>
      <c r="D973" s="279" t="s">
        <v>233</v>
      </c>
      <c r="E973" s="280" t="s">
        <v>1282</v>
      </c>
      <c r="F973" s="281" t="s">
        <v>1283</v>
      </c>
      <c r="G973" s="282" t="s">
        <v>284</v>
      </c>
      <c r="H973" s="283">
        <v>12</v>
      </c>
      <c r="I973" s="284"/>
      <c r="J973" s="285">
        <f>ROUND(I973*H973,2)</f>
        <v>0</v>
      </c>
      <c r="K973" s="286"/>
      <c r="L973" s="287"/>
      <c r="M973" s="288" t="s">
        <v>1</v>
      </c>
      <c r="N973" s="289" t="s">
        <v>38</v>
      </c>
      <c r="O973" s="90"/>
      <c r="P973" s="253">
        <f>O973*H973</f>
        <v>0</v>
      </c>
      <c r="Q973" s="253">
        <v>0.00013</v>
      </c>
      <c r="R973" s="253">
        <f>Q973*H973</f>
        <v>0.0015599999999999998</v>
      </c>
      <c r="S973" s="253">
        <v>0</v>
      </c>
      <c r="T973" s="254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255" t="s">
        <v>341</v>
      </c>
      <c r="AT973" s="255" t="s">
        <v>233</v>
      </c>
      <c r="AU973" s="255" t="s">
        <v>82</v>
      </c>
      <c r="AY973" s="16" t="s">
        <v>158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6" t="s">
        <v>80</v>
      </c>
      <c r="BK973" s="256">
        <f>ROUND(I973*H973,2)</f>
        <v>0</v>
      </c>
      <c r="BL973" s="16" t="s">
        <v>242</v>
      </c>
      <c r="BM973" s="255" t="s">
        <v>2737</v>
      </c>
    </row>
    <row r="974" spans="1:65" s="2" customFormat="1" ht="16.5" customHeight="1">
      <c r="A974" s="37"/>
      <c r="B974" s="38"/>
      <c r="C974" s="279" t="s">
        <v>1277</v>
      </c>
      <c r="D974" s="279" t="s">
        <v>233</v>
      </c>
      <c r="E974" s="280" t="s">
        <v>1286</v>
      </c>
      <c r="F974" s="281" t="s">
        <v>1287</v>
      </c>
      <c r="G974" s="282" t="s">
        <v>284</v>
      </c>
      <c r="H974" s="283">
        <v>12</v>
      </c>
      <c r="I974" s="284"/>
      <c r="J974" s="285">
        <f>ROUND(I974*H974,2)</f>
        <v>0</v>
      </c>
      <c r="K974" s="286"/>
      <c r="L974" s="287"/>
      <c r="M974" s="288" t="s">
        <v>1</v>
      </c>
      <c r="N974" s="289" t="s">
        <v>38</v>
      </c>
      <c r="O974" s="90"/>
      <c r="P974" s="253">
        <f>O974*H974</f>
        <v>0</v>
      </c>
      <c r="Q974" s="253">
        <v>0.00016</v>
      </c>
      <c r="R974" s="253">
        <f>Q974*H974</f>
        <v>0.0019200000000000003</v>
      </c>
      <c r="S974" s="253">
        <v>0</v>
      </c>
      <c r="T974" s="254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55" t="s">
        <v>341</v>
      </c>
      <c r="AT974" s="255" t="s">
        <v>233</v>
      </c>
      <c r="AU974" s="255" t="s">
        <v>82</v>
      </c>
      <c r="AY974" s="16" t="s">
        <v>158</v>
      </c>
      <c r="BE974" s="256">
        <f>IF(N974="základní",J974,0)</f>
        <v>0</v>
      </c>
      <c r="BF974" s="256">
        <f>IF(N974="snížená",J974,0)</f>
        <v>0</v>
      </c>
      <c r="BG974" s="256">
        <f>IF(N974="zákl. přenesená",J974,0)</f>
        <v>0</v>
      </c>
      <c r="BH974" s="256">
        <f>IF(N974="sníž. přenesená",J974,0)</f>
        <v>0</v>
      </c>
      <c r="BI974" s="256">
        <f>IF(N974="nulová",J974,0)</f>
        <v>0</v>
      </c>
      <c r="BJ974" s="16" t="s">
        <v>80</v>
      </c>
      <c r="BK974" s="256">
        <f>ROUND(I974*H974,2)</f>
        <v>0</v>
      </c>
      <c r="BL974" s="16" t="s">
        <v>242</v>
      </c>
      <c r="BM974" s="255" t="s">
        <v>2738</v>
      </c>
    </row>
    <row r="975" spans="1:65" s="2" customFormat="1" ht="21.75" customHeight="1">
      <c r="A975" s="37"/>
      <c r="B975" s="38"/>
      <c r="C975" s="279" t="s">
        <v>1281</v>
      </c>
      <c r="D975" s="279" t="s">
        <v>233</v>
      </c>
      <c r="E975" s="280" t="s">
        <v>1290</v>
      </c>
      <c r="F975" s="281" t="s">
        <v>1291</v>
      </c>
      <c r="G975" s="282" t="s">
        <v>284</v>
      </c>
      <c r="H975" s="283">
        <v>20</v>
      </c>
      <c r="I975" s="284"/>
      <c r="J975" s="285">
        <f>ROUND(I975*H975,2)</f>
        <v>0</v>
      </c>
      <c r="K975" s="286"/>
      <c r="L975" s="287"/>
      <c r="M975" s="288" t="s">
        <v>1</v>
      </c>
      <c r="N975" s="289" t="s">
        <v>38</v>
      </c>
      <c r="O975" s="90"/>
      <c r="P975" s="253">
        <f>O975*H975</f>
        <v>0</v>
      </c>
      <c r="Q975" s="253">
        <v>0.00026</v>
      </c>
      <c r="R975" s="253">
        <f>Q975*H975</f>
        <v>0.0052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341</v>
      </c>
      <c r="AT975" s="255" t="s">
        <v>233</v>
      </c>
      <c r="AU975" s="255" t="s">
        <v>82</v>
      </c>
      <c r="AY975" s="16" t="s">
        <v>158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242</v>
      </c>
      <c r="BM975" s="255" t="s">
        <v>2739</v>
      </c>
    </row>
    <row r="976" spans="1:51" s="14" customFormat="1" ht="12">
      <c r="A976" s="14"/>
      <c r="B976" s="268"/>
      <c r="C976" s="269"/>
      <c r="D976" s="259" t="s">
        <v>166</v>
      </c>
      <c r="E976" s="270" t="s">
        <v>1</v>
      </c>
      <c r="F976" s="271" t="s">
        <v>2740</v>
      </c>
      <c r="G976" s="269"/>
      <c r="H976" s="272">
        <v>20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166</v>
      </c>
      <c r="AU976" s="278" t="s">
        <v>82</v>
      </c>
      <c r="AV976" s="14" t="s">
        <v>82</v>
      </c>
      <c r="AW976" s="14" t="s">
        <v>30</v>
      </c>
      <c r="AX976" s="14" t="s">
        <v>73</v>
      </c>
      <c r="AY976" s="278" t="s">
        <v>158</v>
      </c>
    </row>
    <row r="977" spans="1:65" s="2" customFormat="1" ht="21.75" customHeight="1">
      <c r="A977" s="37"/>
      <c r="B977" s="38"/>
      <c r="C977" s="279" t="s">
        <v>1285</v>
      </c>
      <c r="D977" s="279" t="s">
        <v>233</v>
      </c>
      <c r="E977" s="280" t="s">
        <v>1295</v>
      </c>
      <c r="F977" s="281" t="s">
        <v>1296</v>
      </c>
      <c r="G977" s="282" t="s">
        <v>284</v>
      </c>
      <c r="H977" s="283">
        <v>24</v>
      </c>
      <c r="I977" s="284"/>
      <c r="J977" s="285">
        <f>ROUND(I977*H977,2)</f>
        <v>0</v>
      </c>
      <c r="K977" s="286"/>
      <c r="L977" s="287"/>
      <c r="M977" s="288" t="s">
        <v>1</v>
      </c>
      <c r="N977" s="289" t="s">
        <v>38</v>
      </c>
      <c r="O977" s="90"/>
      <c r="P977" s="253">
        <f>O977*H977</f>
        <v>0</v>
      </c>
      <c r="Q977" s="253">
        <v>0.0007</v>
      </c>
      <c r="R977" s="253">
        <f>Q977*H977</f>
        <v>0.0168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341</v>
      </c>
      <c r="AT977" s="255" t="s">
        <v>233</v>
      </c>
      <c r="AU977" s="255" t="s">
        <v>82</v>
      </c>
      <c r="AY977" s="16" t="s">
        <v>158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80</v>
      </c>
      <c r="BK977" s="256">
        <f>ROUND(I977*H977,2)</f>
        <v>0</v>
      </c>
      <c r="BL977" s="16" t="s">
        <v>242</v>
      </c>
      <c r="BM977" s="255" t="s">
        <v>2741</v>
      </c>
    </row>
    <row r="978" spans="1:51" s="14" customFormat="1" ht="12">
      <c r="A978" s="14"/>
      <c r="B978" s="268"/>
      <c r="C978" s="269"/>
      <c r="D978" s="259" t="s">
        <v>166</v>
      </c>
      <c r="E978" s="270" t="s">
        <v>1</v>
      </c>
      <c r="F978" s="271" t="s">
        <v>2742</v>
      </c>
      <c r="G978" s="269"/>
      <c r="H978" s="272">
        <v>24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166</v>
      </c>
      <c r="AU978" s="278" t="s">
        <v>82</v>
      </c>
      <c r="AV978" s="14" t="s">
        <v>82</v>
      </c>
      <c r="AW978" s="14" t="s">
        <v>30</v>
      </c>
      <c r="AX978" s="14" t="s">
        <v>73</v>
      </c>
      <c r="AY978" s="278" t="s">
        <v>158</v>
      </c>
    </row>
    <row r="979" spans="1:65" s="2" customFormat="1" ht="16.5" customHeight="1">
      <c r="A979" s="37"/>
      <c r="B979" s="38"/>
      <c r="C979" s="279" t="s">
        <v>1289</v>
      </c>
      <c r="D979" s="279" t="s">
        <v>233</v>
      </c>
      <c r="E979" s="280" t="s">
        <v>1300</v>
      </c>
      <c r="F979" s="281" t="s">
        <v>1301</v>
      </c>
      <c r="G979" s="282" t="s">
        <v>284</v>
      </c>
      <c r="H979" s="283">
        <v>12</v>
      </c>
      <c r="I979" s="284"/>
      <c r="J979" s="285">
        <f>ROUND(I979*H979,2)</f>
        <v>0</v>
      </c>
      <c r="K979" s="286"/>
      <c r="L979" s="287"/>
      <c r="M979" s="288" t="s">
        <v>1</v>
      </c>
      <c r="N979" s="289" t="s">
        <v>38</v>
      </c>
      <c r="O979" s="90"/>
      <c r="P979" s="253">
        <f>O979*H979</f>
        <v>0</v>
      </c>
      <c r="Q979" s="253">
        <v>0.0002</v>
      </c>
      <c r="R979" s="253">
        <f>Q979*H979</f>
        <v>0.0024000000000000002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341</v>
      </c>
      <c r="AT979" s="255" t="s">
        <v>233</v>
      </c>
      <c r="AU979" s="255" t="s">
        <v>82</v>
      </c>
      <c r="AY979" s="16" t="s">
        <v>158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80</v>
      </c>
      <c r="BK979" s="256">
        <f>ROUND(I979*H979,2)</f>
        <v>0</v>
      </c>
      <c r="BL979" s="16" t="s">
        <v>242</v>
      </c>
      <c r="BM979" s="255" t="s">
        <v>2743</v>
      </c>
    </row>
    <row r="980" spans="1:65" s="2" customFormat="1" ht="21.75" customHeight="1">
      <c r="A980" s="37"/>
      <c r="B980" s="38"/>
      <c r="C980" s="243" t="s">
        <v>1294</v>
      </c>
      <c r="D980" s="243" t="s">
        <v>160</v>
      </c>
      <c r="E980" s="244" t="s">
        <v>1304</v>
      </c>
      <c r="F980" s="245" t="s">
        <v>1305</v>
      </c>
      <c r="G980" s="246" t="s">
        <v>284</v>
      </c>
      <c r="H980" s="247">
        <v>12</v>
      </c>
      <c r="I980" s="248"/>
      <c r="J980" s="249">
        <f>ROUND(I980*H980,2)</f>
        <v>0</v>
      </c>
      <c r="K980" s="250"/>
      <c r="L980" s="43"/>
      <c r="M980" s="251" t="s">
        <v>1</v>
      </c>
      <c r="N980" s="252" t="s">
        <v>38</v>
      </c>
      <c r="O980" s="90"/>
      <c r="P980" s="253">
        <f>O980*H980</f>
        <v>0</v>
      </c>
      <c r="Q980" s="253">
        <v>0</v>
      </c>
      <c r="R980" s="253">
        <f>Q980*H980</f>
        <v>0</v>
      </c>
      <c r="S980" s="253">
        <v>0</v>
      </c>
      <c r="T980" s="254">
        <f>S980*H980</f>
        <v>0</v>
      </c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R980" s="255" t="s">
        <v>242</v>
      </c>
      <c r="AT980" s="255" t="s">
        <v>160</v>
      </c>
      <c r="AU980" s="255" t="s">
        <v>82</v>
      </c>
      <c r="AY980" s="16" t="s">
        <v>158</v>
      </c>
      <c r="BE980" s="256">
        <f>IF(N980="základní",J980,0)</f>
        <v>0</v>
      </c>
      <c r="BF980" s="256">
        <f>IF(N980="snížená",J980,0)</f>
        <v>0</v>
      </c>
      <c r="BG980" s="256">
        <f>IF(N980="zákl. přenesená",J980,0)</f>
        <v>0</v>
      </c>
      <c r="BH980" s="256">
        <f>IF(N980="sníž. přenesená",J980,0)</f>
        <v>0</v>
      </c>
      <c r="BI980" s="256">
        <f>IF(N980="nulová",J980,0)</f>
        <v>0</v>
      </c>
      <c r="BJ980" s="16" t="s">
        <v>80</v>
      </c>
      <c r="BK980" s="256">
        <f>ROUND(I980*H980,2)</f>
        <v>0</v>
      </c>
      <c r="BL980" s="16" t="s">
        <v>242</v>
      </c>
      <c r="BM980" s="255" t="s">
        <v>2744</v>
      </c>
    </row>
    <row r="981" spans="1:65" s="2" customFormat="1" ht="16.5" customHeight="1">
      <c r="A981" s="37"/>
      <c r="B981" s="38"/>
      <c r="C981" s="279" t="s">
        <v>1299</v>
      </c>
      <c r="D981" s="279" t="s">
        <v>233</v>
      </c>
      <c r="E981" s="280" t="s">
        <v>1308</v>
      </c>
      <c r="F981" s="281" t="s">
        <v>1309</v>
      </c>
      <c r="G981" s="282" t="s">
        <v>284</v>
      </c>
      <c r="H981" s="283">
        <v>12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38</v>
      </c>
      <c r="O981" s="90"/>
      <c r="P981" s="253">
        <f>O981*H981</f>
        <v>0</v>
      </c>
      <c r="Q981" s="253">
        <v>0.0042</v>
      </c>
      <c r="R981" s="253">
        <f>Q981*H981</f>
        <v>0.0504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341</v>
      </c>
      <c r="AT981" s="255" t="s">
        <v>233</v>
      </c>
      <c r="AU981" s="255" t="s">
        <v>82</v>
      </c>
      <c r="AY981" s="16" t="s">
        <v>158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242</v>
      </c>
      <c r="BM981" s="255" t="s">
        <v>2745</v>
      </c>
    </row>
    <row r="982" spans="1:65" s="2" customFormat="1" ht="16.5" customHeight="1">
      <c r="A982" s="37"/>
      <c r="B982" s="38"/>
      <c r="C982" s="279" t="s">
        <v>1303</v>
      </c>
      <c r="D982" s="279" t="s">
        <v>233</v>
      </c>
      <c r="E982" s="280" t="s">
        <v>1312</v>
      </c>
      <c r="F982" s="281" t="s">
        <v>1313</v>
      </c>
      <c r="G982" s="282" t="s">
        <v>284</v>
      </c>
      <c r="H982" s="283">
        <v>24</v>
      </c>
      <c r="I982" s="284"/>
      <c r="J982" s="285">
        <f>ROUND(I982*H982,2)</f>
        <v>0</v>
      </c>
      <c r="K982" s="286"/>
      <c r="L982" s="287"/>
      <c r="M982" s="288" t="s">
        <v>1</v>
      </c>
      <c r="N982" s="289" t="s">
        <v>38</v>
      </c>
      <c r="O982" s="90"/>
      <c r="P982" s="253">
        <f>O982*H982</f>
        <v>0</v>
      </c>
      <c r="Q982" s="253">
        <v>0.00032</v>
      </c>
      <c r="R982" s="253">
        <f>Q982*H982</f>
        <v>0.007680000000000001</v>
      </c>
      <c r="S982" s="253">
        <v>0</v>
      </c>
      <c r="T982" s="254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55" t="s">
        <v>341</v>
      </c>
      <c r="AT982" s="255" t="s">
        <v>233</v>
      </c>
      <c r="AU982" s="255" t="s">
        <v>82</v>
      </c>
      <c r="AY982" s="16" t="s">
        <v>158</v>
      </c>
      <c r="BE982" s="256">
        <f>IF(N982="základní",J982,0)</f>
        <v>0</v>
      </c>
      <c r="BF982" s="256">
        <f>IF(N982="snížená",J982,0)</f>
        <v>0</v>
      </c>
      <c r="BG982" s="256">
        <f>IF(N982="zákl. přenesená",J982,0)</f>
        <v>0</v>
      </c>
      <c r="BH982" s="256">
        <f>IF(N982="sníž. přenesená",J982,0)</f>
        <v>0</v>
      </c>
      <c r="BI982" s="256">
        <f>IF(N982="nulová",J982,0)</f>
        <v>0</v>
      </c>
      <c r="BJ982" s="16" t="s">
        <v>80</v>
      </c>
      <c r="BK982" s="256">
        <f>ROUND(I982*H982,2)</f>
        <v>0</v>
      </c>
      <c r="BL982" s="16" t="s">
        <v>242</v>
      </c>
      <c r="BM982" s="255" t="s">
        <v>2746</v>
      </c>
    </row>
    <row r="983" spans="1:51" s="14" customFormat="1" ht="12">
      <c r="A983" s="14"/>
      <c r="B983" s="268"/>
      <c r="C983" s="269"/>
      <c r="D983" s="259" t="s">
        <v>166</v>
      </c>
      <c r="E983" s="270" t="s">
        <v>1</v>
      </c>
      <c r="F983" s="271" t="s">
        <v>2742</v>
      </c>
      <c r="G983" s="269"/>
      <c r="H983" s="272">
        <v>24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166</v>
      </c>
      <c r="AU983" s="278" t="s">
        <v>82</v>
      </c>
      <c r="AV983" s="14" t="s">
        <v>82</v>
      </c>
      <c r="AW983" s="14" t="s">
        <v>30</v>
      </c>
      <c r="AX983" s="14" t="s">
        <v>73</v>
      </c>
      <c r="AY983" s="278" t="s">
        <v>158</v>
      </c>
    </row>
    <row r="984" spans="1:65" s="2" customFormat="1" ht="16.5" customHeight="1">
      <c r="A984" s="37"/>
      <c r="B984" s="38"/>
      <c r="C984" s="243" t="s">
        <v>1307</v>
      </c>
      <c r="D984" s="243" t="s">
        <v>160</v>
      </c>
      <c r="E984" s="244" t="s">
        <v>1316</v>
      </c>
      <c r="F984" s="245" t="s">
        <v>1317</v>
      </c>
      <c r="G984" s="246" t="s">
        <v>284</v>
      </c>
      <c r="H984" s="247">
        <v>12</v>
      </c>
      <c r="I984" s="248"/>
      <c r="J984" s="249">
        <f>ROUND(I984*H984,2)</f>
        <v>0</v>
      </c>
      <c r="K984" s="250"/>
      <c r="L984" s="43"/>
      <c r="M984" s="251" t="s">
        <v>1</v>
      </c>
      <c r="N984" s="252" t="s">
        <v>38</v>
      </c>
      <c r="O984" s="90"/>
      <c r="P984" s="253">
        <f>O984*H984</f>
        <v>0</v>
      </c>
      <c r="Q984" s="253">
        <v>0</v>
      </c>
      <c r="R984" s="253">
        <f>Q984*H984</f>
        <v>0</v>
      </c>
      <c r="S984" s="253">
        <v>0</v>
      </c>
      <c r="T984" s="254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55" t="s">
        <v>242</v>
      </c>
      <c r="AT984" s="255" t="s">
        <v>160</v>
      </c>
      <c r="AU984" s="255" t="s">
        <v>82</v>
      </c>
      <c r="AY984" s="16" t="s">
        <v>158</v>
      </c>
      <c r="BE984" s="256">
        <f>IF(N984="základní",J984,0)</f>
        <v>0</v>
      </c>
      <c r="BF984" s="256">
        <f>IF(N984="snížená",J984,0)</f>
        <v>0</v>
      </c>
      <c r="BG984" s="256">
        <f>IF(N984="zákl. přenesená",J984,0)</f>
        <v>0</v>
      </c>
      <c r="BH984" s="256">
        <f>IF(N984="sníž. přenesená",J984,0)</f>
        <v>0</v>
      </c>
      <c r="BI984" s="256">
        <f>IF(N984="nulová",J984,0)</f>
        <v>0</v>
      </c>
      <c r="BJ984" s="16" t="s">
        <v>80</v>
      </c>
      <c r="BK984" s="256">
        <f>ROUND(I984*H984,2)</f>
        <v>0</v>
      </c>
      <c r="BL984" s="16" t="s">
        <v>242</v>
      </c>
      <c r="BM984" s="255" t="s">
        <v>2747</v>
      </c>
    </row>
    <row r="985" spans="1:65" s="2" customFormat="1" ht="16.5" customHeight="1">
      <c r="A985" s="37"/>
      <c r="B985" s="38"/>
      <c r="C985" s="279" t="s">
        <v>1311</v>
      </c>
      <c r="D985" s="279" t="s">
        <v>233</v>
      </c>
      <c r="E985" s="280" t="s">
        <v>1320</v>
      </c>
      <c r="F985" s="281" t="s">
        <v>1321</v>
      </c>
      <c r="G985" s="282" t="s">
        <v>284</v>
      </c>
      <c r="H985" s="283">
        <v>12</v>
      </c>
      <c r="I985" s="284"/>
      <c r="J985" s="285">
        <f>ROUND(I985*H985,2)</f>
        <v>0</v>
      </c>
      <c r="K985" s="286"/>
      <c r="L985" s="287"/>
      <c r="M985" s="288" t="s">
        <v>1</v>
      </c>
      <c r="N985" s="289" t="s">
        <v>38</v>
      </c>
      <c r="O985" s="90"/>
      <c r="P985" s="253">
        <f>O985*H985</f>
        <v>0</v>
      </c>
      <c r="Q985" s="253">
        <v>1E-06</v>
      </c>
      <c r="R985" s="253">
        <f>Q985*H985</f>
        <v>1.2E-05</v>
      </c>
      <c r="S985" s="253">
        <v>0</v>
      </c>
      <c r="T985" s="254">
        <f>S985*H985</f>
        <v>0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341</v>
      </c>
      <c r="AT985" s="255" t="s">
        <v>233</v>
      </c>
      <c r="AU985" s="255" t="s">
        <v>82</v>
      </c>
      <c r="AY985" s="16" t="s">
        <v>158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80</v>
      </c>
      <c r="BK985" s="256">
        <f>ROUND(I985*H985,2)</f>
        <v>0</v>
      </c>
      <c r="BL985" s="16" t="s">
        <v>242</v>
      </c>
      <c r="BM985" s="255" t="s">
        <v>2748</v>
      </c>
    </row>
    <row r="986" spans="1:65" s="2" customFormat="1" ht="21.75" customHeight="1">
      <c r="A986" s="37"/>
      <c r="B986" s="38"/>
      <c r="C986" s="243" t="s">
        <v>1315</v>
      </c>
      <c r="D986" s="243" t="s">
        <v>160</v>
      </c>
      <c r="E986" s="244" t="s">
        <v>1324</v>
      </c>
      <c r="F986" s="245" t="s">
        <v>1325</v>
      </c>
      <c r="G986" s="246" t="s">
        <v>284</v>
      </c>
      <c r="H986" s="247">
        <v>1</v>
      </c>
      <c r="I986" s="248"/>
      <c r="J986" s="249">
        <f>ROUND(I986*H986,2)</f>
        <v>0</v>
      </c>
      <c r="K986" s="250"/>
      <c r="L986" s="43"/>
      <c r="M986" s="251" t="s">
        <v>1</v>
      </c>
      <c r="N986" s="252" t="s">
        <v>38</v>
      </c>
      <c r="O986" s="90"/>
      <c r="P986" s="253">
        <f>O986*H986</f>
        <v>0</v>
      </c>
      <c r="Q986" s="253">
        <v>0</v>
      </c>
      <c r="R986" s="253">
        <f>Q986*H986</f>
        <v>0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242</v>
      </c>
      <c r="AT986" s="255" t="s">
        <v>160</v>
      </c>
      <c r="AU986" s="255" t="s">
        <v>82</v>
      </c>
      <c r="AY986" s="16" t="s">
        <v>158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80</v>
      </c>
      <c r="BK986" s="256">
        <f>ROUND(I986*H986,2)</f>
        <v>0</v>
      </c>
      <c r="BL986" s="16" t="s">
        <v>242</v>
      </c>
      <c r="BM986" s="255" t="s">
        <v>2749</v>
      </c>
    </row>
    <row r="987" spans="1:65" s="2" customFormat="1" ht="21.75" customHeight="1">
      <c r="A987" s="37"/>
      <c r="B987" s="38"/>
      <c r="C987" s="243" t="s">
        <v>1319</v>
      </c>
      <c r="D987" s="243" t="s">
        <v>160</v>
      </c>
      <c r="E987" s="244" t="s">
        <v>1328</v>
      </c>
      <c r="F987" s="245" t="s">
        <v>1329</v>
      </c>
      <c r="G987" s="246" t="s">
        <v>214</v>
      </c>
      <c r="H987" s="247">
        <v>0.36</v>
      </c>
      <c r="I987" s="248"/>
      <c r="J987" s="249">
        <f>ROUND(I987*H987,2)</f>
        <v>0</v>
      </c>
      <c r="K987" s="250"/>
      <c r="L987" s="43"/>
      <c r="M987" s="251" t="s">
        <v>1</v>
      </c>
      <c r="N987" s="252" t="s">
        <v>38</v>
      </c>
      <c r="O987" s="90"/>
      <c r="P987" s="253">
        <f>O987*H987</f>
        <v>0</v>
      </c>
      <c r="Q987" s="253">
        <v>0</v>
      </c>
      <c r="R987" s="253">
        <f>Q987*H987</f>
        <v>0</v>
      </c>
      <c r="S987" s="253">
        <v>0</v>
      </c>
      <c r="T987" s="254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55" t="s">
        <v>242</v>
      </c>
      <c r="AT987" s="255" t="s">
        <v>160</v>
      </c>
      <c r="AU987" s="255" t="s">
        <v>82</v>
      </c>
      <c r="AY987" s="16" t="s">
        <v>158</v>
      </c>
      <c r="BE987" s="256">
        <f>IF(N987="základní",J987,0)</f>
        <v>0</v>
      </c>
      <c r="BF987" s="256">
        <f>IF(N987="snížená",J987,0)</f>
        <v>0</v>
      </c>
      <c r="BG987" s="256">
        <f>IF(N987="zákl. přenesená",J987,0)</f>
        <v>0</v>
      </c>
      <c r="BH987" s="256">
        <f>IF(N987="sníž. přenesená",J987,0)</f>
        <v>0</v>
      </c>
      <c r="BI987" s="256">
        <f>IF(N987="nulová",J987,0)</f>
        <v>0</v>
      </c>
      <c r="BJ987" s="16" t="s">
        <v>80</v>
      </c>
      <c r="BK987" s="256">
        <f>ROUND(I987*H987,2)</f>
        <v>0</v>
      </c>
      <c r="BL987" s="16" t="s">
        <v>242</v>
      </c>
      <c r="BM987" s="255" t="s">
        <v>2750</v>
      </c>
    </row>
    <row r="988" spans="1:63" s="12" customFormat="1" ht="22.8" customHeight="1">
      <c r="A988" s="12"/>
      <c r="B988" s="227"/>
      <c r="C988" s="228"/>
      <c r="D988" s="229" t="s">
        <v>72</v>
      </c>
      <c r="E988" s="241" t="s">
        <v>1331</v>
      </c>
      <c r="F988" s="241" t="s">
        <v>1332</v>
      </c>
      <c r="G988" s="228"/>
      <c r="H988" s="228"/>
      <c r="I988" s="231"/>
      <c r="J988" s="242">
        <f>BK988</f>
        <v>0</v>
      </c>
      <c r="K988" s="228"/>
      <c r="L988" s="233"/>
      <c r="M988" s="234"/>
      <c r="N988" s="235"/>
      <c r="O988" s="235"/>
      <c r="P988" s="236">
        <f>SUM(P989:P996)</f>
        <v>0</v>
      </c>
      <c r="Q988" s="235"/>
      <c r="R988" s="236">
        <f>SUM(R989:R996)</f>
        <v>0</v>
      </c>
      <c r="S988" s="235"/>
      <c r="T988" s="237">
        <f>SUM(T989:T996)</f>
        <v>0</v>
      </c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R988" s="238" t="s">
        <v>82</v>
      </c>
      <c r="AT988" s="239" t="s">
        <v>72</v>
      </c>
      <c r="AU988" s="239" t="s">
        <v>80</v>
      </c>
      <c r="AY988" s="238" t="s">
        <v>158</v>
      </c>
      <c r="BK988" s="240">
        <f>SUM(BK989:BK996)</f>
        <v>0</v>
      </c>
    </row>
    <row r="989" spans="1:65" s="2" customFormat="1" ht="21.75" customHeight="1">
      <c r="A989" s="37"/>
      <c r="B989" s="38"/>
      <c r="C989" s="243" t="s">
        <v>1323</v>
      </c>
      <c r="D989" s="243" t="s">
        <v>160</v>
      </c>
      <c r="E989" s="244" t="s">
        <v>1334</v>
      </c>
      <c r="F989" s="245" t="s">
        <v>1335</v>
      </c>
      <c r="G989" s="246" t="s">
        <v>284</v>
      </c>
      <c r="H989" s="247">
        <v>10</v>
      </c>
      <c r="I989" s="248"/>
      <c r="J989" s="249">
        <f>ROUND(I989*H989,2)</f>
        <v>0</v>
      </c>
      <c r="K989" s="250"/>
      <c r="L989" s="43"/>
      <c r="M989" s="251" t="s">
        <v>1</v>
      </c>
      <c r="N989" s="252" t="s">
        <v>38</v>
      </c>
      <c r="O989" s="90"/>
      <c r="P989" s="253">
        <f>O989*H989</f>
        <v>0</v>
      </c>
      <c r="Q989" s="253">
        <v>0</v>
      </c>
      <c r="R989" s="253">
        <f>Q989*H989</f>
        <v>0</v>
      </c>
      <c r="S989" s="253">
        <v>0</v>
      </c>
      <c r="T989" s="254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55" t="s">
        <v>242</v>
      </c>
      <c r="AT989" s="255" t="s">
        <v>160</v>
      </c>
      <c r="AU989" s="255" t="s">
        <v>82</v>
      </c>
      <c r="AY989" s="16" t="s">
        <v>158</v>
      </c>
      <c r="BE989" s="256">
        <f>IF(N989="základní",J989,0)</f>
        <v>0</v>
      </c>
      <c r="BF989" s="256">
        <f>IF(N989="snížená",J989,0)</f>
        <v>0</v>
      </c>
      <c r="BG989" s="256">
        <f>IF(N989="zákl. přenesená",J989,0)</f>
        <v>0</v>
      </c>
      <c r="BH989" s="256">
        <f>IF(N989="sníž. přenesená",J989,0)</f>
        <v>0</v>
      </c>
      <c r="BI989" s="256">
        <f>IF(N989="nulová",J989,0)</f>
        <v>0</v>
      </c>
      <c r="BJ989" s="16" t="s">
        <v>80</v>
      </c>
      <c r="BK989" s="256">
        <f>ROUND(I989*H989,2)</f>
        <v>0</v>
      </c>
      <c r="BL989" s="16" t="s">
        <v>242</v>
      </c>
      <c r="BM989" s="255" t="s">
        <v>2751</v>
      </c>
    </row>
    <row r="990" spans="1:65" s="2" customFormat="1" ht="21.75" customHeight="1">
      <c r="A990" s="37"/>
      <c r="B990" s="38"/>
      <c r="C990" s="243" t="s">
        <v>1327</v>
      </c>
      <c r="D990" s="243" t="s">
        <v>160</v>
      </c>
      <c r="E990" s="244" t="s">
        <v>1338</v>
      </c>
      <c r="F990" s="245" t="s">
        <v>1339</v>
      </c>
      <c r="G990" s="246" t="s">
        <v>284</v>
      </c>
      <c r="H990" s="247">
        <v>30</v>
      </c>
      <c r="I990" s="248"/>
      <c r="J990" s="249">
        <f>ROUND(I990*H990,2)</f>
        <v>0</v>
      </c>
      <c r="K990" s="250"/>
      <c r="L990" s="43"/>
      <c r="M990" s="251" t="s">
        <v>1</v>
      </c>
      <c r="N990" s="252" t="s">
        <v>38</v>
      </c>
      <c r="O990" s="90"/>
      <c r="P990" s="253">
        <f>O990*H990</f>
        <v>0</v>
      </c>
      <c r="Q990" s="253">
        <v>0</v>
      </c>
      <c r="R990" s="253">
        <f>Q990*H990</f>
        <v>0</v>
      </c>
      <c r="S990" s="253">
        <v>0</v>
      </c>
      <c r="T990" s="254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55" t="s">
        <v>242</v>
      </c>
      <c r="AT990" s="255" t="s">
        <v>160</v>
      </c>
      <c r="AU990" s="255" t="s">
        <v>82</v>
      </c>
      <c r="AY990" s="16" t="s">
        <v>158</v>
      </c>
      <c r="BE990" s="256">
        <f>IF(N990="základní",J990,0)</f>
        <v>0</v>
      </c>
      <c r="BF990" s="256">
        <f>IF(N990="snížená",J990,0)</f>
        <v>0</v>
      </c>
      <c r="BG990" s="256">
        <f>IF(N990="zákl. přenesená",J990,0)</f>
        <v>0</v>
      </c>
      <c r="BH990" s="256">
        <f>IF(N990="sníž. přenesená",J990,0)</f>
        <v>0</v>
      </c>
      <c r="BI990" s="256">
        <f>IF(N990="nulová",J990,0)</f>
        <v>0</v>
      </c>
      <c r="BJ990" s="16" t="s">
        <v>80</v>
      </c>
      <c r="BK990" s="256">
        <f>ROUND(I990*H990,2)</f>
        <v>0</v>
      </c>
      <c r="BL990" s="16" t="s">
        <v>242</v>
      </c>
      <c r="BM990" s="255" t="s">
        <v>2752</v>
      </c>
    </row>
    <row r="991" spans="1:51" s="14" customFormat="1" ht="12">
      <c r="A991" s="14"/>
      <c r="B991" s="268"/>
      <c r="C991" s="269"/>
      <c r="D991" s="259" t="s">
        <v>166</v>
      </c>
      <c r="E991" s="270" t="s">
        <v>1</v>
      </c>
      <c r="F991" s="271" t="s">
        <v>2753</v>
      </c>
      <c r="G991" s="269"/>
      <c r="H991" s="272">
        <v>30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166</v>
      </c>
      <c r="AU991" s="278" t="s">
        <v>82</v>
      </c>
      <c r="AV991" s="14" t="s">
        <v>82</v>
      </c>
      <c r="AW991" s="14" t="s">
        <v>30</v>
      </c>
      <c r="AX991" s="14" t="s">
        <v>73</v>
      </c>
      <c r="AY991" s="278" t="s">
        <v>158</v>
      </c>
    </row>
    <row r="992" spans="1:65" s="2" customFormat="1" ht="33" customHeight="1">
      <c r="A992" s="37"/>
      <c r="B992" s="38"/>
      <c r="C992" s="243" t="s">
        <v>1333</v>
      </c>
      <c r="D992" s="243" t="s">
        <v>160</v>
      </c>
      <c r="E992" s="244" t="s">
        <v>1343</v>
      </c>
      <c r="F992" s="245" t="s">
        <v>1344</v>
      </c>
      <c r="G992" s="246" t="s">
        <v>284</v>
      </c>
      <c r="H992" s="247">
        <v>40</v>
      </c>
      <c r="I992" s="248"/>
      <c r="J992" s="249">
        <f>ROUND(I992*H992,2)</f>
        <v>0</v>
      </c>
      <c r="K992" s="250"/>
      <c r="L992" s="43"/>
      <c r="M992" s="251" t="s">
        <v>1</v>
      </c>
      <c r="N992" s="252" t="s">
        <v>38</v>
      </c>
      <c r="O992" s="90"/>
      <c r="P992" s="253">
        <f>O992*H992</f>
        <v>0</v>
      </c>
      <c r="Q992" s="253">
        <v>0</v>
      </c>
      <c r="R992" s="253">
        <f>Q992*H992</f>
        <v>0</v>
      </c>
      <c r="S992" s="253">
        <v>0</v>
      </c>
      <c r="T992" s="254">
        <f>S992*H992</f>
        <v>0</v>
      </c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R992" s="255" t="s">
        <v>242</v>
      </c>
      <c r="AT992" s="255" t="s">
        <v>160</v>
      </c>
      <c r="AU992" s="255" t="s">
        <v>82</v>
      </c>
      <c r="AY992" s="16" t="s">
        <v>158</v>
      </c>
      <c r="BE992" s="256">
        <f>IF(N992="základní",J992,0)</f>
        <v>0</v>
      </c>
      <c r="BF992" s="256">
        <f>IF(N992="snížená",J992,0)</f>
        <v>0</v>
      </c>
      <c r="BG992" s="256">
        <f>IF(N992="zákl. přenesená",J992,0)</f>
        <v>0</v>
      </c>
      <c r="BH992" s="256">
        <f>IF(N992="sníž. přenesená",J992,0)</f>
        <v>0</v>
      </c>
      <c r="BI992" s="256">
        <f>IF(N992="nulová",J992,0)</f>
        <v>0</v>
      </c>
      <c r="BJ992" s="16" t="s">
        <v>80</v>
      </c>
      <c r="BK992" s="256">
        <f>ROUND(I992*H992,2)</f>
        <v>0</v>
      </c>
      <c r="BL992" s="16" t="s">
        <v>242</v>
      </c>
      <c r="BM992" s="255" t="s">
        <v>2754</v>
      </c>
    </row>
    <row r="993" spans="1:51" s="13" customFormat="1" ht="12">
      <c r="A993" s="13"/>
      <c r="B993" s="257"/>
      <c r="C993" s="258"/>
      <c r="D993" s="259" t="s">
        <v>166</v>
      </c>
      <c r="E993" s="260" t="s">
        <v>1</v>
      </c>
      <c r="F993" s="261" t="s">
        <v>1346</v>
      </c>
      <c r="G993" s="258"/>
      <c r="H993" s="260" t="s">
        <v>1</v>
      </c>
      <c r="I993" s="262"/>
      <c r="J993" s="258"/>
      <c r="K993" s="258"/>
      <c r="L993" s="263"/>
      <c r="M993" s="264"/>
      <c r="N993" s="265"/>
      <c r="O993" s="265"/>
      <c r="P993" s="265"/>
      <c r="Q993" s="265"/>
      <c r="R993" s="265"/>
      <c r="S993" s="265"/>
      <c r="T993" s="266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7" t="s">
        <v>166</v>
      </c>
      <c r="AU993" s="267" t="s">
        <v>82</v>
      </c>
      <c r="AV993" s="13" t="s">
        <v>80</v>
      </c>
      <c r="AW993" s="13" t="s">
        <v>30</v>
      </c>
      <c r="AX993" s="13" t="s">
        <v>73</v>
      </c>
      <c r="AY993" s="267" t="s">
        <v>158</v>
      </c>
    </row>
    <row r="994" spans="1:51" s="14" customFormat="1" ht="12">
      <c r="A994" s="14"/>
      <c r="B994" s="268"/>
      <c r="C994" s="269"/>
      <c r="D994" s="259" t="s">
        <v>166</v>
      </c>
      <c r="E994" s="270" t="s">
        <v>1</v>
      </c>
      <c r="F994" s="271" t="s">
        <v>2755</v>
      </c>
      <c r="G994" s="269"/>
      <c r="H994" s="272">
        <v>4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166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158</v>
      </c>
    </row>
    <row r="995" spans="1:51" s="14" customFormat="1" ht="12">
      <c r="A995" s="14"/>
      <c r="B995" s="268"/>
      <c r="C995" s="269"/>
      <c r="D995" s="259" t="s">
        <v>166</v>
      </c>
      <c r="E995" s="270" t="s">
        <v>1</v>
      </c>
      <c r="F995" s="271" t="s">
        <v>2756</v>
      </c>
      <c r="G995" s="269"/>
      <c r="H995" s="272">
        <v>18</v>
      </c>
      <c r="I995" s="273"/>
      <c r="J995" s="269"/>
      <c r="K995" s="269"/>
      <c r="L995" s="274"/>
      <c r="M995" s="275"/>
      <c r="N995" s="276"/>
      <c r="O995" s="276"/>
      <c r="P995" s="276"/>
      <c r="Q995" s="276"/>
      <c r="R995" s="276"/>
      <c r="S995" s="276"/>
      <c r="T995" s="27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78" t="s">
        <v>166</v>
      </c>
      <c r="AU995" s="278" t="s">
        <v>82</v>
      </c>
      <c r="AV995" s="14" t="s">
        <v>82</v>
      </c>
      <c r="AW995" s="14" t="s">
        <v>30</v>
      </c>
      <c r="AX995" s="14" t="s">
        <v>73</v>
      </c>
      <c r="AY995" s="278" t="s">
        <v>158</v>
      </c>
    </row>
    <row r="996" spans="1:51" s="14" customFormat="1" ht="12">
      <c r="A996" s="14"/>
      <c r="B996" s="268"/>
      <c r="C996" s="269"/>
      <c r="D996" s="259" t="s">
        <v>166</v>
      </c>
      <c r="E996" s="270" t="s">
        <v>1</v>
      </c>
      <c r="F996" s="271" t="s">
        <v>2757</v>
      </c>
      <c r="G996" s="269"/>
      <c r="H996" s="272">
        <v>18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166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158</v>
      </c>
    </row>
    <row r="997" spans="1:63" s="12" customFormat="1" ht="22.8" customHeight="1">
      <c r="A997" s="12"/>
      <c r="B997" s="227"/>
      <c r="C997" s="228"/>
      <c r="D997" s="229" t="s">
        <v>72</v>
      </c>
      <c r="E997" s="241" t="s">
        <v>1349</v>
      </c>
      <c r="F997" s="241" t="s">
        <v>1350</v>
      </c>
      <c r="G997" s="228"/>
      <c r="H997" s="228"/>
      <c r="I997" s="231"/>
      <c r="J997" s="242">
        <f>BK997</f>
        <v>0</v>
      </c>
      <c r="K997" s="228"/>
      <c r="L997" s="233"/>
      <c r="M997" s="234"/>
      <c r="N997" s="235"/>
      <c r="O997" s="235"/>
      <c r="P997" s="236">
        <f>SUM(P998:P1066)</f>
        <v>0</v>
      </c>
      <c r="Q997" s="235"/>
      <c r="R997" s="236">
        <f>SUM(R998:R1066)</f>
        <v>7.125986669999998</v>
      </c>
      <c r="S997" s="235"/>
      <c r="T997" s="237">
        <f>SUM(T998:T1066)</f>
        <v>2.32358</v>
      </c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R997" s="238" t="s">
        <v>82</v>
      </c>
      <c r="AT997" s="239" t="s">
        <v>72</v>
      </c>
      <c r="AU997" s="239" t="s">
        <v>80</v>
      </c>
      <c r="AY997" s="238" t="s">
        <v>158</v>
      </c>
      <c r="BK997" s="240">
        <f>SUM(BK998:BK1066)</f>
        <v>0</v>
      </c>
    </row>
    <row r="998" spans="1:65" s="2" customFormat="1" ht="16.5" customHeight="1">
      <c r="A998" s="37"/>
      <c r="B998" s="38"/>
      <c r="C998" s="243" t="s">
        <v>1337</v>
      </c>
      <c r="D998" s="243" t="s">
        <v>160</v>
      </c>
      <c r="E998" s="244" t="s">
        <v>1352</v>
      </c>
      <c r="F998" s="245" t="s">
        <v>1353</v>
      </c>
      <c r="G998" s="246" t="s">
        <v>284</v>
      </c>
      <c r="H998" s="247">
        <v>113</v>
      </c>
      <c r="I998" s="248"/>
      <c r="J998" s="249">
        <f>ROUND(I998*H998,2)</f>
        <v>0</v>
      </c>
      <c r="K998" s="250"/>
      <c r="L998" s="43"/>
      <c r="M998" s="251" t="s">
        <v>1</v>
      </c>
      <c r="N998" s="252" t="s">
        <v>38</v>
      </c>
      <c r="O998" s="90"/>
      <c r="P998" s="253">
        <f>O998*H998</f>
        <v>0</v>
      </c>
      <c r="Q998" s="253">
        <v>0</v>
      </c>
      <c r="R998" s="253">
        <f>Q998*H998</f>
        <v>0</v>
      </c>
      <c r="S998" s="253">
        <v>0</v>
      </c>
      <c r="T998" s="254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55" t="s">
        <v>164</v>
      </c>
      <c r="AT998" s="255" t="s">
        <v>160</v>
      </c>
      <c r="AU998" s="255" t="s">
        <v>82</v>
      </c>
      <c r="AY998" s="16" t="s">
        <v>158</v>
      </c>
      <c r="BE998" s="256">
        <f>IF(N998="základní",J998,0)</f>
        <v>0</v>
      </c>
      <c r="BF998" s="256">
        <f>IF(N998="snížená",J998,0)</f>
        <v>0</v>
      </c>
      <c r="BG998" s="256">
        <f>IF(N998="zákl. přenesená",J998,0)</f>
        <v>0</v>
      </c>
      <c r="BH998" s="256">
        <f>IF(N998="sníž. přenesená",J998,0)</f>
        <v>0</v>
      </c>
      <c r="BI998" s="256">
        <f>IF(N998="nulová",J998,0)</f>
        <v>0</v>
      </c>
      <c r="BJ998" s="16" t="s">
        <v>80</v>
      </c>
      <c r="BK998" s="256">
        <f>ROUND(I998*H998,2)</f>
        <v>0</v>
      </c>
      <c r="BL998" s="16" t="s">
        <v>164</v>
      </c>
      <c r="BM998" s="255" t="s">
        <v>2758</v>
      </c>
    </row>
    <row r="999" spans="1:51" s="14" customFormat="1" ht="12">
      <c r="A999" s="14"/>
      <c r="B999" s="268"/>
      <c r="C999" s="269"/>
      <c r="D999" s="259" t="s">
        <v>166</v>
      </c>
      <c r="E999" s="270" t="s">
        <v>1</v>
      </c>
      <c r="F999" s="271" t="s">
        <v>2584</v>
      </c>
      <c r="G999" s="269"/>
      <c r="H999" s="272">
        <v>113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166</v>
      </c>
      <c r="AU999" s="278" t="s">
        <v>82</v>
      </c>
      <c r="AV999" s="14" t="s">
        <v>82</v>
      </c>
      <c r="AW999" s="14" t="s">
        <v>30</v>
      </c>
      <c r="AX999" s="14" t="s">
        <v>73</v>
      </c>
      <c r="AY999" s="278" t="s">
        <v>158</v>
      </c>
    </row>
    <row r="1000" spans="1:65" s="2" customFormat="1" ht="16.5" customHeight="1">
      <c r="A1000" s="37"/>
      <c r="B1000" s="38"/>
      <c r="C1000" s="279" t="s">
        <v>1342</v>
      </c>
      <c r="D1000" s="279" t="s">
        <v>233</v>
      </c>
      <c r="E1000" s="280" t="s">
        <v>1356</v>
      </c>
      <c r="F1000" s="281" t="s">
        <v>1357</v>
      </c>
      <c r="G1000" s="282" t="s">
        <v>284</v>
      </c>
      <c r="H1000" s="283">
        <v>38</v>
      </c>
      <c r="I1000" s="284"/>
      <c r="J1000" s="285">
        <f>ROUND(I1000*H1000,2)</f>
        <v>0</v>
      </c>
      <c r="K1000" s="286"/>
      <c r="L1000" s="287"/>
      <c r="M1000" s="288" t="s">
        <v>1</v>
      </c>
      <c r="N1000" s="289" t="s">
        <v>38</v>
      </c>
      <c r="O1000" s="90"/>
      <c r="P1000" s="253">
        <f>O1000*H1000</f>
        <v>0</v>
      </c>
      <c r="Q1000" s="253">
        <v>0.00078</v>
      </c>
      <c r="R1000" s="253">
        <f>Q1000*H1000</f>
        <v>0.02964</v>
      </c>
      <c r="S1000" s="253">
        <v>0</v>
      </c>
      <c r="T1000" s="254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203</v>
      </c>
      <c r="AT1000" s="255" t="s">
        <v>233</v>
      </c>
      <c r="AU1000" s="255" t="s">
        <v>82</v>
      </c>
      <c r="AY1000" s="16" t="s">
        <v>158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80</v>
      </c>
      <c r="BK1000" s="256">
        <f>ROUND(I1000*H1000,2)</f>
        <v>0</v>
      </c>
      <c r="BL1000" s="16" t="s">
        <v>164</v>
      </c>
      <c r="BM1000" s="255" t="s">
        <v>2759</v>
      </c>
    </row>
    <row r="1001" spans="1:51" s="14" customFormat="1" ht="12">
      <c r="A1001" s="14"/>
      <c r="B1001" s="268"/>
      <c r="C1001" s="269"/>
      <c r="D1001" s="259" t="s">
        <v>166</v>
      </c>
      <c r="E1001" s="270" t="s">
        <v>1</v>
      </c>
      <c r="F1001" s="271" t="s">
        <v>2760</v>
      </c>
      <c r="G1001" s="269"/>
      <c r="H1001" s="272">
        <v>38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166</v>
      </c>
      <c r="AU1001" s="278" t="s">
        <v>82</v>
      </c>
      <c r="AV1001" s="14" t="s">
        <v>82</v>
      </c>
      <c r="AW1001" s="14" t="s">
        <v>30</v>
      </c>
      <c r="AX1001" s="14" t="s">
        <v>73</v>
      </c>
      <c r="AY1001" s="278" t="s">
        <v>158</v>
      </c>
    </row>
    <row r="1002" spans="1:65" s="2" customFormat="1" ht="21.75" customHeight="1">
      <c r="A1002" s="37"/>
      <c r="B1002" s="38"/>
      <c r="C1002" s="279" t="s">
        <v>1351</v>
      </c>
      <c r="D1002" s="279" t="s">
        <v>233</v>
      </c>
      <c r="E1002" s="280" t="s">
        <v>1361</v>
      </c>
      <c r="F1002" s="281" t="s">
        <v>1362</v>
      </c>
      <c r="G1002" s="282" t="s">
        <v>1363</v>
      </c>
      <c r="H1002" s="283">
        <v>0.113</v>
      </c>
      <c r="I1002" s="284"/>
      <c r="J1002" s="285">
        <f>ROUND(I1002*H1002,2)</f>
        <v>0</v>
      </c>
      <c r="K1002" s="286"/>
      <c r="L1002" s="287"/>
      <c r="M1002" s="288" t="s">
        <v>1</v>
      </c>
      <c r="N1002" s="289" t="s">
        <v>38</v>
      </c>
      <c r="O1002" s="90"/>
      <c r="P1002" s="253">
        <f>O1002*H1002</f>
        <v>0</v>
      </c>
      <c r="Q1002" s="253">
        <v>0.0173</v>
      </c>
      <c r="R1002" s="253">
        <f>Q1002*H1002</f>
        <v>0.0019549</v>
      </c>
      <c r="S1002" s="253">
        <v>0</v>
      </c>
      <c r="T1002" s="254">
        <f>S1002*H1002</f>
        <v>0</v>
      </c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R1002" s="255" t="s">
        <v>203</v>
      </c>
      <c r="AT1002" s="255" t="s">
        <v>233</v>
      </c>
      <c r="AU1002" s="255" t="s">
        <v>82</v>
      </c>
      <c r="AY1002" s="16" t="s">
        <v>158</v>
      </c>
      <c r="BE1002" s="256">
        <f>IF(N1002="základní",J1002,0)</f>
        <v>0</v>
      </c>
      <c r="BF1002" s="256">
        <f>IF(N1002="snížená",J1002,0)</f>
        <v>0</v>
      </c>
      <c r="BG1002" s="256">
        <f>IF(N1002="zákl. přenesená",J1002,0)</f>
        <v>0</v>
      </c>
      <c r="BH1002" s="256">
        <f>IF(N1002="sníž. přenesená",J1002,0)</f>
        <v>0</v>
      </c>
      <c r="BI1002" s="256">
        <f>IF(N1002="nulová",J1002,0)</f>
        <v>0</v>
      </c>
      <c r="BJ1002" s="16" t="s">
        <v>80</v>
      </c>
      <c r="BK1002" s="256">
        <f>ROUND(I1002*H1002,2)</f>
        <v>0</v>
      </c>
      <c r="BL1002" s="16" t="s">
        <v>164</v>
      </c>
      <c r="BM1002" s="255" t="s">
        <v>2761</v>
      </c>
    </row>
    <row r="1003" spans="1:51" s="14" customFormat="1" ht="12">
      <c r="A1003" s="14"/>
      <c r="B1003" s="268"/>
      <c r="C1003" s="269"/>
      <c r="D1003" s="259" t="s">
        <v>166</v>
      </c>
      <c r="E1003" s="270" t="s">
        <v>1</v>
      </c>
      <c r="F1003" s="271" t="s">
        <v>2584</v>
      </c>
      <c r="G1003" s="269"/>
      <c r="H1003" s="272">
        <v>113</v>
      </c>
      <c r="I1003" s="273"/>
      <c r="J1003" s="269"/>
      <c r="K1003" s="269"/>
      <c r="L1003" s="274"/>
      <c r="M1003" s="275"/>
      <c r="N1003" s="276"/>
      <c r="O1003" s="276"/>
      <c r="P1003" s="276"/>
      <c r="Q1003" s="276"/>
      <c r="R1003" s="276"/>
      <c r="S1003" s="276"/>
      <c r="T1003" s="27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8" t="s">
        <v>166</v>
      </c>
      <c r="AU1003" s="278" t="s">
        <v>82</v>
      </c>
      <c r="AV1003" s="14" t="s">
        <v>82</v>
      </c>
      <c r="AW1003" s="14" t="s">
        <v>30</v>
      </c>
      <c r="AX1003" s="14" t="s">
        <v>73</v>
      </c>
      <c r="AY1003" s="278" t="s">
        <v>158</v>
      </c>
    </row>
    <row r="1004" spans="1:51" s="14" customFormat="1" ht="12">
      <c r="A1004" s="14"/>
      <c r="B1004" s="268"/>
      <c r="C1004" s="269"/>
      <c r="D1004" s="259" t="s">
        <v>166</v>
      </c>
      <c r="E1004" s="269"/>
      <c r="F1004" s="271" t="s">
        <v>2762</v>
      </c>
      <c r="G1004" s="269"/>
      <c r="H1004" s="272">
        <v>0.113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166</v>
      </c>
      <c r="AU1004" s="278" t="s">
        <v>82</v>
      </c>
      <c r="AV1004" s="14" t="s">
        <v>82</v>
      </c>
      <c r="AW1004" s="14" t="s">
        <v>4</v>
      </c>
      <c r="AX1004" s="14" t="s">
        <v>80</v>
      </c>
      <c r="AY1004" s="278" t="s">
        <v>158</v>
      </c>
    </row>
    <row r="1005" spans="1:65" s="2" customFormat="1" ht="16.5" customHeight="1">
      <c r="A1005" s="37"/>
      <c r="B1005" s="38"/>
      <c r="C1005" s="279" t="s">
        <v>1355</v>
      </c>
      <c r="D1005" s="279" t="s">
        <v>233</v>
      </c>
      <c r="E1005" s="280" t="s">
        <v>1367</v>
      </c>
      <c r="F1005" s="281" t="s">
        <v>1368</v>
      </c>
      <c r="G1005" s="282" t="s">
        <v>1363</v>
      </c>
      <c r="H1005" s="283">
        <v>0.113</v>
      </c>
      <c r="I1005" s="284"/>
      <c r="J1005" s="285">
        <f>ROUND(I1005*H1005,2)</f>
        <v>0</v>
      </c>
      <c r="K1005" s="286"/>
      <c r="L1005" s="287"/>
      <c r="M1005" s="288" t="s">
        <v>1</v>
      </c>
      <c r="N1005" s="289" t="s">
        <v>38</v>
      </c>
      <c r="O1005" s="90"/>
      <c r="P1005" s="253">
        <f>O1005*H1005</f>
        <v>0</v>
      </c>
      <c r="Q1005" s="253">
        <v>0.00627</v>
      </c>
      <c r="R1005" s="253">
        <f>Q1005*H1005</f>
        <v>0.0007085100000000001</v>
      </c>
      <c r="S1005" s="253">
        <v>0</v>
      </c>
      <c r="T1005" s="254">
        <f>S1005*H1005</f>
        <v>0</v>
      </c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R1005" s="255" t="s">
        <v>203</v>
      </c>
      <c r="AT1005" s="255" t="s">
        <v>233</v>
      </c>
      <c r="AU1005" s="255" t="s">
        <v>82</v>
      </c>
      <c r="AY1005" s="16" t="s">
        <v>158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6" t="s">
        <v>80</v>
      </c>
      <c r="BK1005" s="256">
        <f>ROUND(I1005*H1005,2)</f>
        <v>0</v>
      </c>
      <c r="BL1005" s="16" t="s">
        <v>164</v>
      </c>
      <c r="BM1005" s="255" t="s">
        <v>2763</v>
      </c>
    </row>
    <row r="1006" spans="1:51" s="14" customFormat="1" ht="12">
      <c r="A1006" s="14"/>
      <c r="B1006" s="268"/>
      <c r="C1006" s="269"/>
      <c r="D1006" s="259" t="s">
        <v>166</v>
      </c>
      <c r="E1006" s="270" t="s">
        <v>1</v>
      </c>
      <c r="F1006" s="271" t="s">
        <v>2584</v>
      </c>
      <c r="G1006" s="269"/>
      <c r="H1006" s="272">
        <v>113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166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158</v>
      </c>
    </row>
    <row r="1007" spans="1:51" s="14" customFormat="1" ht="12">
      <c r="A1007" s="14"/>
      <c r="B1007" s="268"/>
      <c r="C1007" s="269"/>
      <c r="D1007" s="259" t="s">
        <v>166</v>
      </c>
      <c r="E1007" s="269"/>
      <c r="F1007" s="271" t="s">
        <v>2762</v>
      </c>
      <c r="G1007" s="269"/>
      <c r="H1007" s="272">
        <v>0.113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166</v>
      </c>
      <c r="AU1007" s="278" t="s">
        <v>82</v>
      </c>
      <c r="AV1007" s="14" t="s">
        <v>82</v>
      </c>
      <c r="AW1007" s="14" t="s">
        <v>4</v>
      </c>
      <c r="AX1007" s="14" t="s">
        <v>80</v>
      </c>
      <c r="AY1007" s="278" t="s">
        <v>158</v>
      </c>
    </row>
    <row r="1008" spans="1:65" s="2" customFormat="1" ht="21.75" customHeight="1">
      <c r="A1008" s="37"/>
      <c r="B1008" s="38"/>
      <c r="C1008" s="243" t="s">
        <v>1360</v>
      </c>
      <c r="D1008" s="243" t="s">
        <v>160</v>
      </c>
      <c r="E1008" s="244" t="s">
        <v>1371</v>
      </c>
      <c r="F1008" s="245" t="s">
        <v>1372</v>
      </c>
      <c r="G1008" s="246" t="s">
        <v>462</v>
      </c>
      <c r="H1008" s="247">
        <v>12</v>
      </c>
      <c r="I1008" s="248"/>
      <c r="J1008" s="249">
        <f>ROUND(I1008*H1008,2)</f>
        <v>0</v>
      </c>
      <c r="K1008" s="250"/>
      <c r="L1008" s="43"/>
      <c r="M1008" s="251" t="s">
        <v>1</v>
      </c>
      <c r="N1008" s="252" t="s">
        <v>38</v>
      </c>
      <c r="O1008" s="90"/>
      <c r="P1008" s="253">
        <f>O1008*H1008</f>
        <v>0</v>
      </c>
      <c r="Q1008" s="253">
        <v>0</v>
      </c>
      <c r="R1008" s="253">
        <f>Q1008*H1008</f>
        <v>0</v>
      </c>
      <c r="S1008" s="253">
        <v>0.014</v>
      </c>
      <c r="T1008" s="254">
        <f>S1008*H1008</f>
        <v>0.168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255" t="s">
        <v>242</v>
      </c>
      <c r="AT1008" s="255" t="s">
        <v>160</v>
      </c>
      <c r="AU1008" s="255" t="s">
        <v>82</v>
      </c>
      <c r="AY1008" s="16" t="s">
        <v>158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6" t="s">
        <v>80</v>
      </c>
      <c r="BK1008" s="256">
        <f>ROUND(I1008*H1008,2)</f>
        <v>0</v>
      </c>
      <c r="BL1008" s="16" t="s">
        <v>242</v>
      </c>
      <c r="BM1008" s="255" t="s">
        <v>2764</v>
      </c>
    </row>
    <row r="1009" spans="1:51" s="14" customFormat="1" ht="12">
      <c r="A1009" s="14"/>
      <c r="B1009" s="268"/>
      <c r="C1009" s="269"/>
      <c r="D1009" s="259" t="s">
        <v>166</v>
      </c>
      <c r="E1009" s="270" t="s">
        <v>1</v>
      </c>
      <c r="F1009" s="271" t="s">
        <v>1374</v>
      </c>
      <c r="G1009" s="269"/>
      <c r="H1009" s="272">
        <v>12</v>
      </c>
      <c r="I1009" s="273"/>
      <c r="J1009" s="269"/>
      <c r="K1009" s="269"/>
      <c r="L1009" s="274"/>
      <c r="M1009" s="275"/>
      <c r="N1009" s="276"/>
      <c r="O1009" s="276"/>
      <c r="P1009" s="276"/>
      <c r="Q1009" s="276"/>
      <c r="R1009" s="276"/>
      <c r="S1009" s="276"/>
      <c r="T1009" s="27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78" t="s">
        <v>166</v>
      </c>
      <c r="AU1009" s="278" t="s">
        <v>82</v>
      </c>
      <c r="AV1009" s="14" t="s">
        <v>82</v>
      </c>
      <c r="AW1009" s="14" t="s">
        <v>30</v>
      </c>
      <c r="AX1009" s="14" t="s">
        <v>73</v>
      </c>
      <c r="AY1009" s="278" t="s">
        <v>158</v>
      </c>
    </row>
    <row r="1010" spans="1:65" s="2" customFormat="1" ht="21.75" customHeight="1">
      <c r="A1010" s="37"/>
      <c r="B1010" s="38"/>
      <c r="C1010" s="243" t="s">
        <v>1366</v>
      </c>
      <c r="D1010" s="243" t="s">
        <v>160</v>
      </c>
      <c r="E1010" s="244" t="s">
        <v>1376</v>
      </c>
      <c r="F1010" s="245" t="s">
        <v>1377</v>
      </c>
      <c r="G1010" s="246" t="s">
        <v>462</v>
      </c>
      <c r="H1010" s="247">
        <v>435.5</v>
      </c>
      <c r="I1010" s="248"/>
      <c r="J1010" s="249">
        <f>ROUND(I1010*H1010,2)</f>
        <v>0</v>
      </c>
      <c r="K1010" s="250"/>
      <c r="L1010" s="43"/>
      <c r="M1010" s="251" t="s">
        <v>1</v>
      </c>
      <c r="N1010" s="252" t="s">
        <v>38</v>
      </c>
      <c r="O1010" s="90"/>
      <c r="P1010" s="253">
        <f>O1010*H1010</f>
        <v>0</v>
      </c>
      <c r="Q1010" s="253">
        <v>0.00732</v>
      </c>
      <c r="R1010" s="253">
        <f>Q1010*H1010</f>
        <v>3.18786</v>
      </c>
      <c r="S1010" s="253">
        <v>0</v>
      </c>
      <c r="T1010" s="254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55" t="s">
        <v>242</v>
      </c>
      <c r="AT1010" s="255" t="s">
        <v>160</v>
      </c>
      <c r="AU1010" s="255" t="s">
        <v>82</v>
      </c>
      <c r="AY1010" s="16" t="s">
        <v>158</v>
      </c>
      <c r="BE1010" s="256">
        <f>IF(N1010="základní",J1010,0)</f>
        <v>0</v>
      </c>
      <c r="BF1010" s="256">
        <f>IF(N1010="snížená",J1010,0)</f>
        <v>0</v>
      </c>
      <c r="BG1010" s="256">
        <f>IF(N1010="zákl. přenesená",J1010,0)</f>
        <v>0</v>
      </c>
      <c r="BH1010" s="256">
        <f>IF(N1010="sníž. přenesená",J1010,0)</f>
        <v>0</v>
      </c>
      <c r="BI1010" s="256">
        <f>IF(N1010="nulová",J1010,0)</f>
        <v>0</v>
      </c>
      <c r="BJ1010" s="16" t="s">
        <v>80</v>
      </c>
      <c r="BK1010" s="256">
        <f>ROUND(I1010*H1010,2)</f>
        <v>0</v>
      </c>
      <c r="BL1010" s="16" t="s">
        <v>242</v>
      </c>
      <c r="BM1010" s="255" t="s">
        <v>2765</v>
      </c>
    </row>
    <row r="1011" spans="1:51" s="14" customFormat="1" ht="12">
      <c r="A1011" s="14"/>
      <c r="B1011" s="268"/>
      <c r="C1011" s="269"/>
      <c r="D1011" s="259" t="s">
        <v>166</v>
      </c>
      <c r="E1011" s="270" t="s">
        <v>1</v>
      </c>
      <c r="F1011" s="271" t="s">
        <v>2766</v>
      </c>
      <c r="G1011" s="269"/>
      <c r="H1011" s="272">
        <v>435.5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166</v>
      </c>
      <c r="AU1011" s="278" t="s">
        <v>82</v>
      </c>
      <c r="AV1011" s="14" t="s">
        <v>82</v>
      </c>
      <c r="AW1011" s="14" t="s">
        <v>30</v>
      </c>
      <c r="AX1011" s="14" t="s">
        <v>73</v>
      </c>
      <c r="AY1011" s="278" t="s">
        <v>158</v>
      </c>
    </row>
    <row r="1012" spans="1:65" s="2" customFormat="1" ht="21.75" customHeight="1">
      <c r="A1012" s="37"/>
      <c r="B1012" s="38"/>
      <c r="C1012" s="243" t="s">
        <v>1370</v>
      </c>
      <c r="D1012" s="243" t="s">
        <v>160</v>
      </c>
      <c r="E1012" s="244" t="s">
        <v>1381</v>
      </c>
      <c r="F1012" s="245" t="s">
        <v>1382</v>
      </c>
      <c r="G1012" s="246" t="s">
        <v>462</v>
      </c>
      <c r="H1012" s="247">
        <v>12</v>
      </c>
      <c r="I1012" s="248"/>
      <c r="J1012" s="249">
        <f>ROUND(I1012*H1012,2)</f>
        <v>0</v>
      </c>
      <c r="K1012" s="250"/>
      <c r="L1012" s="43"/>
      <c r="M1012" s="251" t="s">
        <v>1</v>
      </c>
      <c r="N1012" s="252" t="s">
        <v>38</v>
      </c>
      <c r="O1012" s="90"/>
      <c r="P1012" s="253">
        <f>O1012*H1012</f>
        <v>0</v>
      </c>
      <c r="Q1012" s="253">
        <v>0.01363</v>
      </c>
      <c r="R1012" s="253">
        <f>Q1012*H1012</f>
        <v>0.16355999999999998</v>
      </c>
      <c r="S1012" s="253">
        <v>0</v>
      </c>
      <c r="T1012" s="254">
        <f>S1012*H1012</f>
        <v>0</v>
      </c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R1012" s="255" t="s">
        <v>242</v>
      </c>
      <c r="AT1012" s="255" t="s">
        <v>160</v>
      </c>
      <c r="AU1012" s="255" t="s">
        <v>82</v>
      </c>
      <c r="AY1012" s="16" t="s">
        <v>158</v>
      </c>
      <c r="BE1012" s="256">
        <f>IF(N1012="základní",J1012,0)</f>
        <v>0</v>
      </c>
      <c r="BF1012" s="256">
        <f>IF(N1012="snížená",J1012,0)</f>
        <v>0</v>
      </c>
      <c r="BG1012" s="256">
        <f>IF(N1012="zákl. přenesená",J1012,0)</f>
        <v>0</v>
      </c>
      <c r="BH1012" s="256">
        <f>IF(N1012="sníž. přenesená",J1012,0)</f>
        <v>0</v>
      </c>
      <c r="BI1012" s="256">
        <f>IF(N1012="nulová",J1012,0)</f>
        <v>0</v>
      </c>
      <c r="BJ1012" s="16" t="s">
        <v>80</v>
      </c>
      <c r="BK1012" s="256">
        <f>ROUND(I1012*H1012,2)</f>
        <v>0</v>
      </c>
      <c r="BL1012" s="16" t="s">
        <v>242</v>
      </c>
      <c r="BM1012" s="255" t="s">
        <v>2767</v>
      </c>
    </row>
    <row r="1013" spans="1:51" s="14" customFormat="1" ht="12">
      <c r="A1013" s="14"/>
      <c r="B1013" s="268"/>
      <c r="C1013" s="269"/>
      <c r="D1013" s="259" t="s">
        <v>166</v>
      </c>
      <c r="E1013" s="270" t="s">
        <v>1</v>
      </c>
      <c r="F1013" s="271" t="s">
        <v>2768</v>
      </c>
      <c r="G1013" s="269"/>
      <c r="H1013" s="272">
        <v>12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166</v>
      </c>
      <c r="AU1013" s="278" t="s">
        <v>82</v>
      </c>
      <c r="AV1013" s="14" t="s">
        <v>82</v>
      </c>
      <c r="AW1013" s="14" t="s">
        <v>30</v>
      </c>
      <c r="AX1013" s="14" t="s">
        <v>73</v>
      </c>
      <c r="AY1013" s="278" t="s">
        <v>158</v>
      </c>
    </row>
    <row r="1014" spans="1:65" s="2" customFormat="1" ht="21.75" customHeight="1">
      <c r="A1014" s="37"/>
      <c r="B1014" s="38"/>
      <c r="C1014" s="243" t="s">
        <v>1375</v>
      </c>
      <c r="D1014" s="243" t="s">
        <v>160</v>
      </c>
      <c r="E1014" s="244" t="s">
        <v>1386</v>
      </c>
      <c r="F1014" s="245" t="s">
        <v>1387</v>
      </c>
      <c r="G1014" s="246" t="s">
        <v>163</v>
      </c>
      <c r="H1014" s="247">
        <v>9.6</v>
      </c>
      <c r="I1014" s="248"/>
      <c r="J1014" s="249">
        <f>ROUND(I1014*H1014,2)</f>
        <v>0</v>
      </c>
      <c r="K1014" s="250"/>
      <c r="L1014" s="43"/>
      <c r="M1014" s="251" t="s">
        <v>1</v>
      </c>
      <c r="N1014" s="252" t="s">
        <v>38</v>
      </c>
      <c r="O1014" s="90"/>
      <c r="P1014" s="253">
        <f>O1014*H1014</f>
        <v>0</v>
      </c>
      <c r="Q1014" s="253">
        <v>0.00996</v>
      </c>
      <c r="R1014" s="253">
        <f>Q1014*H1014</f>
        <v>0.09561599999999999</v>
      </c>
      <c r="S1014" s="253">
        <v>0</v>
      </c>
      <c r="T1014" s="254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255" t="s">
        <v>242</v>
      </c>
      <c r="AT1014" s="255" t="s">
        <v>160</v>
      </c>
      <c r="AU1014" s="255" t="s">
        <v>82</v>
      </c>
      <c r="AY1014" s="16" t="s">
        <v>158</v>
      </c>
      <c r="BE1014" s="256">
        <f>IF(N1014="základní",J1014,0)</f>
        <v>0</v>
      </c>
      <c r="BF1014" s="256">
        <f>IF(N1014="snížená",J1014,0)</f>
        <v>0</v>
      </c>
      <c r="BG1014" s="256">
        <f>IF(N1014="zákl. přenesená",J1014,0)</f>
        <v>0</v>
      </c>
      <c r="BH1014" s="256">
        <f>IF(N1014="sníž. přenesená",J1014,0)</f>
        <v>0</v>
      </c>
      <c r="BI1014" s="256">
        <f>IF(N1014="nulová",J1014,0)</f>
        <v>0</v>
      </c>
      <c r="BJ1014" s="16" t="s">
        <v>80</v>
      </c>
      <c r="BK1014" s="256">
        <f>ROUND(I1014*H1014,2)</f>
        <v>0</v>
      </c>
      <c r="BL1014" s="16" t="s">
        <v>242</v>
      </c>
      <c r="BM1014" s="255" t="s">
        <v>2769</v>
      </c>
    </row>
    <row r="1015" spans="1:51" s="14" customFormat="1" ht="12">
      <c r="A1015" s="14"/>
      <c r="B1015" s="268"/>
      <c r="C1015" s="269"/>
      <c r="D1015" s="259" t="s">
        <v>166</v>
      </c>
      <c r="E1015" s="270" t="s">
        <v>1</v>
      </c>
      <c r="F1015" s="271" t="s">
        <v>2770</v>
      </c>
      <c r="G1015" s="269"/>
      <c r="H1015" s="272">
        <v>9.6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166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158</v>
      </c>
    </row>
    <row r="1016" spans="1:65" s="2" customFormat="1" ht="21.75" customHeight="1">
      <c r="A1016" s="37"/>
      <c r="B1016" s="38"/>
      <c r="C1016" s="243" t="s">
        <v>1380</v>
      </c>
      <c r="D1016" s="243" t="s">
        <v>160</v>
      </c>
      <c r="E1016" s="244" t="s">
        <v>1391</v>
      </c>
      <c r="F1016" s="245" t="s">
        <v>1392</v>
      </c>
      <c r="G1016" s="246" t="s">
        <v>163</v>
      </c>
      <c r="H1016" s="247">
        <v>412.79</v>
      </c>
      <c r="I1016" s="248"/>
      <c r="J1016" s="249">
        <f>ROUND(I1016*H1016,2)</f>
        <v>0</v>
      </c>
      <c r="K1016" s="250"/>
      <c r="L1016" s="43"/>
      <c r="M1016" s="251" t="s">
        <v>1</v>
      </c>
      <c r="N1016" s="252" t="s">
        <v>38</v>
      </c>
      <c r="O1016" s="90"/>
      <c r="P1016" s="253">
        <f>O1016*H1016</f>
        <v>0</v>
      </c>
      <c r="Q1016" s="253">
        <v>0</v>
      </c>
      <c r="R1016" s="253">
        <f>Q1016*H1016</f>
        <v>0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242</v>
      </c>
      <c r="AT1016" s="255" t="s">
        <v>160</v>
      </c>
      <c r="AU1016" s="255" t="s">
        <v>82</v>
      </c>
      <c r="AY1016" s="16" t="s">
        <v>158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80</v>
      </c>
      <c r="BK1016" s="256">
        <f>ROUND(I1016*H1016,2)</f>
        <v>0</v>
      </c>
      <c r="BL1016" s="16" t="s">
        <v>242</v>
      </c>
      <c r="BM1016" s="255" t="s">
        <v>2771</v>
      </c>
    </row>
    <row r="1017" spans="1:51" s="13" customFormat="1" ht="12">
      <c r="A1017" s="13"/>
      <c r="B1017" s="257"/>
      <c r="C1017" s="258"/>
      <c r="D1017" s="259" t="s">
        <v>166</v>
      </c>
      <c r="E1017" s="260" t="s">
        <v>1</v>
      </c>
      <c r="F1017" s="261" t="s">
        <v>1191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166</v>
      </c>
      <c r="AU1017" s="267" t="s">
        <v>82</v>
      </c>
      <c r="AV1017" s="13" t="s">
        <v>80</v>
      </c>
      <c r="AW1017" s="13" t="s">
        <v>30</v>
      </c>
      <c r="AX1017" s="13" t="s">
        <v>73</v>
      </c>
      <c r="AY1017" s="267" t="s">
        <v>158</v>
      </c>
    </row>
    <row r="1018" spans="1:51" s="14" customFormat="1" ht="12">
      <c r="A1018" s="14"/>
      <c r="B1018" s="268"/>
      <c r="C1018" s="269"/>
      <c r="D1018" s="259" t="s">
        <v>166</v>
      </c>
      <c r="E1018" s="270" t="s">
        <v>1</v>
      </c>
      <c r="F1018" s="271" t="s">
        <v>1216</v>
      </c>
      <c r="G1018" s="269"/>
      <c r="H1018" s="272">
        <v>15.75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166</v>
      </c>
      <c r="AU1018" s="278" t="s">
        <v>82</v>
      </c>
      <c r="AV1018" s="14" t="s">
        <v>82</v>
      </c>
      <c r="AW1018" s="14" t="s">
        <v>30</v>
      </c>
      <c r="AX1018" s="14" t="s">
        <v>73</v>
      </c>
      <c r="AY1018" s="278" t="s">
        <v>158</v>
      </c>
    </row>
    <row r="1019" spans="1:51" s="14" customFormat="1" ht="12">
      <c r="A1019" s="14"/>
      <c r="B1019" s="268"/>
      <c r="C1019" s="269"/>
      <c r="D1019" s="259" t="s">
        <v>166</v>
      </c>
      <c r="E1019" s="270" t="s">
        <v>1</v>
      </c>
      <c r="F1019" s="271" t="s">
        <v>2772</v>
      </c>
      <c r="G1019" s="269"/>
      <c r="H1019" s="272">
        <v>316.4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166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158</v>
      </c>
    </row>
    <row r="1020" spans="1:51" s="14" customFormat="1" ht="12">
      <c r="A1020" s="14"/>
      <c r="B1020" s="268"/>
      <c r="C1020" s="269"/>
      <c r="D1020" s="259" t="s">
        <v>166</v>
      </c>
      <c r="E1020" s="270" t="s">
        <v>1</v>
      </c>
      <c r="F1020" s="271" t="s">
        <v>2773</v>
      </c>
      <c r="G1020" s="269"/>
      <c r="H1020" s="272">
        <v>80.64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166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158</v>
      </c>
    </row>
    <row r="1021" spans="1:65" s="2" customFormat="1" ht="16.5" customHeight="1">
      <c r="A1021" s="37"/>
      <c r="B1021" s="38"/>
      <c r="C1021" s="279" t="s">
        <v>1385</v>
      </c>
      <c r="D1021" s="279" t="s">
        <v>233</v>
      </c>
      <c r="E1021" s="280" t="s">
        <v>1397</v>
      </c>
      <c r="F1021" s="281" t="s">
        <v>1398</v>
      </c>
      <c r="G1021" s="282" t="s">
        <v>171</v>
      </c>
      <c r="H1021" s="283">
        <v>4.904</v>
      </c>
      <c r="I1021" s="284"/>
      <c r="J1021" s="285">
        <f>ROUND(I1021*H1021,2)</f>
        <v>0</v>
      </c>
      <c r="K1021" s="286"/>
      <c r="L1021" s="287"/>
      <c r="M1021" s="288" t="s">
        <v>1</v>
      </c>
      <c r="N1021" s="289" t="s">
        <v>38</v>
      </c>
      <c r="O1021" s="90"/>
      <c r="P1021" s="253">
        <f>O1021*H1021</f>
        <v>0</v>
      </c>
      <c r="Q1021" s="253">
        <v>0.55</v>
      </c>
      <c r="R1021" s="253">
        <f>Q1021*H1021</f>
        <v>2.6972</v>
      </c>
      <c r="S1021" s="253">
        <v>0</v>
      </c>
      <c r="T1021" s="254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55" t="s">
        <v>341</v>
      </c>
      <c r="AT1021" s="255" t="s">
        <v>233</v>
      </c>
      <c r="AU1021" s="255" t="s">
        <v>82</v>
      </c>
      <c r="AY1021" s="16" t="s">
        <v>158</v>
      </c>
      <c r="BE1021" s="256">
        <f>IF(N1021="základní",J1021,0)</f>
        <v>0</v>
      </c>
      <c r="BF1021" s="256">
        <f>IF(N1021="snížená",J1021,0)</f>
        <v>0</v>
      </c>
      <c r="BG1021" s="256">
        <f>IF(N1021="zákl. přenesená",J1021,0)</f>
        <v>0</v>
      </c>
      <c r="BH1021" s="256">
        <f>IF(N1021="sníž. přenesená",J1021,0)</f>
        <v>0</v>
      </c>
      <c r="BI1021" s="256">
        <f>IF(N1021="nulová",J1021,0)</f>
        <v>0</v>
      </c>
      <c r="BJ1021" s="16" t="s">
        <v>80</v>
      </c>
      <c r="BK1021" s="256">
        <f>ROUND(I1021*H1021,2)</f>
        <v>0</v>
      </c>
      <c r="BL1021" s="16" t="s">
        <v>242</v>
      </c>
      <c r="BM1021" s="255" t="s">
        <v>2774</v>
      </c>
    </row>
    <row r="1022" spans="1:51" s="13" customFormat="1" ht="12">
      <c r="A1022" s="13"/>
      <c r="B1022" s="257"/>
      <c r="C1022" s="258"/>
      <c r="D1022" s="259" t="s">
        <v>166</v>
      </c>
      <c r="E1022" s="260" t="s">
        <v>1</v>
      </c>
      <c r="F1022" s="261" t="s">
        <v>1191</v>
      </c>
      <c r="G1022" s="258"/>
      <c r="H1022" s="260" t="s">
        <v>1</v>
      </c>
      <c r="I1022" s="262"/>
      <c r="J1022" s="258"/>
      <c r="K1022" s="258"/>
      <c r="L1022" s="263"/>
      <c r="M1022" s="264"/>
      <c r="N1022" s="265"/>
      <c r="O1022" s="265"/>
      <c r="P1022" s="265"/>
      <c r="Q1022" s="265"/>
      <c r="R1022" s="265"/>
      <c r="S1022" s="265"/>
      <c r="T1022" s="266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7" t="s">
        <v>166</v>
      </c>
      <c r="AU1022" s="267" t="s">
        <v>82</v>
      </c>
      <c r="AV1022" s="13" t="s">
        <v>80</v>
      </c>
      <c r="AW1022" s="13" t="s">
        <v>30</v>
      </c>
      <c r="AX1022" s="13" t="s">
        <v>73</v>
      </c>
      <c r="AY1022" s="267" t="s">
        <v>158</v>
      </c>
    </row>
    <row r="1023" spans="1:51" s="14" customFormat="1" ht="12">
      <c r="A1023" s="14"/>
      <c r="B1023" s="268"/>
      <c r="C1023" s="269"/>
      <c r="D1023" s="259" t="s">
        <v>166</v>
      </c>
      <c r="E1023" s="270" t="s">
        <v>1</v>
      </c>
      <c r="F1023" s="271" t="s">
        <v>2775</v>
      </c>
      <c r="G1023" s="269"/>
      <c r="H1023" s="272">
        <v>0.17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166</v>
      </c>
      <c r="AU1023" s="278" t="s">
        <v>82</v>
      </c>
      <c r="AV1023" s="14" t="s">
        <v>82</v>
      </c>
      <c r="AW1023" s="14" t="s">
        <v>30</v>
      </c>
      <c r="AX1023" s="14" t="s">
        <v>73</v>
      </c>
      <c r="AY1023" s="278" t="s">
        <v>158</v>
      </c>
    </row>
    <row r="1024" spans="1:51" s="14" customFormat="1" ht="12">
      <c r="A1024" s="14"/>
      <c r="B1024" s="268"/>
      <c r="C1024" s="269"/>
      <c r="D1024" s="259" t="s">
        <v>166</v>
      </c>
      <c r="E1024" s="270" t="s">
        <v>1</v>
      </c>
      <c r="F1024" s="271" t="s">
        <v>2776</v>
      </c>
      <c r="G1024" s="269"/>
      <c r="H1024" s="272">
        <v>3.417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166</v>
      </c>
      <c r="AU1024" s="278" t="s">
        <v>82</v>
      </c>
      <c r="AV1024" s="14" t="s">
        <v>82</v>
      </c>
      <c r="AW1024" s="14" t="s">
        <v>30</v>
      </c>
      <c r="AX1024" s="14" t="s">
        <v>73</v>
      </c>
      <c r="AY1024" s="278" t="s">
        <v>158</v>
      </c>
    </row>
    <row r="1025" spans="1:51" s="14" customFormat="1" ht="12">
      <c r="A1025" s="14"/>
      <c r="B1025" s="268"/>
      <c r="C1025" s="269"/>
      <c r="D1025" s="259" t="s">
        <v>166</v>
      </c>
      <c r="E1025" s="270" t="s">
        <v>1</v>
      </c>
      <c r="F1025" s="271" t="s">
        <v>2777</v>
      </c>
      <c r="G1025" s="269"/>
      <c r="H1025" s="272">
        <v>0.871</v>
      </c>
      <c r="I1025" s="273"/>
      <c r="J1025" s="269"/>
      <c r="K1025" s="269"/>
      <c r="L1025" s="274"/>
      <c r="M1025" s="275"/>
      <c r="N1025" s="276"/>
      <c r="O1025" s="276"/>
      <c r="P1025" s="276"/>
      <c r="Q1025" s="276"/>
      <c r="R1025" s="276"/>
      <c r="S1025" s="276"/>
      <c r="T1025" s="27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78" t="s">
        <v>166</v>
      </c>
      <c r="AU1025" s="278" t="s">
        <v>82</v>
      </c>
      <c r="AV1025" s="14" t="s">
        <v>82</v>
      </c>
      <c r="AW1025" s="14" t="s">
        <v>30</v>
      </c>
      <c r="AX1025" s="14" t="s">
        <v>73</v>
      </c>
      <c r="AY1025" s="278" t="s">
        <v>158</v>
      </c>
    </row>
    <row r="1026" spans="1:51" s="14" customFormat="1" ht="12">
      <c r="A1026" s="14"/>
      <c r="B1026" s="268"/>
      <c r="C1026" s="269"/>
      <c r="D1026" s="259" t="s">
        <v>166</v>
      </c>
      <c r="E1026" s="269"/>
      <c r="F1026" s="271" t="s">
        <v>2778</v>
      </c>
      <c r="G1026" s="269"/>
      <c r="H1026" s="272">
        <v>4.904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166</v>
      </c>
      <c r="AU1026" s="278" t="s">
        <v>82</v>
      </c>
      <c r="AV1026" s="14" t="s">
        <v>82</v>
      </c>
      <c r="AW1026" s="14" t="s">
        <v>4</v>
      </c>
      <c r="AX1026" s="14" t="s">
        <v>80</v>
      </c>
      <c r="AY1026" s="278" t="s">
        <v>158</v>
      </c>
    </row>
    <row r="1027" spans="1:65" s="2" customFormat="1" ht="21.75" customHeight="1">
      <c r="A1027" s="37"/>
      <c r="B1027" s="38"/>
      <c r="C1027" s="243" t="s">
        <v>1390</v>
      </c>
      <c r="D1027" s="243" t="s">
        <v>160</v>
      </c>
      <c r="E1027" s="244" t="s">
        <v>1405</v>
      </c>
      <c r="F1027" s="245" t="s">
        <v>1406</v>
      </c>
      <c r="G1027" s="246" t="s">
        <v>163</v>
      </c>
      <c r="H1027" s="247">
        <v>412.79</v>
      </c>
      <c r="I1027" s="248"/>
      <c r="J1027" s="249">
        <f>ROUND(I1027*H1027,2)</f>
        <v>0</v>
      </c>
      <c r="K1027" s="250"/>
      <c r="L1027" s="43"/>
      <c r="M1027" s="251" t="s">
        <v>1</v>
      </c>
      <c r="N1027" s="252" t="s">
        <v>38</v>
      </c>
      <c r="O1027" s="90"/>
      <c r="P1027" s="253">
        <f>O1027*H1027</f>
        <v>0</v>
      </c>
      <c r="Q1027" s="253">
        <v>0</v>
      </c>
      <c r="R1027" s="253">
        <f>Q1027*H1027</f>
        <v>0</v>
      </c>
      <c r="S1027" s="253">
        <v>0.005</v>
      </c>
      <c r="T1027" s="254">
        <f>S1027*H1027</f>
        <v>2.06395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55" t="s">
        <v>242</v>
      </c>
      <c r="AT1027" s="255" t="s">
        <v>160</v>
      </c>
      <c r="AU1027" s="255" t="s">
        <v>82</v>
      </c>
      <c r="AY1027" s="16" t="s">
        <v>158</v>
      </c>
      <c r="BE1027" s="256">
        <f>IF(N1027="základní",J1027,0)</f>
        <v>0</v>
      </c>
      <c r="BF1027" s="256">
        <f>IF(N1027="snížená",J1027,0)</f>
        <v>0</v>
      </c>
      <c r="BG1027" s="256">
        <f>IF(N1027="zákl. přenesená",J1027,0)</f>
        <v>0</v>
      </c>
      <c r="BH1027" s="256">
        <f>IF(N1027="sníž. přenesená",J1027,0)</f>
        <v>0</v>
      </c>
      <c r="BI1027" s="256">
        <f>IF(N1027="nulová",J1027,0)</f>
        <v>0</v>
      </c>
      <c r="BJ1027" s="16" t="s">
        <v>80</v>
      </c>
      <c r="BK1027" s="256">
        <f>ROUND(I1027*H1027,2)</f>
        <v>0</v>
      </c>
      <c r="BL1027" s="16" t="s">
        <v>242</v>
      </c>
      <c r="BM1027" s="255" t="s">
        <v>2779</v>
      </c>
    </row>
    <row r="1028" spans="1:51" s="13" customFormat="1" ht="12">
      <c r="A1028" s="13"/>
      <c r="B1028" s="257"/>
      <c r="C1028" s="258"/>
      <c r="D1028" s="259" t="s">
        <v>166</v>
      </c>
      <c r="E1028" s="260" t="s">
        <v>1</v>
      </c>
      <c r="F1028" s="261" t="s">
        <v>1191</v>
      </c>
      <c r="G1028" s="258"/>
      <c r="H1028" s="260" t="s">
        <v>1</v>
      </c>
      <c r="I1028" s="262"/>
      <c r="J1028" s="258"/>
      <c r="K1028" s="258"/>
      <c r="L1028" s="263"/>
      <c r="M1028" s="264"/>
      <c r="N1028" s="265"/>
      <c r="O1028" s="265"/>
      <c r="P1028" s="265"/>
      <c r="Q1028" s="265"/>
      <c r="R1028" s="265"/>
      <c r="S1028" s="265"/>
      <c r="T1028" s="26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67" t="s">
        <v>166</v>
      </c>
      <c r="AU1028" s="267" t="s">
        <v>82</v>
      </c>
      <c r="AV1028" s="13" t="s">
        <v>80</v>
      </c>
      <c r="AW1028" s="13" t="s">
        <v>30</v>
      </c>
      <c r="AX1028" s="13" t="s">
        <v>73</v>
      </c>
      <c r="AY1028" s="267" t="s">
        <v>158</v>
      </c>
    </row>
    <row r="1029" spans="1:51" s="14" customFormat="1" ht="12">
      <c r="A1029" s="14"/>
      <c r="B1029" s="268"/>
      <c r="C1029" s="269"/>
      <c r="D1029" s="259" t="s">
        <v>166</v>
      </c>
      <c r="E1029" s="270" t="s">
        <v>1</v>
      </c>
      <c r="F1029" s="271" t="s">
        <v>1216</v>
      </c>
      <c r="G1029" s="269"/>
      <c r="H1029" s="272">
        <v>15.75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166</v>
      </c>
      <c r="AU1029" s="278" t="s">
        <v>82</v>
      </c>
      <c r="AV1029" s="14" t="s">
        <v>82</v>
      </c>
      <c r="AW1029" s="14" t="s">
        <v>30</v>
      </c>
      <c r="AX1029" s="14" t="s">
        <v>73</v>
      </c>
      <c r="AY1029" s="278" t="s">
        <v>158</v>
      </c>
    </row>
    <row r="1030" spans="1:51" s="14" customFormat="1" ht="12">
      <c r="A1030" s="14"/>
      <c r="B1030" s="268"/>
      <c r="C1030" s="269"/>
      <c r="D1030" s="259" t="s">
        <v>166</v>
      </c>
      <c r="E1030" s="270" t="s">
        <v>1</v>
      </c>
      <c r="F1030" s="271" t="s">
        <v>2772</v>
      </c>
      <c r="G1030" s="269"/>
      <c r="H1030" s="272">
        <v>316.4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166</v>
      </c>
      <c r="AU1030" s="278" t="s">
        <v>82</v>
      </c>
      <c r="AV1030" s="14" t="s">
        <v>82</v>
      </c>
      <c r="AW1030" s="14" t="s">
        <v>30</v>
      </c>
      <c r="AX1030" s="14" t="s">
        <v>73</v>
      </c>
      <c r="AY1030" s="278" t="s">
        <v>158</v>
      </c>
    </row>
    <row r="1031" spans="1:51" s="14" customFormat="1" ht="12">
      <c r="A1031" s="14"/>
      <c r="B1031" s="268"/>
      <c r="C1031" s="269"/>
      <c r="D1031" s="259" t="s">
        <v>166</v>
      </c>
      <c r="E1031" s="270" t="s">
        <v>1</v>
      </c>
      <c r="F1031" s="271" t="s">
        <v>2773</v>
      </c>
      <c r="G1031" s="269"/>
      <c r="H1031" s="272">
        <v>80.64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166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158</v>
      </c>
    </row>
    <row r="1032" spans="1:65" s="2" customFormat="1" ht="21.75" customHeight="1">
      <c r="A1032" s="37"/>
      <c r="B1032" s="38"/>
      <c r="C1032" s="243" t="s">
        <v>1396</v>
      </c>
      <c r="D1032" s="243" t="s">
        <v>160</v>
      </c>
      <c r="E1032" s="244" t="s">
        <v>1409</v>
      </c>
      <c r="F1032" s="245" t="s">
        <v>1410</v>
      </c>
      <c r="G1032" s="246" t="s">
        <v>171</v>
      </c>
      <c r="H1032" s="247">
        <v>5.048</v>
      </c>
      <c r="I1032" s="248"/>
      <c r="J1032" s="249">
        <f>ROUND(I1032*H1032,2)</f>
        <v>0</v>
      </c>
      <c r="K1032" s="250"/>
      <c r="L1032" s="43"/>
      <c r="M1032" s="251" t="s">
        <v>1</v>
      </c>
      <c r="N1032" s="252" t="s">
        <v>38</v>
      </c>
      <c r="O1032" s="90"/>
      <c r="P1032" s="253">
        <f>O1032*H1032</f>
        <v>0</v>
      </c>
      <c r="Q1032" s="253">
        <v>0.02337</v>
      </c>
      <c r="R1032" s="253">
        <f>Q1032*H1032</f>
        <v>0.11797176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242</v>
      </c>
      <c r="AT1032" s="255" t="s">
        <v>160</v>
      </c>
      <c r="AU1032" s="255" t="s">
        <v>82</v>
      </c>
      <c r="AY1032" s="16" t="s">
        <v>158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80</v>
      </c>
      <c r="BK1032" s="256">
        <f>ROUND(I1032*H1032,2)</f>
        <v>0</v>
      </c>
      <c r="BL1032" s="16" t="s">
        <v>242</v>
      </c>
      <c r="BM1032" s="255" t="s">
        <v>2780</v>
      </c>
    </row>
    <row r="1033" spans="1:51" s="14" customFormat="1" ht="12">
      <c r="A1033" s="14"/>
      <c r="B1033" s="268"/>
      <c r="C1033" s="269"/>
      <c r="D1033" s="259" t="s">
        <v>166</v>
      </c>
      <c r="E1033" s="270" t="s">
        <v>1</v>
      </c>
      <c r="F1033" s="271" t="s">
        <v>2781</v>
      </c>
      <c r="G1033" s="269"/>
      <c r="H1033" s="272">
        <v>4.904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166</v>
      </c>
      <c r="AU1033" s="278" t="s">
        <v>82</v>
      </c>
      <c r="AV1033" s="14" t="s">
        <v>82</v>
      </c>
      <c r="AW1033" s="14" t="s">
        <v>30</v>
      </c>
      <c r="AX1033" s="14" t="s">
        <v>73</v>
      </c>
      <c r="AY1033" s="278" t="s">
        <v>158</v>
      </c>
    </row>
    <row r="1034" spans="1:51" s="14" customFormat="1" ht="12">
      <c r="A1034" s="14"/>
      <c r="B1034" s="268"/>
      <c r="C1034" s="269"/>
      <c r="D1034" s="259" t="s">
        <v>166</v>
      </c>
      <c r="E1034" s="270" t="s">
        <v>1</v>
      </c>
      <c r="F1034" s="271" t="s">
        <v>2782</v>
      </c>
      <c r="G1034" s="269"/>
      <c r="H1034" s="272">
        <v>0.144</v>
      </c>
      <c r="I1034" s="273"/>
      <c r="J1034" s="269"/>
      <c r="K1034" s="269"/>
      <c r="L1034" s="274"/>
      <c r="M1034" s="275"/>
      <c r="N1034" s="276"/>
      <c r="O1034" s="276"/>
      <c r="P1034" s="276"/>
      <c r="Q1034" s="276"/>
      <c r="R1034" s="276"/>
      <c r="S1034" s="276"/>
      <c r="T1034" s="27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8" t="s">
        <v>166</v>
      </c>
      <c r="AU1034" s="278" t="s">
        <v>82</v>
      </c>
      <c r="AV1034" s="14" t="s">
        <v>82</v>
      </c>
      <c r="AW1034" s="14" t="s">
        <v>30</v>
      </c>
      <c r="AX1034" s="14" t="s">
        <v>73</v>
      </c>
      <c r="AY1034" s="278" t="s">
        <v>158</v>
      </c>
    </row>
    <row r="1035" spans="1:65" s="2" customFormat="1" ht="33" customHeight="1">
      <c r="A1035" s="37"/>
      <c r="B1035" s="38"/>
      <c r="C1035" s="243" t="s">
        <v>1404</v>
      </c>
      <c r="D1035" s="243" t="s">
        <v>160</v>
      </c>
      <c r="E1035" s="244" t="s">
        <v>1415</v>
      </c>
      <c r="F1035" s="245" t="s">
        <v>1416</v>
      </c>
      <c r="G1035" s="246" t="s">
        <v>163</v>
      </c>
      <c r="H1035" s="247">
        <v>6.545</v>
      </c>
      <c r="I1035" s="248"/>
      <c r="J1035" s="249">
        <f>ROUND(I1035*H1035,2)</f>
        <v>0</v>
      </c>
      <c r="K1035" s="250"/>
      <c r="L1035" s="43"/>
      <c r="M1035" s="251" t="s">
        <v>1</v>
      </c>
      <c r="N1035" s="252" t="s">
        <v>38</v>
      </c>
      <c r="O1035" s="90"/>
      <c r="P1035" s="253">
        <f>O1035*H1035</f>
        <v>0</v>
      </c>
      <c r="Q1035" s="253">
        <v>0.00942</v>
      </c>
      <c r="R1035" s="253">
        <f>Q1035*H1035</f>
        <v>0.0616539</v>
      </c>
      <c r="S1035" s="253">
        <v>0</v>
      </c>
      <c r="T1035" s="254">
        <f>S1035*H1035</f>
        <v>0</v>
      </c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R1035" s="255" t="s">
        <v>242</v>
      </c>
      <c r="AT1035" s="255" t="s">
        <v>160</v>
      </c>
      <c r="AU1035" s="255" t="s">
        <v>82</v>
      </c>
      <c r="AY1035" s="16" t="s">
        <v>158</v>
      </c>
      <c r="BE1035" s="256">
        <f>IF(N1035="základní",J1035,0)</f>
        <v>0</v>
      </c>
      <c r="BF1035" s="256">
        <f>IF(N1035="snížená",J1035,0)</f>
        <v>0</v>
      </c>
      <c r="BG1035" s="256">
        <f>IF(N1035="zákl. přenesená",J1035,0)</f>
        <v>0</v>
      </c>
      <c r="BH1035" s="256">
        <f>IF(N1035="sníž. přenesená",J1035,0)</f>
        <v>0</v>
      </c>
      <c r="BI1035" s="256">
        <f>IF(N1035="nulová",J1035,0)</f>
        <v>0</v>
      </c>
      <c r="BJ1035" s="16" t="s">
        <v>80</v>
      </c>
      <c r="BK1035" s="256">
        <f>ROUND(I1035*H1035,2)</f>
        <v>0</v>
      </c>
      <c r="BL1035" s="16" t="s">
        <v>242</v>
      </c>
      <c r="BM1035" s="255" t="s">
        <v>2783</v>
      </c>
    </row>
    <row r="1036" spans="1:51" s="14" customFormat="1" ht="12">
      <c r="A1036" s="14"/>
      <c r="B1036" s="268"/>
      <c r="C1036" s="269"/>
      <c r="D1036" s="259" t="s">
        <v>166</v>
      </c>
      <c r="E1036" s="270" t="s">
        <v>1</v>
      </c>
      <c r="F1036" s="271" t="s">
        <v>2784</v>
      </c>
      <c r="G1036" s="269"/>
      <c r="H1036" s="272">
        <v>6.545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166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158</v>
      </c>
    </row>
    <row r="1037" spans="1:65" s="2" customFormat="1" ht="21.75" customHeight="1">
      <c r="A1037" s="37"/>
      <c r="B1037" s="38"/>
      <c r="C1037" s="243" t="s">
        <v>1408</v>
      </c>
      <c r="D1037" s="243" t="s">
        <v>160</v>
      </c>
      <c r="E1037" s="244" t="s">
        <v>1420</v>
      </c>
      <c r="F1037" s="245" t="s">
        <v>1421</v>
      </c>
      <c r="G1037" s="246" t="s">
        <v>163</v>
      </c>
      <c r="H1037" s="247">
        <v>6.545</v>
      </c>
      <c r="I1037" s="248"/>
      <c r="J1037" s="249">
        <f>ROUND(I1037*H1037,2)</f>
        <v>0</v>
      </c>
      <c r="K1037" s="250"/>
      <c r="L1037" s="43"/>
      <c r="M1037" s="251" t="s">
        <v>1</v>
      </c>
      <c r="N1037" s="252" t="s">
        <v>38</v>
      </c>
      <c r="O1037" s="90"/>
      <c r="P1037" s="253">
        <f>O1037*H1037</f>
        <v>0</v>
      </c>
      <c r="Q1037" s="253">
        <v>0.00942</v>
      </c>
      <c r="R1037" s="253">
        <f>Q1037*H1037</f>
        <v>0.0616539</v>
      </c>
      <c r="S1037" s="253">
        <v>0</v>
      </c>
      <c r="T1037" s="254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55" t="s">
        <v>242</v>
      </c>
      <c r="AT1037" s="255" t="s">
        <v>160</v>
      </c>
      <c r="AU1037" s="255" t="s">
        <v>82</v>
      </c>
      <c r="AY1037" s="16" t="s">
        <v>158</v>
      </c>
      <c r="BE1037" s="256">
        <f>IF(N1037="základní",J1037,0)</f>
        <v>0</v>
      </c>
      <c r="BF1037" s="256">
        <f>IF(N1037="snížená",J1037,0)</f>
        <v>0</v>
      </c>
      <c r="BG1037" s="256">
        <f>IF(N1037="zákl. přenesená",J1037,0)</f>
        <v>0</v>
      </c>
      <c r="BH1037" s="256">
        <f>IF(N1037="sníž. přenesená",J1037,0)</f>
        <v>0</v>
      </c>
      <c r="BI1037" s="256">
        <f>IF(N1037="nulová",J1037,0)</f>
        <v>0</v>
      </c>
      <c r="BJ1037" s="16" t="s">
        <v>80</v>
      </c>
      <c r="BK1037" s="256">
        <f>ROUND(I1037*H1037,2)</f>
        <v>0</v>
      </c>
      <c r="BL1037" s="16" t="s">
        <v>242</v>
      </c>
      <c r="BM1037" s="255" t="s">
        <v>2785</v>
      </c>
    </row>
    <row r="1038" spans="1:51" s="14" customFormat="1" ht="12">
      <c r="A1038" s="14"/>
      <c r="B1038" s="268"/>
      <c r="C1038" s="269"/>
      <c r="D1038" s="259" t="s">
        <v>166</v>
      </c>
      <c r="E1038" s="270" t="s">
        <v>1</v>
      </c>
      <c r="F1038" s="271" t="s">
        <v>2784</v>
      </c>
      <c r="G1038" s="269"/>
      <c r="H1038" s="272">
        <v>6.545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166</v>
      </c>
      <c r="AU1038" s="278" t="s">
        <v>82</v>
      </c>
      <c r="AV1038" s="14" t="s">
        <v>82</v>
      </c>
      <c r="AW1038" s="14" t="s">
        <v>30</v>
      </c>
      <c r="AX1038" s="14" t="s">
        <v>73</v>
      </c>
      <c r="AY1038" s="278" t="s">
        <v>158</v>
      </c>
    </row>
    <row r="1039" spans="1:65" s="2" customFormat="1" ht="21.75" customHeight="1">
      <c r="A1039" s="37"/>
      <c r="B1039" s="38"/>
      <c r="C1039" s="243" t="s">
        <v>1414</v>
      </c>
      <c r="D1039" s="243" t="s">
        <v>160</v>
      </c>
      <c r="E1039" s="244" t="s">
        <v>1424</v>
      </c>
      <c r="F1039" s="245" t="s">
        <v>1425</v>
      </c>
      <c r="G1039" s="246" t="s">
        <v>163</v>
      </c>
      <c r="H1039" s="247">
        <v>11.6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38</v>
      </c>
      <c r="O1039" s="90"/>
      <c r="P1039" s="253">
        <f>O1039*H1039</f>
        <v>0</v>
      </c>
      <c r="Q1039" s="253">
        <v>0.00942</v>
      </c>
      <c r="R1039" s="253">
        <f>Q1039*H1039</f>
        <v>0.109272</v>
      </c>
      <c r="S1039" s="253">
        <v>0</v>
      </c>
      <c r="T1039" s="254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242</v>
      </c>
      <c r="AT1039" s="255" t="s">
        <v>160</v>
      </c>
      <c r="AU1039" s="255" t="s">
        <v>82</v>
      </c>
      <c r="AY1039" s="16" t="s">
        <v>158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80</v>
      </c>
      <c r="BK1039" s="256">
        <f>ROUND(I1039*H1039,2)</f>
        <v>0</v>
      </c>
      <c r="BL1039" s="16" t="s">
        <v>242</v>
      </c>
      <c r="BM1039" s="255" t="s">
        <v>2786</v>
      </c>
    </row>
    <row r="1040" spans="1:51" s="14" customFormat="1" ht="12">
      <c r="A1040" s="14"/>
      <c r="B1040" s="268"/>
      <c r="C1040" s="269"/>
      <c r="D1040" s="259" t="s">
        <v>166</v>
      </c>
      <c r="E1040" s="270" t="s">
        <v>1</v>
      </c>
      <c r="F1040" s="271" t="s">
        <v>2770</v>
      </c>
      <c r="G1040" s="269"/>
      <c r="H1040" s="272">
        <v>9.6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166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158</v>
      </c>
    </row>
    <row r="1041" spans="1:51" s="14" customFormat="1" ht="12">
      <c r="A1041" s="14"/>
      <c r="B1041" s="268"/>
      <c r="C1041" s="269"/>
      <c r="D1041" s="259" t="s">
        <v>166</v>
      </c>
      <c r="E1041" s="270" t="s">
        <v>1</v>
      </c>
      <c r="F1041" s="271" t="s">
        <v>2787</v>
      </c>
      <c r="G1041" s="269"/>
      <c r="H1041" s="272">
        <v>2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166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158</v>
      </c>
    </row>
    <row r="1042" spans="1:65" s="2" customFormat="1" ht="21.75" customHeight="1">
      <c r="A1042" s="37"/>
      <c r="B1042" s="38"/>
      <c r="C1042" s="243" t="s">
        <v>1419</v>
      </c>
      <c r="D1042" s="243" t="s">
        <v>160</v>
      </c>
      <c r="E1042" s="244" t="s">
        <v>1429</v>
      </c>
      <c r="F1042" s="245" t="s">
        <v>1430</v>
      </c>
      <c r="G1042" s="246" t="s">
        <v>284</v>
      </c>
      <c r="H1042" s="247">
        <v>5</v>
      </c>
      <c r="I1042" s="248"/>
      <c r="J1042" s="249">
        <f>ROUND(I1042*H1042,2)</f>
        <v>0</v>
      </c>
      <c r="K1042" s="250"/>
      <c r="L1042" s="43"/>
      <c r="M1042" s="251" t="s">
        <v>1</v>
      </c>
      <c r="N1042" s="252" t="s">
        <v>38</v>
      </c>
      <c r="O1042" s="90"/>
      <c r="P1042" s="253">
        <f>O1042*H1042</f>
        <v>0</v>
      </c>
      <c r="Q1042" s="253">
        <v>0.00942</v>
      </c>
      <c r="R1042" s="253">
        <f>Q1042*H1042</f>
        <v>0.047099999999999996</v>
      </c>
      <c r="S1042" s="253">
        <v>0</v>
      </c>
      <c r="T1042" s="254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55" t="s">
        <v>242</v>
      </c>
      <c r="AT1042" s="255" t="s">
        <v>160</v>
      </c>
      <c r="AU1042" s="255" t="s">
        <v>82</v>
      </c>
      <c r="AY1042" s="16" t="s">
        <v>158</v>
      </c>
      <c r="BE1042" s="256">
        <f>IF(N1042="základní",J1042,0)</f>
        <v>0</v>
      </c>
      <c r="BF1042" s="256">
        <f>IF(N1042="snížená",J1042,0)</f>
        <v>0</v>
      </c>
      <c r="BG1042" s="256">
        <f>IF(N1042="zákl. přenesená",J1042,0)</f>
        <v>0</v>
      </c>
      <c r="BH1042" s="256">
        <f>IF(N1042="sníž. přenesená",J1042,0)</f>
        <v>0</v>
      </c>
      <c r="BI1042" s="256">
        <f>IF(N1042="nulová",J1042,0)</f>
        <v>0</v>
      </c>
      <c r="BJ1042" s="16" t="s">
        <v>80</v>
      </c>
      <c r="BK1042" s="256">
        <f>ROUND(I1042*H1042,2)</f>
        <v>0</v>
      </c>
      <c r="BL1042" s="16" t="s">
        <v>242</v>
      </c>
      <c r="BM1042" s="255" t="s">
        <v>2788</v>
      </c>
    </row>
    <row r="1043" spans="1:51" s="14" customFormat="1" ht="12">
      <c r="A1043" s="14"/>
      <c r="B1043" s="268"/>
      <c r="C1043" s="269"/>
      <c r="D1043" s="259" t="s">
        <v>166</v>
      </c>
      <c r="E1043" s="270" t="s">
        <v>1</v>
      </c>
      <c r="F1043" s="271" t="s">
        <v>2789</v>
      </c>
      <c r="G1043" s="269"/>
      <c r="H1043" s="272">
        <v>5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166</v>
      </c>
      <c r="AU1043" s="278" t="s">
        <v>82</v>
      </c>
      <c r="AV1043" s="14" t="s">
        <v>82</v>
      </c>
      <c r="AW1043" s="14" t="s">
        <v>30</v>
      </c>
      <c r="AX1043" s="14" t="s">
        <v>73</v>
      </c>
      <c r="AY1043" s="278" t="s">
        <v>158</v>
      </c>
    </row>
    <row r="1044" spans="1:65" s="2" customFormat="1" ht="16.5" customHeight="1">
      <c r="A1044" s="37"/>
      <c r="B1044" s="38"/>
      <c r="C1044" s="243" t="s">
        <v>1423</v>
      </c>
      <c r="D1044" s="243" t="s">
        <v>160</v>
      </c>
      <c r="E1044" s="244" t="s">
        <v>1434</v>
      </c>
      <c r="F1044" s="245" t="s">
        <v>1435</v>
      </c>
      <c r="G1044" s="246" t="s">
        <v>462</v>
      </c>
      <c r="H1044" s="247">
        <v>248.5</v>
      </c>
      <c r="I1044" s="248"/>
      <c r="J1044" s="249">
        <f>ROUND(I1044*H1044,2)</f>
        <v>0</v>
      </c>
      <c r="K1044" s="250"/>
      <c r="L1044" s="43"/>
      <c r="M1044" s="251" t="s">
        <v>1</v>
      </c>
      <c r="N1044" s="252" t="s">
        <v>38</v>
      </c>
      <c r="O1044" s="90"/>
      <c r="P1044" s="253">
        <f>O1044*H1044</f>
        <v>0</v>
      </c>
      <c r="Q1044" s="253">
        <v>2E-05</v>
      </c>
      <c r="R1044" s="253">
        <f>Q1044*H1044</f>
        <v>0.0049700000000000005</v>
      </c>
      <c r="S1044" s="253">
        <v>0</v>
      </c>
      <c r="T1044" s="254">
        <f>S1044*H1044</f>
        <v>0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55" t="s">
        <v>242</v>
      </c>
      <c r="AT1044" s="255" t="s">
        <v>160</v>
      </c>
      <c r="AU1044" s="255" t="s">
        <v>82</v>
      </c>
      <c r="AY1044" s="16" t="s">
        <v>158</v>
      </c>
      <c r="BE1044" s="256">
        <f>IF(N1044="základní",J1044,0)</f>
        <v>0</v>
      </c>
      <c r="BF1044" s="256">
        <f>IF(N1044="snížená",J1044,0)</f>
        <v>0</v>
      </c>
      <c r="BG1044" s="256">
        <f>IF(N1044="zákl. přenesená",J1044,0)</f>
        <v>0</v>
      </c>
      <c r="BH1044" s="256">
        <f>IF(N1044="sníž. přenesená",J1044,0)</f>
        <v>0</v>
      </c>
      <c r="BI1044" s="256">
        <f>IF(N1044="nulová",J1044,0)</f>
        <v>0</v>
      </c>
      <c r="BJ1044" s="16" t="s">
        <v>80</v>
      </c>
      <c r="BK1044" s="256">
        <f>ROUND(I1044*H1044,2)</f>
        <v>0</v>
      </c>
      <c r="BL1044" s="16" t="s">
        <v>242</v>
      </c>
      <c r="BM1044" s="255" t="s">
        <v>2790</v>
      </c>
    </row>
    <row r="1045" spans="1:51" s="14" customFormat="1" ht="12">
      <c r="A1045" s="14"/>
      <c r="B1045" s="268"/>
      <c r="C1045" s="269"/>
      <c r="D1045" s="259" t="s">
        <v>166</v>
      </c>
      <c r="E1045" s="270" t="s">
        <v>1</v>
      </c>
      <c r="F1045" s="271" t="s">
        <v>2791</v>
      </c>
      <c r="G1045" s="269"/>
      <c r="H1045" s="272">
        <v>174.2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166</v>
      </c>
      <c r="AU1045" s="278" t="s">
        <v>82</v>
      </c>
      <c r="AV1045" s="14" t="s">
        <v>82</v>
      </c>
      <c r="AW1045" s="14" t="s">
        <v>30</v>
      </c>
      <c r="AX1045" s="14" t="s">
        <v>73</v>
      </c>
      <c r="AY1045" s="278" t="s">
        <v>158</v>
      </c>
    </row>
    <row r="1046" spans="1:51" s="14" customFormat="1" ht="12">
      <c r="A1046" s="14"/>
      <c r="B1046" s="268"/>
      <c r="C1046" s="269"/>
      <c r="D1046" s="259" t="s">
        <v>166</v>
      </c>
      <c r="E1046" s="270" t="s">
        <v>1</v>
      </c>
      <c r="F1046" s="271" t="s">
        <v>1438</v>
      </c>
      <c r="G1046" s="269"/>
      <c r="H1046" s="272">
        <v>38.3</v>
      </c>
      <c r="I1046" s="273"/>
      <c r="J1046" s="269"/>
      <c r="K1046" s="269"/>
      <c r="L1046" s="274"/>
      <c r="M1046" s="275"/>
      <c r="N1046" s="276"/>
      <c r="O1046" s="276"/>
      <c r="P1046" s="276"/>
      <c r="Q1046" s="276"/>
      <c r="R1046" s="276"/>
      <c r="S1046" s="276"/>
      <c r="T1046" s="27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8" t="s">
        <v>166</v>
      </c>
      <c r="AU1046" s="278" t="s">
        <v>82</v>
      </c>
      <c r="AV1046" s="14" t="s">
        <v>82</v>
      </c>
      <c r="AW1046" s="14" t="s">
        <v>30</v>
      </c>
      <c r="AX1046" s="14" t="s">
        <v>73</v>
      </c>
      <c r="AY1046" s="278" t="s">
        <v>158</v>
      </c>
    </row>
    <row r="1047" spans="1:51" s="14" customFormat="1" ht="12">
      <c r="A1047" s="14"/>
      <c r="B1047" s="268"/>
      <c r="C1047" s="269"/>
      <c r="D1047" s="259" t="s">
        <v>166</v>
      </c>
      <c r="E1047" s="270" t="s">
        <v>1</v>
      </c>
      <c r="F1047" s="271" t="s">
        <v>2792</v>
      </c>
      <c r="G1047" s="269"/>
      <c r="H1047" s="272">
        <v>36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166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158</v>
      </c>
    </row>
    <row r="1048" spans="1:65" s="2" customFormat="1" ht="21.75" customHeight="1">
      <c r="A1048" s="37"/>
      <c r="B1048" s="38"/>
      <c r="C1048" s="279" t="s">
        <v>1428</v>
      </c>
      <c r="D1048" s="279" t="s">
        <v>233</v>
      </c>
      <c r="E1048" s="280" t="s">
        <v>1441</v>
      </c>
      <c r="F1048" s="281" t="s">
        <v>1442</v>
      </c>
      <c r="G1048" s="282" t="s">
        <v>462</v>
      </c>
      <c r="H1048" s="283">
        <v>39.6</v>
      </c>
      <c r="I1048" s="284"/>
      <c r="J1048" s="285">
        <f>ROUND(I1048*H1048,2)</f>
        <v>0</v>
      </c>
      <c r="K1048" s="286"/>
      <c r="L1048" s="287"/>
      <c r="M1048" s="288" t="s">
        <v>1</v>
      </c>
      <c r="N1048" s="289" t="s">
        <v>38</v>
      </c>
      <c r="O1048" s="90"/>
      <c r="P1048" s="253">
        <f>O1048*H1048</f>
        <v>0</v>
      </c>
      <c r="Q1048" s="253">
        <v>0.00106</v>
      </c>
      <c r="R1048" s="253">
        <f>Q1048*H1048</f>
        <v>0.041976</v>
      </c>
      <c r="S1048" s="253">
        <v>0</v>
      </c>
      <c r="T1048" s="254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255" t="s">
        <v>341</v>
      </c>
      <c r="AT1048" s="255" t="s">
        <v>233</v>
      </c>
      <c r="AU1048" s="255" t="s">
        <v>82</v>
      </c>
      <c r="AY1048" s="16" t="s">
        <v>158</v>
      </c>
      <c r="BE1048" s="256">
        <f>IF(N1048="základní",J1048,0)</f>
        <v>0</v>
      </c>
      <c r="BF1048" s="256">
        <f>IF(N1048="snížená",J1048,0)</f>
        <v>0</v>
      </c>
      <c r="BG1048" s="256">
        <f>IF(N1048="zákl. přenesená",J1048,0)</f>
        <v>0</v>
      </c>
      <c r="BH1048" s="256">
        <f>IF(N1048="sníž. přenesená",J1048,0)</f>
        <v>0</v>
      </c>
      <c r="BI1048" s="256">
        <f>IF(N1048="nulová",J1048,0)</f>
        <v>0</v>
      </c>
      <c r="BJ1048" s="16" t="s">
        <v>80</v>
      </c>
      <c r="BK1048" s="256">
        <f>ROUND(I1048*H1048,2)</f>
        <v>0</v>
      </c>
      <c r="BL1048" s="16" t="s">
        <v>242</v>
      </c>
      <c r="BM1048" s="255" t="s">
        <v>2793</v>
      </c>
    </row>
    <row r="1049" spans="1:51" s="14" customFormat="1" ht="12">
      <c r="A1049" s="14"/>
      <c r="B1049" s="268"/>
      <c r="C1049" s="269"/>
      <c r="D1049" s="259" t="s">
        <v>166</v>
      </c>
      <c r="E1049" s="270" t="s">
        <v>1</v>
      </c>
      <c r="F1049" s="271" t="s">
        <v>2792</v>
      </c>
      <c r="G1049" s="269"/>
      <c r="H1049" s="272">
        <v>36</v>
      </c>
      <c r="I1049" s="273"/>
      <c r="J1049" s="269"/>
      <c r="K1049" s="269"/>
      <c r="L1049" s="274"/>
      <c r="M1049" s="275"/>
      <c r="N1049" s="276"/>
      <c r="O1049" s="276"/>
      <c r="P1049" s="276"/>
      <c r="Q1049" s="276"/>
      <c r="R1049" s="276"/>
      <c r="S1049" s="276"/>
      <c r="T1049" s="27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8" t="s">
        <v>166</v>
      </c>
      <c r="AU1049" s="278" t="s">
        <v>82</v>
      </c>
      <c r="AV1049" s="14" t="s">
        <v>82</v>
      </c>
      <c r="AW1049" s="14" t="s">
        <v>30</v>
      </c>
      <c r="AX1049" s="14" t="s">
        <v>73</v>
      </c>
      <c r="AY1049" s="278" t="s">
        <v>158</v>
      </c>
    </row>
    <row r="1050" spans="1:51" s="14" customFormat="1" ht="12">
      <c r="A1050" s="14"/>
      <c r="B1050" s="268"/>
      <c r="C1050" s="269"/>
      <c r="D1050" s="259" t="s">
        <v>166</v>
      </c>
      <c r="E1050" s="269"/>
      <c r="F1050" s="271" t="s">
        <v>2794</v>
      </c>
      <c r="G1050" s="269"/>
      <c r="H1050" s="272">
        <v>39.6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166</v>
      </c>
      <c r="AU1050" s="278" t="s">
        <v>82</v>
      </c>
      <c r="AV1050" s="14" t="s">
        <v>82</v>
      </c>
      <c r="AW1050" s="14" t="s">
        <v>4</v>
      </c>
      <c r="AX1050" s="14" t="s">
        <v>80</v>
      </c>
      <c r="AY1050" s="278" t="s">
        <v>158</v>
      </c>
    </row>
    <row r="1051" spans="1:65" s="2" customFormat="1" ht="21.75" customHeight="1">
      <c r="A1051" s="37"/>
      <c r="B1051" s="38"/>
      <c r="C1051" s="279" t="s">
        <v>1433</v>
      </c>
      <c r="D1051" s="279" t="s">
        <v>233</v>
      </c>
      <c r="E1051" s="280" t="s">
        <v>1446</v>
      </c>
      <c r="F1051" s="281" t="s">
        <v>1447</v>
      </c>
      <c r="G1051" s="282" t="s">
        <v>462</v>
      </c>
      <c r="H1051" s="283">
        <v>191.62</v>
      </c>
      <c r="I1051" s="284"/>
      <c r="J1051" s="285">
        <f>ROUND(I1051*H1051,2)</f>
        <v>0</v>
      </c>
      <c r="K1051" s="286"/>
      <c r="L1051" s="287"/>
      <c r="M1051" s="288" t="s">
        <v>1</v>
      </c>
      <c r="N1051" s="289" t="s">
        <v>38</v>
      </c>
      <c r="O1051" s="90"/>
      <c r="P1051" s="253">
        <f>O1051*H1051</f>
        <v>0</v>
      </c>
      <c r="Q1051" s="253">
        <v>0.00211</v>
      </c>
      <c r="R1051" s="253">
        <f>Q1051*H1051</f>
        <v>0.4043182</v>
      </c>
      <c r="S1051" s="253">
        <v>0</v>
      </c>
      <c r="T1051" s="254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55" t="s">
        <v>341</v>
      </c>
      <c r="AT1051" s="255" t="s">
        <v>233</v>
      </c>
      <c r="AU1051" s="255" t="s">
        <v>82</v>
      </c>
      <c r="AY1051" s="16" t="s">
        <v>158</v>
      </c>
      <c r="BE1051" s="256">
        <f>IF(N1051="základní",J1051,0)</f>
        <v>0</v>
      </c>
      <c r="BF1051" s="256">
        <f>IF(N1051="snížená",J1051,0)</f>
        <v>0</v>
      </c>
      <c r="BG1051" s="256">
        <f>IF(N1051="zákl. přenesená",J1051,0)</f>
        <v>0</v>
      </c>
      <c r="BH1051" s="256">
        <f>IF(N1051="sníž. přenesená",J1051,0)</f>
        <v>0</v>
      </c>
      <c r="BI1051" s="256">
        <f>IF(N1051="nulová",J1051,0)</f>
        <v>0</v>
      </c>
      <c r="BJ1051" s="16" t="s">
        <v>80</v>
      </c>
      <c r="BK1051" s="256">
        <f>ROUND(I1051*H1051,2)</f>
        <v>0</v>
      </c>
      <c r="BL1051" s="16" t="s">
        <v>242</v>
      </c>
      <c r="BM1051" s="255" t="s">
        <v>2795</v>
      </c>
    </row>
    <row r="1052" spans="1:51" s="14" customFormat="1" ht="12">
      <c r="A1052" s="14"/>
      <c r="B1052" s="268"/>
      <c r="C1052" s="269"/>
      <c r="D1052" s="259" t="s">
        <v>166</v>
      </c>
      <c r="E1052" s="270" t="s">
        <v>1</v>
      </c>
      <c r="F1052" s="271" t="s">
        <v>2791</v>
      </c>
      <c r="G1052" s="269"/>
      <c r="H1052" s="272">
        <v>174.2</v>
      </c>
      <c r="I1052" s="273"/>
      <c r="J1052" s="269"/>
      <c r="K1052" s="269"/>
      <c r="L1052" s="274"/>
      <c r="M1052" s="275"/>
      <c r="N1052" s="276"/>
      <c r="O1052" s="276"/>
      <c r="P1052" s="276"/>
      <c r="Q1052" s="276"/>
      <c r="R1052" s="276"/>
      <c r="S1052" s="276"/>
      <c r="T1052" s="27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78" t="s">
        <v>166</v>
      </c>
      <c r="AU1052" s="278" t="s">
        <v>82</v>
      </c>
      <c r="AV1052" s="14" t="s">
        <v>82</v>
      </c>
      <c r="AW1052" s="14" t="s">
        <v>30</v>
      </c>
      <c r="AX1052" s="14" t="s">
        <v>73</v>
      </c>
      <c r="AY1052" s="278" t="s">
        <v>158</v>
      </c>
    </row>
    <row r="1053" spans="1:51" s="14" customFormat="1" ht="12">
      <c r="A1053" s="14"/>
      <c r="B1053" s="268"/>
      <c r="C1053" s="269"/>
      <c r="D1053" s="259" t="s">
        <v>166</v>
      </c>
      <c r="E1053" s="269"/>
      <c r="F1053" s="271" t="s">
        <v>2796</v>
      </c>
      <c r="G1053" s="269"/>
      <c r="H1053" s="272">
        <v>191.62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166</v>
      </c>
      <c r="AU1053" s="278" t="s">
        <v>82</v>
      </c>
      <c r="AV1053" s="14" t="s">
        <v>82</v>
      </c>
      <c r="AW1053" s="14" t="s">
        <v>4</v>
      </c>
      <c r="AX1053" s="14" t="s">
        <v>80</v>
      </c>
      <c r="AY1053" s="278" t="s">
        <v>158</v>
      </c>
    </row>
    <row r="1054" spans="1:65" s="2" customFormat="1" ht="16.5" customHeight="1">
      <c r="A1054" s="37"/>
      <c r="B1054" s="38"/>
      <c r="C1054" s="279" t="s">
        <v>1440</v>
      </c>
      <c r="D1054" s="279" t="s">
        <v>233</v>
      </c>
      <c r="E1054" s="280" t="s">
        <v>1397</v>
      </c>
      <c r="F1054" s="281" t="s">
        <v>1398</v>
      </c>
      <c r="G1054" s="282" t="s">
        <v>171</v>
      </c>
      <c r="H1054" s="283">
        <v>0.101</v>
      </c>
      <c r="I1054" s="284"/>
      <c r="J1054" s="285">
        <f>ROUND(I1054*H1054,2)</f>
        <v>0</v>
      </c>
      <c r="K1054" s="286"/>
      <c r="L1054" s="287"/>
      <c r="M1054" s="288" t="s">
        <v>1</v>
      </c>
      <c r="N1054" s="289" t="s">
        <v>38</v>
      </c>
      <c r="O1054" s="90"/>
      <c r="P1054" s="253">
        <f>O1054*H1054</f>
        <v>0</v>
      </c>
      <c r="Q1054" s="253">
        <v>0.55</v>
      </c>
      <c r="R1054" s="253">
        <f>Q1054*H1054</f>
        <v>0.05555000000000001</v>
      </c>
      <c r="S1054" s="253">
        <v>0</v>
      </c>
      <c r="T1054" s="254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55" t="s">
        <v>341</v>
      </c>
      <c r="AT1054" s="255" t="s">
        <v>233</v>
      </c>
      <c r="AU1054" s="255" t="s">
        <v>82</v>
      </c>
      <c r="AY1054" s="16" t="s">
        <v>158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6" t="s">
        <v>80</v>
      </c>
      <c r="BK1054" s="256">
        <f>ROUND(I1054*H1054,2)</f>
        <v>0</v>
      </c>
      <c r="BL1054" s="16" t="s">
        <v>242</v>
      </c>
      <c r="BM1054" s="255" t="s">
        <v>2797</v>
      </c>
    </row>
    <row r="1055" spans="1:51" s="14" customFormat="1" ht="12">
      <c r="A1055" s="14"/>
      <c r="B1055" s="268"/>
      <c r="C1055" s="269"/>
      <c r="D1055" s="259" t="s">
        <v>166</v>
      </c>
      <c r="E1055" s="270" t="s">
        <v>1</v>
      </c>
      <c r="F1055" s="271" t="s">
        <v>1452</v>
      </c>
      <c r="G1055" s="269"/>
      <c r="H1055" s="272">
        <v>0.092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166</v>
      </c>
      <c r="AU1055" s="278" t="s">
        <v>82</v>
      </c>
      <c r="AV1055" s="14" t="s">
        <v>82</v>
      </c>
      <c r="AW1055" s="14" t="s">
        <v>30</v>
      </c>
      <c r="AX1055" s="14" t="s">
        <v>73</v>
      </c>
      <c r="AY1055" s="278" t="s">
        <v>158</v>
      </c>
    </row>
    <row r="1056" spans="1:51" s="14" customFormat="1" ht="12">
      <c r="A1056" s="14"/>
      <c r="B1056" s="268"/>
      <c r="C1056" s="269"/>
      <c r="D1056" s="259" t="s">
        <v>166</v>
      </c>
      <c r="E1056" s="269"/>
      <c r="F1056" s="271" t="s">
        <v>1453</v>
      </c>
      <c r="G1056" s="269"/>
      <c r="H1056" s="272">
        <v>0.101</v>
      </c>
      <c r="I1056" s="273"/>
      <c r="J1056" s="269"/>
      <c r="K1056" s="269"/>
      <c r="L1056" s="274"/>
      <c r="M1056" s="275"/>
      <c r="N1056" s="276"/>
      <c r="O1056" s="276"/>
      <c r="P1056" s="276"/>
      <c r="Q1056" s="276"/>
      <c r="R1056" s="276"/>
      <c r="S1056" s="276"/>
      <c r="T1056" s="277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8" t="s">
        <v>166</v>
      </c>
      <c r="AU1056" s="278" t="s">
        <v>82</v>
      </c>
      <c r="AV1056" s="14" t="s">
        <v>82</v>
      </c>
      <c r="AW1056" s="14" t="s">
        <v>4</v>
      </c>
      <c r="AX1056" s="14" t="s">
        <v>80</v>
      </c>
      <c r="AY1056" s="278" t="s">
        <v>158</v>
      </c>
    </row>
    <row r="1057" spans="1:65" s="2" customFormat="1" ht="21.75" customHeight="1">
      <c r="A1057" s="37"/>
      <c r="B1057" s="38"/>
      <c r="C1057" s="243" t="s">
        <v>1445</v>
      </c>
      <c r="D1057" s="243" t="s">
        <v>160</v>
      </c>
      <c r="E1057" s="244" t="s">
        <v>1455</v>
      </c>
      <c r="F1057" s="245" t="s">
        <v>1456</v>
      </c>
      <c r="G1057" s="246" t="s">
        <v>163</v>
      </c>
      <c r="H1057" s="247">
        <v>18.145</v>
      </c>
      <c r="I1057" s="248"/>
      <c r="J1057" s="249">
        <f>ROUND(I1057*H1057,2)</f>
        <v>0</v>
      </c>
      <c r="K1057" s="250"/>
      <c r="L1057" s="43"/>
      <c r="M1057" s="251" t="s">
        <v>1</v>
      </c>
      <c r="N1057" s="252" t="s">
        <v>38</v>
      </c>
      <c r="O1057" s="90"/>
      <c r="P1057" s="253">
        <f>O1057*H1057</f>
        <v>0</v>
      </c>
      <c r="Q1057" s="253">
        <v>0.0002</v>
      </c>
      <c r="R1057" s="253">
        <f>Q1057*H1057</f>
        <v>0.0036290000000000003</v>
      </c>
      <c r="S1057" s="253">
        <v>0</v>
      </c>
      <c r="T1057" s="254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55" t="s">
        <v>242</v>
      </c>
      <c r="AT1057" s="255" t="s">
        <v>160</v>
      </c>
      <c r="AU1057" s="255" t="s">
        <v>82</v>
      </c>
      <c r="AY1057" s="16" t="s">
        <v>158</v>
      </c>
      <c r="BE1057" s="256">
        <f>IF(N1057="základní",J1057,0)</f>
        <v>0</v>
      </c>
      <c r="BF1057" s="256">
        <f>IF(N1057="snížená",J1057,0)</f>
        <v>0</v>
      </c>
      <c r="BG1057" s="256">
        <f>IF(N1057="zákl. přenesená",J1057,0)</f>
        <v>0</v>
      </c>
      <c r="BH1057" s="256">
        <f>IF(N1057="sníž. přenesená",J1057,0)</f>
        <v>0</v>
      </c>
      <c r="BI1057" s="256">
        <f>IF(N1057="nulová",J1057,0)</f>
        <v>0</v>
      </c>
      <c r="BJ1057" s="16" t="s">
        <v>80</v>
      </c>
      <c r="BK1057" s="256">
        <f>ROUND(I1057*H1057,2)</f>
        <v>0</v>
      </c>
      <c r="BL1057" s="16" t="s">
        <v>242</v>
      </c>
      <c r="BM1057" s="255" t="s">
        <v>2798</v>
      </c>
    </row>
    <row r="1058" spans="1:51" s="14" customFormat="1" ht="12">
      <c r="A1058" s="14"/>
      <c r="B1058" s="268"/>
      <c r="C1058" s="269"/>
      <c r="D1058" s="259" t="s">
        <v>166</v>
      </c>
      <c r="E1058" s="270" t="s">
        <v>1</v>
      </c>
      <c r="F1058" s="271" t="s">
        <v>2799</v>
      </c>
      <c r="G1058" s="269"/>
      <c r="H1058" s="272">
        <v>6.545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166</v>
      </c>
      <c r="AU1058" s="278" t="s">
        <v>82</v>
      </c>
      <c r="AV1058" s="14" t="s">
        <v>82</v>
      </c>
      <c r="AW1058" s="14" t="s">
        <v>30</v>
      </c>
      <c r="AX1058" s="14" t="s">
        <v>73</v>
      </c>
      <c r="AY1058" s="278" t="s">
        <v>158</v>
      </c>
    </row>
    <row r="1059" spans="1:51" s="14" customFormat="1" ht="12">
      <c r="A1059" s="14"/>
      <c r="B1059" s="268"/>
      <c r="C1059" s="269"/>
      <c r="D1059" s="259" t="s">
        <v>166</v>
      </c>
      <c r="E1059" s="270" t="s">
        <v>1</v>
      </c>
      <c r="F1059" s="271" t="s">
        <v>2800</v>
      </c>
      <c r="G1059" s="269"/>
      <c r="H1059" s="272">
        <v>11.6</v>
      </c>
      <c r="I1059" s="273"/>
      <c r="J1059" s="269"/>
      <c r="K1059" s="269"/>
      <c r="L1059" s="274"/>
      <c r="M1059" s="275"/>
      <c r="N1059" s="276"/>
      <c r="O1059" s="276"/>
      <c r="P1059" s="276"/>
      <c r="Q1059" s="276"/>
      <c r="R1059" s="276"/>
      <c r="S1059" s="276"/>
      <c r="T1059" s="27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78" t="s">
        <v>166</v>
      </c>
      <c r="AU1059" s="278" t="s">
        <v>82</v>
      </c>
      <c r="AV1059" s="14" t="s">
        <v>82</v>
      </c>
      <c r="AW1059" s="14" t="s">
        <v>30</v>
      </c>
      <c r="AX1059" s="14" t="s">
        <v>73</v>
      </c>
      <c r="AY1059" s="278" t="s">
        <v>158</v>
      </c>
    </row>
    <row r="1060" spans="1:65" s="2" customFormat="1" ht="44.25" customHeight="1">
      <c r="A1060" s="37"/>
      <c r="B1060" s="38"/>
      <c r="C1060" s="243" t="s">
        <v>1450</v>
      </c>
      <c r="D1060" s="243" t="s">
        <v>160</v>
      </c>
      <c r="E1060" s="244" t="s">
        <v>1461</v>
      </c>
      <c r="F1060" s="245" t="s">
        <v>1462</v>
      </c>
      <c r="G1060" s="246" t="s">
        <v>284</v>
      </c>
      <c r="H1060" s="247">
        <v>1</v>
      </c>
      <c r="I1060" s="248"/>
      <c r="J1060" s="249">
        <f>ROUND(I1060*H1060,2)</f>
        <v>0</v>
      </c>
      <c r="K1060" s="250"/>
      <c r="L1060" s="43"/>
      <c r="M1060" s="251" t="s">
        <v>1</v>
      </c>
      <c r="N1060" s="252" t="s">
        <v>38</v>
      </c>
      <c r="O1060" s="90"/>
      <c r="P1060" s="253">
        <f>O1060*H1060</f>
        <v>0</v>
      </c>
      <c r="Q1060" s="253">
        <v>0.0139</v>
      </c>
      <c r="R1060" s="253">
        <f>Q1060*H1060</f>
        <v>0.0139</v>
      </c>
      <c r="S1060" s="253">
        <v>0</v>
      </c>
      <c r="T1060" s="254">
        <f>S1060*H1060</f>
        <v>0</v>
      </c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R1060" s="255" t="s">
        <v>242</v>
      </c>
      <c r="AT1060" s="255" t="s">
        <v>160</v>
      </c>
      <c r="AU1060" s="255" t="s">
        <v>82</v>
      </c>
      <c r="AY1060" s="16" t="s">
        <v>158</v>
      </c>
      <c r="BE1060" s="256">
        <f>IF(N1060="základní",J1060,0)</f>
        <v>0</v>
      </c>
      <c r="BF1060" s="256">
        <f>IF(N1060="snížená",J1060,0)</f>
        <v>0</v>
      </c>
      <c r="BG1060" s="256">
        <f>IF(N1060="zákl. přenesená",J1060,0)</f>
        <v>0</v>
      </c>
      <c r="BH1060" s="256">
        <f>IF(N1060="sníž. přenesená",J1060,0)</f>
        <v>0</v>
      </c>
      <c r="BI1060" s="256">
        <f>IF(N1060="nulová",J1060,0)</f>
        <v>0</v>
      </c>
      <c r="BJ1060" s="16" t="s">
        <v>80</v>
      </c>
      <c r="BK1060" s="256">
        <f>ROUND(I1060*H1060,2)</f>
        <v>0</v>
      </c>
      <c r="BL1060" s="16" t="s">
        <v>242</v>
      </c>
      <c r="BM1060" s="255" t="s">
        <v>2801</v>
      </c>
    </row>
    <row r="1061" spans="1:51" s="14" customFormat="1" ht="12">
      <c r="A1061" s="14"/>
      <c r="B1061" s="268"/>
      <c r="C1061" s="269"/>
      <c r="D1061" s="259" t="s">
        <v>166</v>
      </c>
      <c r="E1061" s="270" t="s">
        <v>1</v>
      </c>
      <c r="F1061" s="271" t="s">
        <v>1464</v>
      </c>
      <c r="G1061" s="269"/>
      <c r="H1061" s="272">
        <v>1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166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158</v>
      </c>
    </row>
    <row r="1062" spans="1:65" s="2" customFormat="1" ht="21.75" customHeight="1">
      <c r="A1062" s="37"/>
      <c r="B1062" s="38"/>
      <c r="C1062" s="243" t="s">
        <v>1454</v>
      </c>
      <c r="D1062" s="243" t="s">
        <v>160</v>
      </c>
      <c r="E1062" s="244" t="s">
        <v>1466</v>
      </c>
      <c r="F1062" s="245" t="s">
        <v>1467</v>
      </c>
      <c r="G1062" s="246" t="s">
        <v>163</v>
      </c>
      <c r="H1062" s="247">
        <v>1.975</v>
      </c>
      <c r="I1062" s="248"/>
      <c r="J1062" s="249">
        <f>ROUND(I1062*H1062,2)</f>
        <v>0</v>
      </c>
      <c r="K1062" s="250"/>
      <c r="L1062" s="43"/>
      <c r="M1062" s="251" t="s">
        <v>1</v>
      </c>
      <c r="N1062" s="252" t="s">
        <v>38</v>
      </c>
      <c r="O1062" s="90"/>
      <c r="P1062" s="253">
        <f>O1062*H1062</f>
        <v>0</v>
      </c>
      <c r="Q1062" s="253">
        <v>0.0139</v>
      </c>
      <c r="R1062" s="253">
        <f>Q1062*H1062</f>
        <v>0.0274525</v>
      </c>
      <c r="S1062" s="253">
        <v>0</v>
      </c>
      <c r="T1062" s="254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55" t="s">
        <v>242</v>
      </c>
      <c r="AT1062" s="255" t="s">
        <v>160</v>
      </c>
      <c r="AU1062" s="255" t="s">
        <v>82</v>
      </c>
      <c r="AY1062" s="16" t="s">
        <v>158</v>
      </c>
      <c r="BE1062" s="256">
        <f>IF(N1062="základní",J1062,0)</f>
        <v>0</v>
      </c>
      <c r="BF1062" s="256">
        <f>IF(N1062="snížená",J1062,0)</f>
        <v>0</v>
      </c>
      <c r="BG1062" s="256">
        <f>IF(N1062="zákl. přenesená",J1062,0)</f>
        <v>0</v>
      </c>
      <c r="BH1062" s="256">
        <f>IF(N1062="sníž. přenesená",J1062,0)</f>
        <v>0</v>
      </c>
      <c r="BI1062" s="256">
        <f>IF(N1062="nulová",J1062,0)</f>
        <v>0</v>
      </c>
      <c r="BJ1062" s="16" t="s">
        <v>80</v>
      </c>
      <c r="BK1062" s="256">
        <f>ROUND(I1062*H1062,2)</f>
        <v>0</v>
      </c>
      <c r="BL1062" s="16" t="s">
        <v>242</v>
      </c>
      <c r="BM1062" s="255" t="s">
        <v>2802</v>
      </c>
    </row>
    <row r="1063" spans="1:51" s="14" customFormat="1" ht="12">
      <c r="A1063" s="14"/>
      <c r="B1063" s="268"/>
      <c r="C1063" s="269"/>
      <c r="D1063" s="259" t="s">
        <v>166</v>
      </c>
      <c r="E1063" s="270" t="s">
        <v>1</v>
      </c>
      <c r="F1063" s="271" t="s">
        <v>1469</v>
      </c>
      <c r="G1063" s="269"/>
      <c r="H1063" s="272">
        <v>1.975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166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158</v>
      </c>
    </row>
    <row r="1064" spans="1:65" s="2" customFormat="1" ht="21.75" customHeight="1">
      <c r="A1064" s="37"/>
      <c r="B1064" s="38"/>
      <c r="C1064" s="243" t="s">
        <v>1460</v>
      </c>
      <c r="D1064" s="243" t="s">
        <v>160</v>
      </c>
      <c r="E1064" s="244" t="s">
        <v>1507</v>
      </c>
      <c r="F1064" s="245" t="s">
        <v>1508</v>
      </c>
      <c r="G1064" s="246" t="s">
        <v>163</v>
      </c>
      <c r="H1064" s="247">
        <v>6.545</v>
      </c>
      <c r="I1064" s="248"/>
      <c r="J1064" s="249">
        <f>ROUND(I1064*H1064,2)</f>
        <v>0</v>
      </c>
      <c r="K1064" s="250"/>
      <c r="L1064" s="43"/>
      <c r="M1064" s="251" t="s">
        <v>1</v>
      </c>
      <c r="N1064" s="252" t="s">
        <v>38</v>
      </c>
      <c r="O1064" s="90"/>
      <c r="P1064" s="253">
        <f>O1064*H1064</f>
        <v>0</v>
      </c>
      <c r="Q1064" s="253">
        <v>0</v>
      </c>
      <c r="R1064" s="253">
        <f>Q1064*H1064</f>
        <v>0</v>
      </c>
      <c r="S1064" s="253">
        <v>0.014</v>
      </c>
      <c r="T1064" s="254">
        <f>S1064*H1064</f>
        <v>0.09163</v>
      </c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R1064" s="255" t="s">
        <v>242</v>
      </c>
      <c r="AT1064" s="255" t="s">
        <v>160</v>
      </c>
      <c r="AU1064" s="255" t="s">
        <v>82</v>
      </c>
      <c r="AY1064" s="16" t="s">
        <v>158</v>
      </c>
      <c r="BE1064" s="256">
        <f>IF(N1064="základní",J1064,0)</f>
        <v>0</v>
      </c>
      <c r="BF1064" s="256">
        <f>IF(N1064="snížená",J1064,0)</f>
        <v>0</v>
      </c>
      <c r="BG1064" s="256">
        <f>IF(N1064="zákl. přenesená",J1064,0)</f>
        <v>0</v>
      </c>
      <c r="BH1064" s="256">
        <f>IF(N1064="sníž. přenesená",J1064,0)</f>
        <v>0</v>
      </c>
      <c r="BI1064" s="256">
        <f>IF(N1064="nulová",J1064,0)</f>
        <v>0</v>
      </c>
      <c r="BJ1064" s="16" t="s">
        <v>80</v>
      </c>
      <c r="BK1064" s="256">
        <f>ROUND(I1064*H1064,2)</f>
        <v>0</v>
      </c>
      <c r="BL1064" s="16" t="s">
        <v>242</v>
      </c>
      <c r="BM1064" s="255" t="s">
        <v>2803</v>
      </c>
    </row>
    <row r="1065" spans="1:51" s="14" customFormat="1" ht="12">
      <c r="A1065" s="14"/>
      <c r="B1065" s="268"/>
      <c r="C1065" s="269"/>
      <c r="D1065" s="259" t="s">
        <v>166</v>
      </c>
      <c r="E1065" s="270" t="s">
        <v>1</v>
      </c>
      <c r="F1065" s="271" t="s">
        <v>2784</v>
      </c>
      <c r="G1065" s="269"/>
      <c r="H1065" s="272">
        <v>6.545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166</v>
      </c>
      <c r="AU1065" s="278" t="s">
        <v>82</v>
      </c>
      <c r="AV1065" s="14" t="s">
        <v>82</v>
      </c>
      <c r="AW1065" s="14" t="s">
        <v>30</v>
      </c>
      <c r="AX1065" s="14" t="s">
        <v>73</v>
      </c>
      <c r="AY1065" s="278" t="s">
        <v>158</v>
      </c>
    </row>
    <row r="1066" spans="1:65" s="2" customFormat="1" ht="21.75" customHeight="1">
      <c r="A1066" s="37"/>
      <c r="B1066" s="38"/>
      <c r="C1066" s="243" t="s">
        <v>1465</v>
      </c>
      <c r="D1066" s="243" t="s">
        <v>160</v>
      </c>
      <c r="E1066" s="244" t="s">
        <v>1515</v>
      </c>
      <c r="F1066" s="245" t="s">
        <v>1516</v>
      </c>
      <c r="G1066" s="246" t="s">
        <v>214</v>
      </c>
      <c r="H1066" s="247">
        <v>7.094</v>
      </c>
      <c r="I1066" s="248"/>
      <c r="J1066" s="249">
        <f>ROUND(I1066*H1066,2)</f>
        <v>0</v>
      </c>
      <c r="K1066" s="250"/>
      <c r="L1066" s="43"/>
      <c r="M1066" s="251" t="s">
        <v>1</v>
      </c>
      <c r="N1066" s="252" t="s">
        <v>38</v>
      </c>
      <c r="O1066" s="90"/>
      <c r="P1066" s="253">
        <f>O1066*H1066</f>
        <v>0</v>
      </c>
      <c r="Q1066" s="253">
        <v>0</v>
      </c>
      <c r="R1066" s="253">
        <f>Q1066*H1066</f>
        <v>0</v>
      </c>
      <c r="S1066" s="253">
        <v>0</v>
      </c>
      <c r="T1066" s="254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255" t="s">
        <v>242</v>
      </c>
      <c r="AT1066" s="255" t="s">
        <v>160</v>
      </c>
      <c r="AU1066" s="255" t="s">
        <v>82</v>
      </c>
      <c r="AY1066" s="16" t="s">
        <v>158</v>
      </c>
      <c r="BE1066" s="256">
        <f>IF(N1066="základní",J1066,0)</f>
        <v>0</v>
      </c>
      <c r="BF1066" s="256">
        <f>IF(N1066="snížená",J1066,0)</f>
        <v>0</v>
      </c>
      <c r="BG1066" s="256">
        <f>IF(N1066="zákl. přenesená",J1066,0)</f>
        <v>0</v>
      </c>
      <c r="BH1066" s="256">
        <f>IF(N1066="sníž. přenesená",J1066,0)</f>
        <v>0</v>
      </c>
      <c r="BI1066" s="256">
        <f>IF(N1066="nulová",J1066,0)</f>
        <v>0</v>
      </c>
      <c r="BJ1066" s="16" t="s">
        <v>80</v>
      </c>
      <c r="BK1066" s="256">
        <f>ROUND(I1066*H1066,2)</f>
        <v>0</v>
      </c>
      <c r="BL1066" s="16" t="s">
        <v>242</v>
      </c>
      <c r="BM1066" s="255" t="s">
        <v>2804</v>
      </c>
    </row>
    <row r="1067" spans="1:63" s="12" customFormat="1" ht="22.8" customHeight="1">
      <c r="A1067" s="12"/>
      <c r="B1067" s="227"/>
      <c r="C1067" s="228"/>
      <c r="D1067" s="229" t="s">
        <v>72</v>
      </c>
      <c r="E1067" s="241" t="s">
        <v>1518</v>
      </c>
      <c r="F1067" s="241" t="s">
        <v>1519</v>
      </c>
      <c r="G1067" s="228"/>
      <c r="H1067" s="228"/>
      <c r="I1067" s="231"/>
      <c r="J1067" s="242">
        <f>BK1067</f>
        <v>0</v>
      </c>
      <c r="K1067" s="228"/>
      <c r="L1067" s="233"/>
      <c r="M1067" s="234"/>
      <c r="N1067" s="235"/>
      <c r="O1067" s="235"/>
      <c r="P1067" s="236">
        <f>SUM(P1068:P1088)</f>
        <v>0</v>
      </c>
      <c r="Q1067" s="235"/>
      <c r="R1067" s="236">
        <f>SUM(R1068:R1088)</f>
        <v>0.4360837</v>
      </c>
      <c r="S1067" s="235"/>
      <c r="T1067" s="237">
        <f>SUM(T1068:T1088)</f>
        <v>0</v>
      </c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R1067" s="238" t="s">
        <v>82</v>
      </c>
      <c r="AT1067" s="239" t="s">
        <v>72</v>
      </c>
      <c r="AU1067" s="239" t="s">
        <v>80</v>
      </c>
      <c r="AY1067" s="238" t="s">
        <v>158</v>
      </c>
      <c r="BK1067" s="240">
        <f>SUM(BK1068:BK1088)</f>
        <v>0</v>
      </c>
    </row>
    <row r="1068" spans="1:65" s="2" customFormat="1" ht="21.75" customHeight="1">
      <c r="A1068" s="37"/>
      <c r="B1068" s="38"/>
      <c r="C1068" s="243" t="s">
        <v>1470</v>
      </c>
      <c r="D1068" s="243" t="s">
        <v>160</v>
      </c>
      <c r="E1068" s="244" t="s">
        <v>2805</v>
      </c>
      <c r="F1068" s="245" t="s">
        <v>2806</v>
      </c>
      <c r="G1068" s="246" t="s">
        <v>163</v>
      </c>
      <c r="H1068" s="247">
        <v>3.41</v>
      </c>
      <c r="I1068" s="248"/>
      <c r="J1068" s="249">
        <f>ROUND(I1068*H1068,2)</f>
        <v>0</v>
      </c>
      <c r="K1068" s="250"/>
      <c r="L1068" s="43"/>
      <c r="M1068" s="251" t="s">
        <v>1</v>
      </c>
      <c r="N1068" s="252" t="s">
        <v>38</v>
      </c>
      <c r="O1068" s="90"/>
      <c r="P1068" s="253">
        <f>O1068*H1068</f>
        <v>0</v>
      </c>
      <c r="Q1068" s="253">
        <v>0.01223</v>
      </c>
      <c r="R1068" s="253">
        <f>Q1068*H1068</f>
        <v>0.0417043</v>
      </c>
      <c r="S1068" s="253">
        <v>0</v>
      </c>
      <c r="T1068" s="254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55" t="s">
        <v>242</v>
      </c>
      <c r="AT1068" s="255" t="s">
        <v>160</v>
      </c>
      <c r="AU1068" s="255" t="s">
        <v>82</v>
      </c>
      <c r="AY1068" s="16" t="s">
        <v>158</v>
      </c>
      <c r="BE1068" s="256">
        <f>IF(N1068="základní",J1068,0)</f>
        <v>0</v>
      </c>
      <c r="BF1068" s="256">
        <f>IF(N1068="snížená",J1068,0)</f>
        <v>0</v>
      </c>
      <c r="BG1068" s="256">
        <f>IF(N1068="zákl. přenesená",J1068,0)</f>
        <v>0</v>
      </c>
      <c r="BH1068" s="256">
        <f>IF(N1068="sníž. přenesená",J1068,0)</f>
        <v>0</v>
      </c>
      <c r="BI1068" s="256">
        <f>IF(N1068="nulová",J1068,0)</f>
        <v>0</v>
      </c>
      <c r="BJ1068" s="16" t="s">
        <v>80</v>
      </c>
      <c r="BK1068" s="256">
        <f>ROUND(I1068*H1068,2)</f>
        <v>0</v>
      </c>
      <c r="BL1068" s="16" t="s">
        <v>242</v>
      </c>
      <c r="BM1068" s="255" t="s">
        <v>2807</v>
      </c>
    </row>
    <row r="1069" spans="1:51" s="14" customFormat="1" ht="12">
      <c r="A1069" s="14"/>
      <c r="B1069" s="268"/>
      <c r="C1069" s="269"/>
      <c r="D1069" s="259" t="s">
        <v>166</v>
      </c>
      <c r="E1069" s="270" t="s">
        <v>1</v>
      </c>
      <c r="F1069" s="271" t="s">
        <v>2808</v>
      </c>
      <c r="G1069" s="269"/>
      <c r="H1069" s="272">
        <v>3.41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166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158</v>
      </c>
    </row>
    <row r="1070" spans="1:65" s="2" customFormat="1" ht="21.75" customHeight="1">
      <c r="A1070" s="37"/>
      <c r="B1070" s="38"/>
      <c r="C1070" s="243" t="s">
        <v>1478</v>
      </c>
      <c r="D1070" s="243" t="s">
        <v>160</v>
      </c>
      <c r="E1070" s="244" t="s">
        <v>1521</v>
      </c>
      <c r="F1070" s="245" t="s">
        <v>1522</v>
      </c>
      <c r="G1070" s="246" t="s">
        <v>163</v>
      </c>
      <c r="H1070" s="247">
        <v>22.2</v>
      </c>
      <c r="I1070" s="248"/>
      <c r="J1070" s="249">
        <f>ROUND(I1070*H1070,2)</f>
        <v>0</v>
      </c>
      <c r="K1070" s="250"/>
      <c r="L1070" s="43"/>
      <c r="M1070" s="251" t="s">
        <v>1</v>
      </c>
      <c r="N1070" s="252" t="s">
        <v>38</v>
      </c>
      <c r="O1070" s="90"/>
      <c r="P1070" s="253">
        <f>O1070*H1070</f>
        <v>0</v>
      </c>
      <c r="Q1070" s="253">
        <v>0.01694</v>
      </c>
      <c r="R1070" s="253">
        <f>Q1070*H1070</f>
        <v>0.376068</v>
      </c>
      <c r="S1070" s="253">
        <v>0</v>
      </c>
      <c r="T1070" s="254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55" t="s">
        <v>242</v>
      </c>
      <c r="AT1070" s="255" t="s">
        <v>160</v>
      </c>
      <c r="AU1070" s="255" t="s">
        <v>82</v>
      </c>
      <c r="AY1070" s="16" t="s">
        <v>158</v>
      </c>
      <c r="BE1070" s="256">
        <f>IF(N1070="základní",J1070,0)</f>
        <v>0</v>
      </c>
      <c r="BF1070" s="256">
        <f>IF(N1070="snížená",J1070,0)</f>
        <v>0</v>
      </c>
      <c r="BG1070" s="256">
        <f>IF(N1070="zákl. přenesená",J1070,0)</f>
        <v>0</v>
      </c>
      <c r="BH1070" s="256">
        <f>IF(N1070="sníž. přenesená",J1070,0)</f>
        <v>0</v>
      </c>
      <c r="BI1070" s="256">
        <f>IF(N1070="nulová",J1070,0)</f>
        <v>0</v>
      </c>
      <c r="BJ1070" s="16" t="s">
        <v>80</v>
      </c>
      <c r="BK1070" s="256">
        <f>ROUND(I1070*H1070,2)</f>
        <v>0</v>
      </c>
      <c r="BL1070" s="16" t="s">
        <v>242</v>
      </c>
      <c r="BM1070" s="255" t="s">
        <v>2809</v>
      </c>
    </row>
    <row r="1071" spans="1:51" s="13" customFormat="1" ht="12">
      <c r="A1071" s="13"/>
      <c r="B1071" s="257"/>
      <c r="C1071" s="258"/>
      <c r="D1071" s="259" t="s">
        <v>166</v>
      </c>
      <c r="E1071" s="260" t="s">
        <v>1</v>
      </c>
      <c r="F1071" s="261" t="s">
        <v>275</v>
      </c>
      <c r="G1071" s="258"/>
      <c r="H1071" s="260" t="s">
        <v>1</v>
      </c>
      <c r="I1071" s="262"/>
      <c r="J1071" s="258"/>
      <c r="K1071" s="258"/>
      <c r="L1071" s="263"/>
      <c r="M1071" s="264"/>
      <c r="N1071" s="265"/>
      <c r="O1071" s="265"/>
      <c r="P1071" s="265"/>
      <c r="Q1071" s="265"/>
      <c r="R1071" s="265"/>
      <c r="S1071" s="265"/>
      <c r="T1071" s="26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7" t="s">
        <v>166</v>
      </c>
      <c r="AU1071" s="267" t="s">
        <v>82</v>
      </c>
      <c r="AV1071" s="13" t="s">
        <v>80</v>
      </c>
      <c r="AW1071" s="13" t="s">
        <v>30</v>
      </c>
      <c r="AX1071" s="13" t="s">
        <v>73</v>
      </c>
      <c r="AY1071" s="267" t="s">
        <v>158</v>
      </c>
    </row>
    <row r="1072" spans="1:51" s="14" customFormat="1" ht="12">
      <c r="A1072" s="14"/>
      <c r="B1072" s="268"/>
      <c r="C1072" s="269"/>
      <c r="D1072" s="259" t="s">
        <v>166</v>
      </c>
      <c r="E1072" s="270" t="s">
        <v>1</v>
      </c>
      <c r="F1072" s="271" t="s">
        <v>2810</v>
      </c>
      <c r="G1072" s="269"/>
      <c r="H1072" s="272">
        <v>3.9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78" t="s">
        <v>166</v>
      </c>
      <c r="AU1072" s="278" t="s">
        <v>82</v>
      </c>
      <c r="AV1072" s="14" t="s">
        <v>82</v>
      </c>
      <c r="AW1072" s="14" t="s">
        <v>30</v>
      </c>
      <c r="AX1072" s="14" t="s">
        <v>73</v>
      </c>
      <c r="AY1072" s="278" t="s">
        <v>158</v>
      </c>
    </row>
    <row r="1073" spans="1:51" s="14" customFormat="1" ht="12">
      <c r="A1073" s="14"/>
      <c r="B1073" s="268"/>
      <c r="C1073" s="269"/>
      <c r="D1073" s="259" t="s">
        <v>166</v>
      </c>
      <c r="E1073" s="270" t="s">
        <v>1</v>
      </c>
      <c r="F1073" s="271" t="s">
        <v>2811</v>
      </c>
      <c r="G1073" s="269"/>
      <c r="H1073" s="272">
        <v>4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166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158</v>
      </c>
    </row>
    <row r="1074" spans="1:51" s="14" customFormat="1" ht="12">
      <c r="A1074" s="14"/>
      <c r="B1074" s="268"/>
      <c r="C1074" s="269"/>
      <c r="D1074" s="259" t="s">
        <v>166</v>
      </c>
      <c r="E1074" s="270" t="s">
        <v>1</v>
      </c>
      <c r="F1074" s="271" t="s">
        <v>2812</v>
      </c>
      <c r="G1074" s="269"/>
      <c r="H1074" s="272">
        <v>4.2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166</v>
      </c>
      <c r="AU1074" s="278" t="s">
        <v>82</v>
      </c>
      <c r="AV1074" s="14" t="s">
        <v>82</v>
      </c>
      <c r="AW1074" s="14" t="s">
        <v>30</v>
      </c>
      <c r="AX1074" s="14" t="s">
        <v>73</v>
      </c>
      <c r="AY1074" s="278" t="s">
        <v>158</v>
      </c>
    </row>
    <row r="1075" spans="1:51" s="14" customFormat="1" ht="12">
      <c r="A1075" s="14"/>
      <c r="B1075" s="268"/>
      <c r="C1075" s="269"/>
      <c r="D1075" s="259" t="s">
        <v>166</v>
      </c>
      <c r="E1075" s="270" t="s">
        <v>1</v>
      </c>
      <c r="F1075" s="271" t="s">
        <v>2813</v>
      </c>
      <c r="G1075" s="269"/>
      <c r="H1075" s="272">
        <v>7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166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158</v>
      </c>
    </row>
    <row r="1076" spans="1:51" s="14" customFormat="1" ht="12">
      <c r="A1076" s="14"/>
      <c r="B1076" s="268"/>
      <c r="C1076" s="269"/>
      <c r="D1076" s="259" t="s">
        <v>166</v>
      </c>
      <c r="E1076" s="270" t="s">
        <v>1</v>
      </c>
      <c r="F1076" s="271" t="s">
        <v>2814</v>
      </c>
      <c r="G1076" s="269"/>
      <c r="H1076" s="272">
        <v>3.1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166</v>
      </c>
      <c r="AU1076" s="278" t="s">
        <v>82</v>
      </c>
      <c r="AV1076" s="14" t="s">
        <v>82</v>
      </c>
      <c r="AW1076" s="14" t="s">
        <v>30</v>
      </c>
      <c r="AX1076" s="14" t="s">
        <v>73</v>
      </c>
      <c r="AY1076" s="278" t="s">
        <v>158</v>
      </c>
    </row>
    <row r="1077" spans="1:65" s="2" customFormat="1" ht="16.5" customHeight="1">
      <c r="A1077" s="37"/>
      <c r="B1077" s="38"/>
      <c r="C1077" s="243" t="s">
        <v>1484</v>
      </c>
      <c r="D1077" s="243" t="s">
        <v>160</v>
      </c>
      <c r="E1077" s="244" t="s">
        <v>1529</v>
      </c>
      <c r="F1077" s="245" t="s">
        <v>1530</v>
      </c>
      <c r="G1077" s="246" t="s">
        <v>163</v>
      </c>
      <c r="H1077" s="247">
        <v>22.2</v>
      </c>
      <c r="I1077" s="248"/>
      <c r="J1077" s="249">
        <f>ROUND(I1077*H1077,2)</f>
        <v>0</v>
      </c>
      <c r="K1077" s="250"/>
      <c r="L1077" s="43"/>
      <c r="M1077" s="251" t="s">
        <v>1</v>
      </c>
      <c r="N1077" s="252" t="s">
        <v>38</v>
      </c>
      <c r="O1077" s="90"/>
      <c r="P1077" s="253">
        <f>O1077*H1077</f>
        <v>0</v>
      </c>
      <c r="Q1077" s="253">
        <v>0</v>
      </c>
      <c r="R1077" s="253">
        <f>Q1077*H1077</f>
        <v>0</v>
      </c>
      <c r="S1077" s="253">
        <v>0</v>
      </c>
      <c r="T1077" s="254">
        <f>S1077*H1077</f>
        <v>0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55" t="s">
        <v>242</v>
      </c>
      <c r="AT1077" s="255" t="s">
        <v>160</v>
      </c>
      <c r="AU1077" s="255" t="s">
        <v>82</v>
      </c>
      <c r="AY1077" s="16" t="s">
        <v>158</v>
      </c>
      <c r="BE1077" s="256">
        <f>IF(N1077="základní",J1077,0)</f>
        <v>0</v>
      </c>
      <c r="BF1077" s="256">
        <f>IF(N1077="snížená",J1077,0)</f>
        <v>0</v>
      </c>
      <c r="BG1077" s="256">
        <f>IF(N1077="zákl. přenesená",J1077,0)</f>
        <v>0</v>
      </c>
      <c r="BH1077" s="256">
        <f>IF(N1077="sníž. přenesená",J1077,0)</f>
        <v>0</v>
      </c>
      <c r="BI1077" s="256">
        <f>IF(N1077="nulová",J1077,0)</f>
        <v>0</v>
      </c>
      <c r="BJ1077" s="16" t="s">
        <v>80</v>
      </c>
      <c r="BK1077" s="256">
        <f>ROUND(I1077*H1077,2)</f>
        <v>0</v>
      </c>
      <c r="BL1077" s="16" t="s">
        <v>242</v>
      </c>
      <c r="BM1077" s="255" t="s">
        <v>2815</v>
      </c>
    </row>
    <row r="1078" spans="1:51" s="13" customFormat="1" ht="12">
      <c r="A1078" s="13"/>
      <c r="B1078" s="257"/>
      <c r="C1078" s="258"/>
      <c r="D1078" s="259" t="s">
        <v>166</v>
      </c>
      <c r="E1078" s="260" t="s">
        <v>1</v>
      </c>
      <c r="F1078" s="261" t="s">
        <v>275</v>
      </c>
      <c r="G1078" s="258"/>
      <c r="H1078" s="260" t="s">
        <v>1</v>
      </c>
      <c r="I1078" s="262"/>
      <c r="J1078" s="258"/>
      <c r="K1078" s="258"/>
      <c r="L1078" s="263"/>
      <c r="M1078" s="264"/>
      <c r="N1078" s="265"/>
      <c r="O1078" s="265"/>
      <c r="P1078" s="265"/>
      <c r="Q1078" s="265"/>
      <c r="R1078" s="265"/>
      <c r="S1078" s="265"/>
      <c r="T1078" s="266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7" t="s">
        <v>166</v>
      </c>
      <c r="AU1078" s="267" t="s">
        <v>82</v>
      </c>
      <c r="AV1078" s="13" t="s">
        <v>80</v>
      </c>
      <c r="AW1078" s="13" t="s">
        <v>30</v>
      </c>
      <c r="AX1078" s="13" t="s">
        <v>73</v>
      </c>
      <c r="AY1078" s="267" t="s">
        <v>158</v>
      </c>
    </row>
    <row r="1079" spans="1:51" s="14" customFormat="1" ht="12">
      <c r="A1079" s="14"/>
      <c r="B1079" s="268"/>
      <c r="C1079" s="269"/>
      <c r="D1079" s="259" t="s">
        <v>166</v>
      </c>
      <c r="E1079" s="270" t="s">
        <v>1</v>
      </c>
      <c r="F1079" s="271" t="s">
        <v>2810</v>
      </c>
      <c r="G1079" s="269"/>
      <c r="H1079" s="272">
        <v>3.9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166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158</v>
      </c>
    </row>
    <row r="1080" spans="1:51" s="14" customFormat="1" ht="12">
      <c r="A1080" s="14"/>
      <c r="B1080" s="268"/>
      <c r="C1080" s="269"/>
      <c r="D1080" s="259" t="s">
        <v>166</v>
      </c>
      <c r="E1080" s="270" t="s">
        <v>1</v>
      </c>
      <c r="F1080" s="271" t="s">
        <v>2811</v>
      </c>
      <c r="G1080" s="269"/>
      <c r="H1080" s="272">
        <v>4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166</v>
      </c>
      <c r="AU1080" s="278" t="s">
        <v>82</v>
      </c>
      <c r="AV1080" s="14" t="s">
        <v>82</v>
      </c>
      <c r="AW1080" s="14" t="s">
        <v>30</v>
      </c>
      <c r="AX1080" s="14" t="s">
        <v>73</v>
      </c>
      <c r="AY1080" s="278" t="s">
        <v>158</v>
      </c>
    </row>
    <row r="1081" spans="1:51" s="14" customFormat="1" ht="12">
      <c r="A1081" s="14"/>
      <c r="B1081" s="268"/>
      <c r="C1081" s="269"/>
      <c r="D1081" s="259" t="s">
        <v>166</v>
      </c>
      <c r="E1081" s="270" t="s">
        <v>1</v>
      </c>
      <c r="F1081" s="271" t="s">
        <v>2812</v>
      </c>
      <c r="G1081" s="269"/>
      <c r="H1081" s="272">
        <v>4.2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166</v>
      </c>
      <c r="AU1081" s="278" t="s">
        <v>82</v>
      </c>
      <c r="AV1081" s="14" t="s">
        <v>82</v>
      </c>
      <c r="AW1081" s="14" t="s">
        <v>30</v>
      </c>
      <c r="AX1081" s="14" t="s">
        <v>73</v>
      </c>
      <c r="AY1081" s="278" t="s">
        <v>158</v>
      </c>
    </row>
    <row r="1082" spans="1:51" s="14" customFormat="1" ht="12">
      <c r="A1082" s="14"/>
      <c r="B1082" s="268"/>
      <c r="C1082" s="269"/>
      <c r="D1082" s="259" t="s">
        <v>166</v>
      </c>
      <c r="E1082" s="270" t="s">
        <v>1</v>
      </c>
      <c r="F1082" s="271" t="s">
        <v>2813</v>
      </c>
      <c r="G1082" s="269"/>
      <c r="H1082" s="272">
        <v>7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166</v>
      </c>
      <c r="AU1082" s="278" t="s">
        <v>82</v>
      </c>
      <c r="AV1082" s="14" t="s">
        <v>82</v>
      </c>
      <c r="AW1082" s="14" t="s">
        <v>30</v>
      </c>
      <c r="AX1082" s="14" t="s">
        <v>73</v>
      </c>
      <c r="AY1082" s="278" t="s">
        <v>158</v>
      </c>
    </row>
    <row r="1083" spans="1:51" s="14" customFormat="1" ht="12">
      <c r="A1083" s="14"/>
      <c r="B1083" s="268"/>
      <c r="C1083" s="269"/>
      <c r="D1083" s="259" t="s">
        <v>166</v>
      </c>
      <c r="E1083" s="270" t="s">
        <v>1</v>
      </c>
      <c r="F1083" s="271" t="s">
        <v>2814</v>
      </c>
      <c r="G1083" s="269"/>
      <c r="H1083" s="272">
        <v>3.1</v>
      </c>
      <c r="I1083" s="273"/>
      <c r="J1083" s="269"/>
      <c r="K1083" s="269"/>
      <c r="L1083" s="274"/>
      <c r="M1083" s="275"/>
      <c r="N1083" s="276"/>
      <c r="O1083" s="276"/>
      <c r="P1083" s="276"/>
      <c r="Q1083" s="276"/>
      <c r="R1083" s="276"/>
      <c r="S1083" s="276"/>
      <c r="T1083" s="277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78" t="s">
        <v>166</v>
      </c>
      <c r="AU1083" s="278" t="s">
        <v>82</v>
      </c>
      <c r="AV1083" s="14" t="s">
        <v>82</v>
      </c>
      <c r="AW1083" s="14" t="s">
        <v>30</v>
      </c>
      <c r="AX1083" s="14" t="s">
        <v>73</v>
      </c>
      <c r="AY1083" s="278" t="s">
        <v>158</v>
      </c>
    </row>
    <row r="1084" spans="1:65" s="2" customFormat="1" ht="21.75" customHeight="1">
      <c r="A1084" s="37"/>
      <c r="B1084" s="38"/>
      <c r="C1084" s="279" t="s">
        <v>1489</v>
      </c>
      <c r="D1084" s="279" t="s">
        <v>233</v>
      </c>
      <c r="E1084" s="280" t="s">
        <v>1533</v>
      </c>
      <c r="F1084" s="281" t="s">
        <v>1534</v>
      </c>
      <c r="G1084" s="282" t="s">
        <v>163</v>
      </c>
      <c r="H1084" s="283">
        <v>24.42</v>
      </c>
      <c r="I1084" s="284"/>
      <c r="J1084" s="285">
        <f>ROUND(I1084*H1084,2)</f>
        <v>0</v>
      </c>
      <c r="K1084" s="286"/>
      <c r="L1084" s="287"/>
      <c r="M1084" s="288" t="s">
        <v>1</v>
      </c>
      <c r="N1084" s="289" t="s">
        <v>38</v>
      </c>
      <c r="O1084" s="90"/>
      <c r="P1084" s="253">
        <f>O1084*H1084</f>
        <v>0</v>
      </c>
      <c r="Q1084" s="253">
        <v>0.00017</v>
      </c>
      <c r="R1084" s="253">
        <f>Q1084*H1084</f>
        <v>0.0041514</v>
      </c>
      <c r="S1084" s="253">
        <v>0</v>
      </c>
      <c r="T1084" s="254">
        <f>S1084*H1084</f>
        <v>0</v>
      </c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R1084" s="255" t="s">
        <v>341</v>
      </c>
      <c r="AT1084" s="255" t="s">
        <v>233</v>
      </c>
      <c r="AU1084" s="255" t="s">
        <v>82</v>
      </c>
      <c r="AY1084" s="16" t="s">
        <v>158</v>
      </c>
      <c r="BE1084" s="256">
        <f>IF(N1084="základní",J1084,0)</f>
        <v>0</v>
      </c>
      <c r="BF1084" s="256">
        <f>IF(N1084="snížená",J1084,0)</f>
        <v>0</v>
      </c>
      <c r="BG1084" s="256">
        <f>IF(N1084="zákl. přenesená",J1084,0)</f>
        <v>0</v>
      </c>
      <c r="BH1084" s="256">
        <f>IF(N1084="sníž. přenesená",J1084,0)</f>
        <v>0</v>
      </c>
      <c r="BI1084" s="256">
        <f>IF(N1084="nulová",J1084,0)</f>
        <v>0</v>
      </c>
      <c r="BJ1084" s="16" t="s">
        <v>80</v>
      </c>
      <c r="BK1084" s="256">
        <f>ROUND(I1084*H1084,2)</f>
        <v>0</v>
      </c>
      <c r="BL1084" s="16" t="s">
        <v>242</v>
      </c>
      <c r="BM1084" s="255" t="s">
        <v>2816</v>
      </c>
    </row>
    <row r="1085" spans="1:51" s="14" customFormat="1" ht="12">
      <c r="A1085" s="14"/>
      <c r="B1085" s="268"/>
      <c r="C1085" s="269"/>
      <c r="D1085" s="259" t="s">
        <v>166</v>
      </c>
      <c r="E1085" s="269"/>
      <c r="F1085" s="271" t="s">
        <v>2817</v>
      </c>
      <c r="G1085" s="269"/>
      <c r="H1085" s="272">
        <v>24.42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78" t="s">
        <v>166</v>
      </c>
      <c r="AU1085" s="278" t="s">
        <v>82</v>
      </c>
      <c r="AV1085" s="14" t="s">
        <v>82</v>
      </c>
      <c r="AW1085" s="14" t="s">
        <v>4</v>
      </c>
      <c r="AX1085" s="14" t="s">
        <v>80</v>
      </c>
      <c r="AY1085" s="278" t="s">
        <v>158</v>
      </c>
    </row>
    <row r="1086" spans="1:65" s="2" customFormat="1" ht="16.5" customHeight="1">
      <c r="A1086" s="37"/>
      <c r="B1086" s="38"/>
      <c r="C1086" s="243" t="s">
        <v>1497</v>
      </c>
      <c r="D1086" s="243" t="s">
        <v>160</v>
      </c>
      <c r="E1086" s="244" t="s">
        <v>2818</v>
      </c>
      <c r="F1086" s="245" t="s">
        <v>2819</v>
      </c>
      <c r="G1086" s="246" t="s">
        <v>462</v>
      </c>
      <c r="H1086" s="247">
        <v>4</v>
      </c>
      <c r="I1086" s="248"/>
      <c r="J1086" s="249">
        <f>ROUND(I1086*H1086,2)</f>
        <v>0</v>
      </c>
      <c r="K1086" s="250"/>
      <c r="L1086" s="43"/>
      <c r="M1086" s="251" t="s">
        <v>1</v>
      </c>
      <c r="N1086" s="252" t="s">
        <v>38</v>
      </c>
      <c r="O1086" s="90"/>
      <c r="P1086" s="253">
        <f>O1086*H1086</f>
        <v>0</v>
      </c>
      <c r="Q1086" s="253">
        <v>0.00354</v>
      </c>
      <c r="R1086" s="253">
        <f>Q1086*H1086</f>
        <v>0.01416</v>
      </c>
      <c r="S1086" s="253">
        <v>0</v>
      </c>
      <c r="T1086" s="254">
        <f>S1086*H1086</f>
        <v>0</v>
      </c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R1086" s="255" t="s">
        <v>242</v>
      </c>
      <c r="AT1086" s="255" t="s">
        <v>160</v>
      </c>
      <c r="AU1086" s="255" t="s">
        <v>82</v>
      </c>
      <c r="AY1086" s="16" t="s">
        <v>158</v>
      </c>
      <c r="BE1086" s="256">
        <f>IF(N1086="základní",J1086,0)</f>
        <v>0</v>
      </c>
      <c r="BF1086" s="256">
        <f>IF(N1086="snížená",J1086,0)</f>
        <v>0</v>
      </c>
      <c r="BG1086" s="256">
        <f>IF(N1086="zákl. přenesená",J1086,0)</f>
        <v>0</v>
      </c>
      <c r="BH1086" s="256">
        <f>IF(N1086="sníž. přenesená",J1086,0)</f>
        <v>0</v>
      </c>
      <c r="BI1086" s="256">
        <f>IF(N1086="nulová",J1086,0)</f>
        <v>0</v>
      </c>
      <c r="BJ1086" s="16" t="s">
        <v>80</v>
      </c>
      <c r="BK1086" s="256">
        <f>ROUND(I1086*H1086,2)</f>
        <v>0</v>
      </c>
      <c r="BL1086" s="16" t="s">
        <v>242</v>
      </c>
      <c r="BM1086" s="255" t="s">
        <v>2820</v>
      </c>
    </row>
    <row r="1087" spans="1:51" s="14" customFormat="1" ht="12">
      <c r="A1087" s="14"/>
      <c r="B1087" s="268"/>
      <c r="C1087" s="269"/>
      <c r="D1087" s="259" t="s">
        <v>166</v>
      </c>
      <c r="E1087" s="270" t="s">
        <v>1</v>
      </c>
      <c r="F1087" s="271" t="s">
        <v>2821</v>
      </c>
      <c r="G1087" s="269"/>
      <c r="H1087" s="272">
        <v>4</v>
      </c>
      <c r="I1087" s="273"/>
      <c r="J1087" s="269"/>
      <c r="K1087" s="269"/>
      <c r="L1087" s="274"/>
      <c r="M1087" s="275"/>
      <c r="N1087" s="276"/>
      <c r="O1087" s="276"/>
      <c r="P1087" s="276"/>
      <c r="Q1087" s="276"/>
      <c r="R1087" s="276"/>
      <c r="S1087" s="276"/>
      <c r="T1087" s="27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8" t="s">
        <v>166</v>
      </c>
      <c r="AU1087" s="278" t="s">
        <v>82</v>
      </c>
      <c r="AV1087" s="14" t="s">
        <v>82</v>
      </c>
      <c r="AW1087" s="14" t="s">
        <v>30</v>
      </c>
      <c r="AX1087" s="14" t="s">
        <v>73</v>
      </c>
      <c r="AY1087" s="278" t="s">
        <v>158</v>
      </c>
    </row>
    <row r="1088" spans="1:65" s="2" customFormat="1" ht="21.75" customHeight="1">
      <c r="A1088" s="37"/>
      <c r="B1088" s="38"/>
      <c r="C1088" s="243" t="s">
        <v>1506</v>
      </c>
      <c r="D1088" s="243" t="s">
        <v>160</v>
      </c>
      <c r="E1088" s="244" t="s">
        <v>1538</v>
      </c>
      <c r="F1088" s="245" t="s">
        <v>1539</v>
      </c>
      <c r="G1088" s="246" t="s">
        <v>214</v>
      </c>
      <c r="H1088" s="247">
        <v>0.436</v>
      </c>
      <c r="I1088" s="248"/>
      <c r="J1088" s="249">
        <f>ROUND(I1088*H1088,2)</f>
        <v>0</v>
      </c>
      <c r="K1088" s="250"/>
      <c r="L1088" s="43"/>
      <c r="M1088" s="251" t="s">
        <v>1</v>
      </c>
      <c r="N1088" s="252" t="s">
        <v>38</v>
      </c>
      <c r="O1088" s="90"/>
      <c r="P1088" s="253">
        <f>O1088*H1088</f>
        <v>0</v>
      </c>
      <c r="Q1088" s="253">
        <v>0</v>
      </c>
      <c r="R1088" s="253">
        <f>Q1088*H1088</f>
        <v>0</v>
      </c>
      <c r="S1088" s="253">
        <v>0</v>
      </c>
      <c r="T1088" s="254">
        <f>S1088*H1088</f>
        <v>0</v>
      </c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R1088" s="255" t="s">
        <v>242</v>
      </c>
      <c r="AT1088" s="255" t="s">
        <v>160</v>
      </c>
      <c r="AU1088" s="255" t="s">
        <v>82</v>
      </c>
      <c r="AY1088" s="16" t="s">
        <v>158</v>
      </c>
      <c r="BE1088" s="256">
        <f>IF(N1088="základní",J1088,0)</f>
        <v>0</v>
      </c>
      <c r="BF1088" s="256">
        <f>IF(N1088="snížená",J1088,0)</f>
        <v>0</v>
      </c>
      <c r="BG1088" s="256">
        <f>IF(N1088="zákl. přenesená",J1088,0)</f>
        <v>0</v>
      </c>
      <c r="BH1088" s="256">
        <f>IF(N1088="sníž. přenesená",J1088,0)</f>
        <v>0</v>
      </c>
      <c r="BI1088" s="256">
        <f>IF(N1088="nulová",J1088,0)</f>
        <v>0</v>
      </c>
      <c r="BJ1088" s="16" t="s">
        <v>80</v>
      </c>
      <c r="BK1088" s="256">
        <f>ROUND(I1088*H1088,2)</f>
        <v>0</v>
      </c>
      <c r="BL1088" s="16" t="s">
        <v>242</v>
      </c>
      <c r="BM1088" s="255" t="s">
        <v>2822</v>
      </c>
    </row>
    <row r="1089" spans="1:63" s="12" customFormat="1" ht="22.8" customHeight="1">
      <c r="A1089" s="12"/>
      <c r="B1089" s="227"/>
      <c r="C1089" s="228"/>
      <c r="D1089" s="229" t="s">
        <v>72</v>
      </c>
      <c r="E1089" s="241" t="s">
        <v>1541</v>
      </c>
      <c r="F1089" s="241" t="s">
        <v>1542</v>
      </c>
      <c r="G1089" s="228"/>
      <c r="H1089" s="228"/>
      <c r="I1089" s="231"/>
      <c r="J1089" s="242">
        <f>BK1089</f>
        <v>0</v>
      </c>
      <c r="K1089" s="228"/>
      <c r="L1089" s="233"/>
      <c r="M1089" s="234"/>
      <c r="N1089" s="235"/>
      <c r="O1089" s="235"/>
      <c r="P1089" s="236">
        <f>SUM(P1090:P1163)</f>
        <v>0</v>
      </c>
      <c r="Q1089" s="235"/>
      <c r="R1089" s="236">
        <f>SUM(R1090:R1163)</f>
        <v>1.3368804</v>
      </c>
      <c r="S1089" s="235"/>
      <c r="T1089" s="237">
        <f>SUM(T1090:T1163)</f>
        <v>1.3644197999999998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38" t="s">
        <v>82</v>
      </c>
      <c r="AT1089" s="239" t="s">
        <v>72</v>
      </c>
      <c r="AU1089" s="239" t="s">
        <v>80</v>
      </c>
      <c r="AY1089" s="238" t="s">
        <v>158</v>
      </c>
      <c r="BK1089" s="240">
        <f>SUM(BK1090:BK1163)</f>
        <v>0</v>
      </c>
    </row>
    <row r="1090" spans="1:65" s="2" customFormat="1" ht="16.5" customHeight="1">
      <c r="A1090" s="37"/>
      <c r="B1090" s="38"/>
      <c r="C1090" s="243" t="s">
        <v>1510</v>
      </c>
      <c r="D1090" s="243" t="s">
        <v>160</v>
      </c>
      <c r="E1090" s="244" t="s">
        <v>1544</v>
      </c>
      <c r="F1090" s="245" t="s">
        <v>1545</v>
      </c>
      <c r="G1090" s="246" t="s">
        <v>163</v>
      </c>
      <c r="H1090" s="247">
        <v>2.94</v>
      </c>
      <c r="I1090" s="248"/>
      <c r="J1090" s="249">
        <f>ROUND(I1090*H1090,2)</f>
        <v>0</v>
      </c>
      <c r="K1090" s="250"/>
      <c r="L1090" s="43"/>
      <c r="M1090" s="251" t="s">
        <v>1</v>
      </c>
      <c r="N1090" s="252" t="s">
        <v>38</v>
      </c>
      <c r="O1090" s="90"/>
      <c r="P1090" s="253">
        <f>O1090*H1090</f>
        <v>0</v>
      </c>
      <c r="Q1090" s="253">
        <v>0</v>
      </c>
      <c r="R1090" s="253">
        <f>Q1090*H1090</f>
        <v>0</v>
      </c>
      <c r="S1090" s="253">
        <v>0.00594</v>
      </c>
      <c r="T1090" s="254">
        <f>S1090*H1090</f>
        <v>0.0174636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255" t="s">
        <v>242</v>
      </c>
      <c r="AT1090" s="255" t="s">
        <v>160</v>
      </c>
      <c r="AU1090" s="255" t="s">
        <v>82</v>
      </c>
      <c r="AY1090" s="16" t="s">
        <v>158</v>
      </c>
      <c r="BE1090" s="256">
        <f>IF(N1090="základní",J1090,0)</f>
        <v>0</v>
      </c>
      <c r="BF1090" s="256">
        <f>IF(N1090="snížená",J1090,0)</f>
        <v>0</v>
      </c>
      <c r="BG1090" s="256">
        <f>IF(N1090="zákl. přenesená",J1090,0)</f>
        <v>0</v>
      </c>
      <c r="BH1090" s="256">
        <f>IF(N1090="sníž. přenesená",J1090,0)</f>
        <v>0</v>
      </c>
      <c r="BI1090" s="256">
        <f>IF(N1090="nulová",J1090,0)</f>
        <v>0</v>
      </c>
      <c r="BJ1090" s="16" t="s">
        <v>80</v>
      </c>
      <c r="BK1090" s="256">
        <f>ROUND(I1090*H1090,2)</f>
        <v>0</v>
      </c>
      <c r="BL1090" s="16" t="s">
        <v>242</v>
      </c>
      <c r="BM1090" s="255" t="s">
        <v>2823</v>
      </c>
    </row>
    <row r="1091" spans="1:51" s="14" customFormat="1" ht="12">
      <c r="A1091" s="14"/>
      <c r="B1091" s="268"/>
      <c r="C1091" s="269"/>
      <c r="D1091" s="259" t="s">
        <v>166</v>
      </c>
      <c r="E1091" s="270" t="s">
        <v>1</v>
      </c>
      <c r="F1091" s="271" t="s">
        <v>2824</v>
      </c>
      <c r="G1091" s="269"/>
      <c r="H1091" s="272">
        <v>2.94</v>
      </c>
      <c r="I1091" s="273"/>
      <c r="J1091" s="269"/>
      <c r="K1091" s="269"/>
      <c r="L1091" s="274"/>
      <c r="M1091" s="275"/>
      <c r="N1091" s="276"/>
      <c r="O1091" s="276"/>
      <c r="P1091" s="276"/>
      <c r="Q1091" s="276"/>
      <c r="R1091" s="276"/>
      <c r="S1091" s="276"/>
      <c r="T1091" s="27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78" t="s">
        <v>166</v>
      </c>
      <c r="AU1091" s="278" t="s">
        <v>82</v>
      </c>
      <c r="AV1091" s="14" t="s">
        <v>82</v>
      </c>
      <c r="AW1091" s="14" t="s">
        <v>30</v>
      </c>
      <c r="AX1091" s="14" t="s">
        <v>73</v>
      </c>
      <c r="AY1091" s="278" t="s">
        <v>158</v>
      </c>
    </row>
    <row r="1092" spans="1:65" s="2" customFormat="1" ht="16.5" customHeight="1">
      <c r="A1092" s="37"/>
      <c r="B1092" s="38"/>
      <c r="C1092" s="243" t="s">
        <v>1514</v>
      </c>
      <c r="D1092" s="243" t="s">
        <v>160</v>
      </c>
      <c r="E1092" s="244" t="s">
        <v>1549</v>
      </c>
      <c r="F1092" s="245" t="s">
        <v>1550</v>
      </c>
      <c r="G1092" s="246" t="s">
        <v>462</v>
      </c>
      <c r="H1092" s="247">
        <v>15.6</v>
      </c>
      <c r="I1092" s="248"/>
      <c r="J1092" s="249">
        <f>ROUND(I1092*H1092,2)</f>
        <v>0</v>
      </c>
      <c r="K1092" s="250"/>
      <c r="L1092" s="43"/>
      <c r="M1092" s="251" t="s">
        <v>1</v>
      </c>
      <c r="N1092" s="252" t="s">
        <v>38</v>
      </c>
      <c r="O1092" s="90"/>
      <c r="P1092" s="253">
        <f>O1092*H1092</f>
        <v>0</v>
      </c>
      <c r="Q1092" s="253">
        <v>0</v>
      </c>
      <c r="R1092" s="253">
        <f>Q1092*H1092</f>
        <v>0</v>
      </c>
      <c r="S1092" s="253">
        <v>0</v>
      </c>
      <c r="T1092" s="254">
        <f>S1092*H1092</f>
        <v>0</v>
      </c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R1092" s="255" t="s">
        <v>242</v>
      </c>
      <c r="AT1092" s="255" t="s">
        <v>160</v>
      </c>
      <c r="AU1092" s="255" t="s">
        <v>82</v>
      </c>
      <c r="AY1092" s="16" t="s">
        <v>158</v>
      </c>
      <c r="BE1092" s="256">
        <f>IF(N1092="základní",J1092,0)</f>
        <v>0</v>
      </c>
      <c r="BF1092" s="256">
        <f>IF(N1092="snížená",J1092,0)</f>
        <v>0</v>
      </c>
      <c r="BG1092" s="256">
        <f>IF(N1092="zákl. přenesená",J1092,0)</f>
        <v>0</v>
      </c>
      <c r="BH1092" s="256">
        <f>IF(N1092="sníž. přenesená",J1092,0)</f>
        <v>0</v>
      </c>
      <c r="BI1092" s="256">
        <f>IF(N1092="nulová",J1092,0)</f>
        <v>0</v>
      </c>
      <c r="BJ1092" s="16" t="s">
        <v>80</v>
      </c>
      <c r="BK1092" s="256">
        <f>ROUND(I1092*H1092,2)</f>
        <v>0</v>
      </c>
      <c r="BL1092" s="16" t="s">
        <v>242</v>
      </c>
      <c r="BM1092" s="255" t="s">
        <v>2825</v>
      </c>
    </row>
    <row r="1093" spans="1:51" s="14" customFormat="1" ht="12">
      <c r="A1093" s="14"/>
      <c r="B1093" s="268"/>
      <c r="C1093" s="269"/>
      <c r="D1093" s="259" t="s">
        <v>166</v>
      </c>
      <c r="E1093" s="270" t="s">
        <v>1</v>
      </c>
      <c r="F1093" s="271" t="s">
        <v>2826</v>
      </c>
      <c r="G1093" s="269"/>
      <c r="H1093" s="272">
        <v>13.2</v>
      </c>
      <c r="I1093" s="273"/>
      <c r="J1093" s="269"/>
      <c r="K1093" s="269"/>
      <c r="L1093" s="274"/>
      <c r="M1093" s="275"/>
      <c r="N1093" s="276"/>
      <c r="O1093" s="276"/>
      <c r="P1093" s="276"/>
      <c r="Q1093" s="276"/>
      <c r="R1093" s="276"/>
      <c r="S1093" s="276"/>
      <c r="T1093" s="277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78" t="s">
        <v>166</v>
      </c>
      <c r="AU1093" s="278" t="s">
        <v>82</v>
      </c>
      <c r="AV1093" s="14" t="s">
        <v>82</v>
      </c>
      <c r="AW1093" s="14" t="s">
        <v>30</v>
      </c>
      <c r="AX1093" s="14" t="s">
        <v>73</v>
      </c>
      <c r="AY1093" s="278" t="s">
        <v>158</v>
      </c>
    </row>
    <row r="1094" spans="1:51" s="14" customFormat="1" ht="12">
      <c r="A1094" s="14"/>
      <c r="B1094" s="268"/>
      <c r="C1094" s="269"/>
      <c r="D1094" s="259" t="s">
        <v>166</v>
      </c>
      <c r="E1094" s="270" t="s">
        <v>1</v>
      </c>
      <c r="F1094" s="271" t="s">
        <v>2827</v>
      </c>
      <c r="G1094" s="269"/>
      <c r="H1094" s="272">
        <v>2.4</v>
      </c>
      <c r="I1094" s="273"/>
      <c r="J1094" s="269"/>
      <c r="K1094" s="269"/>
      <c r="L1094" s="274"/>
      <c r="M1094" s="275"/>
      <c r="N1094" s="276"/>
      <c r="O1094" s="276"/>
      <c r="P1094" s="276"/>
      <c r="Q1094" s="276"/>
      <c r="R1094" s="276"/>
      <c r="S1094" s="276"/>
      <c r="T1094" s="27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8" t="s">
        <v>166</v>
      </c>
      <c r="AU1094" s="278" t="s">
        <v>82</v>
      </c>
      <c r="AV1094" s="14" t="s">
        <v>82</v>
      </c>
      <c r="AW1094" s="14" t="s">
        <v>30</v>
      </c>
      <c r="AX1094" s="14" t="s">
        <v>73</v>
      </c>
      <c r="AY1094" s="278" t="s">
        <v>158</v>
      </c>
    </row>
    <row r="1095" spans="1:65" s="2" customFormat="1" ht="16.5" customHeight="1">
      <c r="A1095" s="37"/>
      <c r="B1095" s="38"/>
      <c r="C1095" s="279" t="s">
        <v>1520</v>
      </c>
      <c r="D1095" s="279" t="s">
        <v>233</v>
      </c>
      <c r="E1095" s="280" t="s">
        <v>1555</v>
      </c>
      <c r="F1095" s="281" t="s">
        <v>1556</v>
      </c>
      <c r="G1095" s="282" t="s">
        <v>163</v>
      </c>
      <c r="H1095" s="283">
        <v>17.94</v>
      </c>
      <c r="I1095" s="284"/>
      <c r="J1095" s="285">
        <f>ROUND(I1095*H1095,2)</f>
        <v>0</v>
      </c>
      <c r="K1095" s="286"/>
      <c r="L1095" s="287"/>
      <c r="M1095" s="288" t="s">
        <v>1</v>
      </c>
      <c r="N1095" s="289" t="s">
        <v>38</v>
      </c>
      <c r="O1095" s="90"/>
      <c r="P1095" s="253">
        <f>O1095*H1095</f>
        <v>0</v>
      </c>
      <c r="Q1095" s="253">
        <v>0.00038</v>
      </c>
      <c r="R1095" s="253">
        <f>Q1095*H1095</f>
        <v>0.006817200000000001</v>
      </c>
      <c r="S1095" s="253">
        <v>0</v>
      </c>
      <c r="T1095" s="254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55" t="s">
        <v>341</v>
      </c>
      <c r="AT1095" s="255" t="s">
        <v>233</v>
      </c>
      <c r="AU1095" s="255" t="s">
        <v>82</v>
      </c>
      <c r="AY1095" s="16" t="s">
        <v>158</v>
      </c>
      <c r="BE1095" s="256">
        <f>IF(N1095="základní",J1095,0)</f>
        <v>0</v>
      </c>
      <c r="BF1095" s="256">
        <f>IF(N1095="snížená",J1095,0)</f>
        <v>0</v>
      </c>
      <c r="BG1095" s="256">
        <f>IF(N1095="zákl. přenesená",J1095,0)</f>
        <v>0</v>
      </c>
      <c r="BH1095" s="256">
        <f>IF(N1095="sníž. přenesená",J1095,0)</f>
        <v>0</v>
      </c>
      <c r="BI1095" s="256">
        <f>IF(N1095="nulová",J1095,0)</f>
        <v>0</v>
      </c>
      <c r="BJ1095" s="16" t="s">
        <v>80</v>
      </c>
      <c r="BK1095" s="256">
        <f>ROUND(I1095*H1095,2)</f>
        <v>0</v>
      </c>
      <c r="BL1095" s="16" t="s">
        <v>242</v>
      </c>
      <c r="BM1095" s="255" t="s">
        <v>2828</v>
      </c>
    </row>
    <row r="1096" spans="1:47" s="2" customFormat="1" ht="12">
      <c r="A1096" s="37"/>
      <c r="B1096" s="38"/>
      <c r="C1096" s="39"/>
      <c r="D1096" s="259" t="s">
        <v>434</v>
      </c>
      <c r="E1096" s="39"/>
      <c r="F1096" s="290" t="s">
        <v>1558</v>
      </c>
      <c r="G1096" s="39"/>
      <c r="H1096" s="39"/>
      <c r="I1096" s="153"/>
      <c r="J1096" s="39"/>
      <c r="K1096" s="39"/>
      <c r="L1096" s="43"/>
      <c r="M1096" s="291"/>
      <c r="N1096" s="292"/>
      <c r="O1096" s="90"/>
      <c r="P1096" s="90"/>
      <c r="Q1096" s="90"/>
      <c r="R1096" s="90"/>
      <c r="S1096" s="90"/>
      <c r="T1096" s="91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T1096" s="16" t="s">
        <v>434</v>
      </c>
      <c r="AU1096" s="16" t="s">
        <v>82</v>
      </c>
    </row>
    <row r="1097" spans="1:51" s="14" customFormat="1" ht="12">
      <c r="A1097" s="14"/>
      <c r="B1097" s="268"/>
      <c r="C1097" s="269"/>
      <c r="D1097" s="259" t="s">
        <v>166</v>
      </c>
      <c r="E1097" s="269"/>
      <c r="F1097" s="271" t="s">
        <v>2829</v>
      </c>
      <c r="G1097" s="269"/>
      <c r="H1097" s="272">
        <v>17.94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166</v>
      </c>
      <c r="AU1097" s="278" t="s">
        <v>82</v>
      </c>
      <c r="AV1097" s="14" t="s">
        <v>82</v>
      </c>
      <c r="AW1097" s="14" t="s">
        <v>4</v>
      </c>
      <c r="AX1097" s="14" t="s">
        <v>80</v>
      </c>
      <c r="AY1097" s="278" t="s">
        <v>158</v>
      </c>
    </row>
    <row r="1098" spans="1:65" s="2" customFormat="1" ht="16.5" customHeight="1">
      <c r="A1098" s="37"/>
      <c r="B1098" s="38"/>
      <c r="C1098" s="243" t="s">
        <v>1528</v>
      </c>
      <c r="D1098" s="243" t="s">
        <v>160</v>
      </c>
      <c r="E1098" s="244" t="s">
        <v>1561</v>
      </c>
      <c r="F1098" s="245" t="s">
        <v>1562</v>
      </c>
      <c r="G1098" s="246" t="s">
        <v>462</v>
      </c>
      <c r="H1098" s="247">
        <v>124.41</v>
      </c>
      <c r="I1098" s="248"/>
      <c r="J1098" s="249">
        <f>ROUND(I1098*H1098,2)</f>
        <v>0</v>
      </c>
      <c r="K1098" s="250"/>
      <c r="L1098" s="43"/>
      <c r="M1098" s="251" t="s">
        <v>1</v>
      </c>
      <c r="N1098" s="252" t="s">
        <v>38</v>
      </c>
      <c r="O1098" s="90"/>
      <c r="P1098" s="253">
        <f>O1098*H1098</f>
        <v>0</v>
      </c>
      <c r="Q1098" s="253">
        <v>0</v>
      </c>
      <c r="R1098" s="253">
        <f>Q1098*H1098</f>
        <v>0</v>
      </c>
      <c r="S1098" s="253">
        <v>0.00167</v>
      </c>
      <c r="T1098" s="254">
        <f>S1098*H1098</f>
        <v>0.2077647</v>
      </c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R1098" s="255" t="s">
        <v>242</v>
      </c>
      <c r="AT1098" s="255" t="s">
        <v>160</v>
      </c>
      <c r="AU1098" s="255" t="s">
        <v>82</v>
      </c>
      <c r="AY1098" s="16" t="s">
        <v>158</v>
      </c>
      <c r="BE1098" s="256">
        <f>IF(N1098="základní",J1098,0)</f>
        <v>0</v>
      </c>
      <c r="BF1098" s="256">
        <f>IF(N1098="snížená",J1098,0)</f>
        <v>0</v>
      </c>
      <c r="BG1098" s="256">
        <f>IF(N1098="zákl. přenesená",J1098,0)</f>
        <v>0</v>
      </c>
      <c r="BH1098" s="256">
        <f>IF(N1098="sníž. přenesená",J1098,0)</f>
        <v>0</v>
      </c>
      <c r="BI1098" s="256">
        <f>IF(N1098="nulová",J1098,0)</f>
        <v>0</v>
      </c>
      <c r="BJ1098" s="16" t="s">
        <v>80</v>
      </c>
      <c r="BK1098" s="256">
        <f>ROUND(I1098*H1098,2)</f>
        <v>0</v>
      </c>
      <c r="BL1098" s="16" t="s">
        <v>242</v>
      </c>
      <c r="BM1098" s="255" t="s">
        <v>2830</v>
      </c>
    </row>
    <row r="1099" spans="1:51" s="13" customFormat="1" ht="12">
      <c r="A1099" s="13"/>
      <c r="B1099" s="257"/>
      <c r="C1099" s="258"/>
      <c r="D1099" s="259" t="s">
        <v>166</v>
      </c>
      <c r="E1099" s="260" t="s">
        <v>1</v>
      </c>
      <c r="F1099" s="261" t="s">
        <v>2288</v>
      </c>
      <c r="G1099" s="258"/>
      <c r="H1099" s="260" t="s">
        <v>1</v>
      </c>
      <c r="I1099" s="262"/>
      <c r="J1099" s="258"/>
      <c r="K1099" s="258"/>
      <c r="L1099" s="263"/>
      <c r="M1099" s="264"/>
      <c r="N1099" s="265"/>
      <c r="O1099" s="265"/>
      <c r="P1099" s="265"/>
      <c r="Q1099" s="265"/>
      <c r="R1099" s="265"/>
      <c r="S1099" s="265"/>
      <c r="T1099" s="266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7" t="s">
        <v>166</v>
      </c>
      <c r="AU1099" s="267" t="s">
        <v>82</v>
      </c>
      <c r="AV1099" s="13" t="s">
        <v>80</v>
      </c>
      <c r="AW1099" s="13" t="s">
        <v>30</v>
      </c>
      <c r="AX1099" s="13" t="s">
        <v>73</v>
      </c>
      <c r="AY1099" s="267" t="s">
        <v>158</v>
      </c>
    </row>
    <row r="1100" spans="1:51" s="14" customFormat="1" ht="12">
      <c r="A1100" s="14"/>
      <c r="B1100" s="268"/>
      <c r="C1100" s="269"/>
      <c r="D1100" s="259" t="s">
        <v>166</v>
      </c>
      <c r="E1100" s="270" t="s">
        <v>1</v>
      </c>
      <c r="F1100" s="271" t="s">
        <v>2364</v>
      </c>
      <c r="G1100" s="269"/>
      <c r="H1100" s="272">
        <v>4.2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166</v>
      </c>
      <c r="AU1100" s="278" t="s">
        <v>82</v>
      </c>
      <c r="AV1100" s="14" t="s">
        <v>82</v>
      </c>
      <c r="AW1100" s="14" t="s">
        <v>30</v>
      </c>
      <c r="AX1100" s="14" t="s">
        <v>73</v>
      </c>
      <c r="AY1100" s="278" t="s">
        <v>158</v>
      </c>
    </row>
    <row r="1101" spans="1:51" s="14" customFormat="1" ht="12">
      <c r="A1101" s="14"/>
      <c r="B1101" s="268"/>
      <c r="C1101" s="269"/>
      <c r="D1101" s="259" t="s">
        <v>166</v>
      </c>
      <c r="E1101" s="270" t="s">
        <v>1</v>
      </c>
      <c r="F1101" s="271" t="s">
        <v>2365</v>
      </c>
      <c r="G1101" s="269"/>
      <c r="H1101" s="272">
        <v>2.66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166</v>
      </c>
      <c r="AU1101" s="278" t="s">
        <v>82</v>
      </c>
      <c r="AV1101" s="14" t="s">
        <v>82</v>
      </c>
      <c r="AW1101" s="14" t="s">
        <v>30</v>
      </c>
      <c r="AX1101" s="14" t="s">
        <v>73</v>
      </c>
      <c r="AY1101" s="278" t="s">
        <v>158</v>
      </c>
    </row>
    <row r="1102" spans="1:51" s="13" customFormat="1" ht="12">
      <c r="A1102" s="13"/>
      <c r="B1102" s="257"/>
      <c r="C1102" s="258"/>
      <c r="D1102" s="259" t="s">
        <v>166</v>
      </c>
      <c r="E1102" s="260" t="s">
        <v>1</v>
      </c>
      <c r="F1102" s="261" t="s">
        <v>2295</v>
      </c>
      <c r="G1102" s="258"/>
      <c r="H1102" s="260" t="s">
        <v>1</v>
      </c>
      <c r="I1102" s="262"/>
      <c r="J1102" s="258"/>
      <c r="K1102" s="258"/>
      <c r="L1102" s="263"/>
      <c r="M1102" s="264"/>
      <c r="N1102" s="265"/>
      <c r="O1102" s="265"/>
      <c r="P1102" s="265"/>
      <c r="Q1102" s="265"/>
      <c r="R1102" s="265"/>
      <c r="S1102" s="265"/>
      <c r="T1102" s="266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67" t="s">
        <v>166</v>
      </c>
      <c r="AU1102" s="267" t="s">
        <v>82</v>
      </c>
      <c r="AV1102" s="13" t="s">
        <v>80</v>
      </c>
      <c r="AW1102" s="13" t="s">
        <v>30</v>
      </c>
      <c r="AX1102" s="13" t="s">
        <v>73</v>
      </c>
      <c r="AY1102" s="267" t="s">
        <v>158</v>
      </c>
    </row>
    <row r="1103" spans="1:51" s="14" customFormat="1" ht="12">
      <c r="A1103" s="14"/>
      <c r="B1103" s="268"/>
      <c r="C1103" s="269"/>
      <c r="D1103" s="259" t="s">
        <v>166</v>
      </c>
      <c r="E1103" s="270" t="s">
        <v>1</v>
      </c>
      <c r="F1103" s="271" t="s">
        <v>2366</v>
      </c>
      <c r="G1103" s="269"/>
      <c r="H1103" s="272">
        <v>14.63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166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158</v>
      </c>
    </row>
    <row r="1104" spans="1:51" s="14" customFormat="1" ht="12">
      <c r="A1104" s="14"/>
      <c r="B1104" s="268"/>
      <c r="C1104" s="269"/>
      <c r="D1104" s="259" t="s">
        <v>166</v>
      </c>
      <c r="E1104" s="270" t="s">
        <v>1</v>
      </c>
      <c r="F1104" s="271" t="s">
        <v>2367</v>
      </c>
      <c r="G1104" s="269"/>
      <c r="H1104" s="272">
        <v>9.8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166</v>
      </c>
      <c r="AU1104" s="278" t="s">
        <v>82</v>
      </c>
      <c r="AV1104" s="14" t="s">
        <v>82</v>
      </c>
      <c r="AW1104" s="14" t="s">
        <v>30</v>
      </c>
      <c r="AX1104" s="14" t="s">
        <v>73</v>
      </c>
      <c r="AY1104" s="278" t="s">
        <v>158</v>
      </c>
    </row>
    <row r="1105" spans="1:51" s="14" customFormat="1" ht="12">
      <c r="A1105" s="14"/>
      <c r="B1105" s="268"/>
      <c r="C1105" s="269"/>
      <c r="D1105" s="259" t="s">
        <v>166</v>
      </c>
      <c r="E1105" s="270" t="s">
        <v>1</v>
      </c>
      <c r="F1105" s="271" t="s">
        <v>2368</v>
      </c>
      <c r="G1105" s="269"/>
      <c r="H1105" s="272">
        <v>21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166</v>
      </c>
      <c r="AU1105" s="278" t="s">
        <v>82</v>
      </c>
      <c r="AV1105" s="14" t="s">
        <v>82</v>
      </c>
      <c r="AW1105" s="14" t="s">
        <v>30</v>
      </c>
      <c r="AX1105" s="14" t="s">
        <v>73</v>
      </c>
      <c r="AY1105" s="278" t="s">
        <v>158</v>
      </c>
    </row>
    <row r="1106" spans="1:51" s="14" customFormat="1" ht="12">
      <c r="A1106" s="14"/>
      <c r="B1106" s="268"/>
      <c r="C1106" s="269"/>
      <c r="D1106" s="259" t="s">
        <v>166</v>
      </c>
      <c r="E1106" s="270" t="s">
        <v>1</v>
      </c>
      <c r="F1106" s="271" t="s">
        <v>2369</v>
      </c>
      <c r="G1106" s="269"/>
      <c r="H1106" s="272">
        <v>7.98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166</v>
      </c>
      <c r="AU1106" s="278" t="s">
        <v>82</v>
      </c>
      <c r="AV1106" s="14" t="s">
        <v>82</v>
      </c>
      <c r="AW1106" s="14" t="s">
        <v>30</v>
      </c>
      <c r="AX1106" s="14" t="s">
        <v>73</v>
      </c>
      <c r="AY1106" s="278" t="s">
        <v>158</v>
      </c>
    </row>
    <row r="1107" spans="1:51" s="14" customFormat="1" ht="12">
      <c r="A1107" s="14"/>
      <c r="B1107" s="268"/>
      <c r="C1107" s="269"/>
      <c r="D1107" s="259" t="s">
        <v>166</v>
      </c>
      <c r="E1107" s="270" t="s">
        <v>1</v>
      </c>
      <c r="F1107" s="271" t="s">
        <v>2370</v>
      </c>
      <c r="G1107" s="269"/>
      <c r="H1107" s="272">
        <v>2.6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166</v>
      </c>
      <c r="AU1107" s="278" t="s">
        <v>82</v>
      </c>
      <c r="AV1107" s="14" t="s">
        <v>82</v>
      </c>
      <c r="AW1107" s="14" t="s">
        <v>30</v>
      </c>
      <c r="AX1107" s="14" t="s">
        <v>73</v>
      </c>
      <c r="AY1107" s="278" t="s">
        <v>158</v>
      </c>
    </row>
    <row r="1108" spans="1:51" s="14" customFormat="1" ht="12">
      <c r="A1108" s="14"/>
      <c r="B1108" s="268"/>
      <c r="C1108" s="269"/>
      <c r="D1108" s="259" t="s">
        <v>166</v>
      </c>
      <c r="E1108" s="270" t="s">
        <v>1</v>
      </c>
      <c r="F1108" s="271" t="s">
        <v>2371</v>
      </c>
      <c r="G1108" s="269"/>
      <c r="H1108" s="272">
        <v>0.75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166</v>
      </c>
      <c r="AU1108" s="278" t="s">
        <v>82</v>
      </c>
      <c r="AV1108" s="14" t="s">
        <v>82</v>
      </c>
      <c r="AW1108" s="14" t="s">
        <v>30</v>
      </c>
      <c r="AX1108" s="14" t="s">
        <v>73</v>
      </c>
      <c r="AY1108" s="278" t="s">
        <v>158</v>
      </c>
    </row>
    <row r="1109" spans="1:51" s="13" customFormat="1" ht="12">
      <c r="A1109" s="13"/>
      <c r="B1109" s="257"/>
      <c r="C1109" s="258"/>
      <c r="D1109" s="259" t="s">
        <v>166</v>
      </c>
      <c r="E1109" s="260" t="s">
        <v>1</v>
      </c>
      <c r="F1109" s="261" t="s">
        <v>392</v>
      </c>
      <c r="G1109" s="258"/>
      <c r="H1109" s="260" t="s">
        <v>1</v>
      </c>
      <c r="I1109" s="262"/>
      <c r="J1109" s="258"/>
      <c r="K1109" s="258"/>
      <c r="L1109" s="263"/>
      <c r="M1109" s="264"/>
      <c r="N1109" s="265"/>
      <c r="O1109" s="265"/>
      <c r="P1109" s="265"/>
      <c r="Q1109" s="265"/>
      <c r="R1109" s="265"/>
      <c r="S1109" s="265"/>
      <c r="T1109" s="266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67" t="s">
        <v>166</v>
      </c>
      <c r="AU1109" s="267" t="s">
        <v>82</v>
      </c>
      <c r="AV1109" s="13" t="s">
        <v>80</v>
      </c>
      <c r="AW1109" s="13" t="s">
        <v>30</v>
      </c>
      <c r="AX1109" s="13" t="s">
        <v>73</v>
      </c>
      <c r="AY1109" s="267" t="s">
        <v>158</v>
      </c>
    </row>
    <row r="1110" spans="1:51" s="14" customFormat="1" ht="12">
      <c r="A1110" s="14"/>
      <c r="B1110" s="268"/>
      <c r="C1110" s="269"/>
      <c r="D1110" s="259" t="s">
        <v>166</v>
      </c>
      <c r="E1110" s="270" t="s">
        <v>1</v>
      </c>
      <c r="F1110" s="271" t="s">
        <v>2372</v>
      </c>
      <c r="G1110" s="269"/>
      <c r="H1110" s="272">
        <v>14.85</v>
      </c>
      <c r="I1110" s="273"/>
      <c r="J1110" s="269"/>
      <c r="K1110" s="269"/>
      <c r="L1110" s="274"/>
      <c r="M1110" s="275"/>
      <c r="N1110" s="276"/>
      <c r="O1110" s="276"/>
      <c r="P1110" s="276"/>
      <c r="Q1110" s="276"/>
      <c r="R1110" s="276"/>
      <c r="S1110" s="276"/>
      <c r="T1110" s="27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8" t="s">
        <v>166</v>
      </c>
      <c r="AU1110" s="278" t="s">
        <v>82</v>
      </c>
      <c r="AV1110" s="14" t="s">
        <v>82</v>
      </c>
      <c r="AW1110" s="14" t="s">
        <v>30</v>
      </c>
      <c r="AX1110" s="14" t="s">
        <v>73</v>
      </c>
      <c r="AY1110" s="278" t="s">
        <v>158</v>
      </c>
    </row>
    <row r="1111" spans="1:51" s="14" customFormat="1" ht="12">
      <c r="A1111" s="14"/>
      <c r="B1111" s="268"/>
      <c r="C1111" s="269"/>
      <c r="D1111" s="259" t="s">
        <v>166</v>
      </c>
      <c r="E1111" s="270" t="s">
        <v>1</v>
      </c>
      <c r="F1111" s="271" t="s">
        <v>2373</v>
      </c>
      <c r="G1111" s="269"/>
      <c r="H1111" s="272">
        <v>3.99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166</v>
      </c>
      <c r="AU1111" s="278" t="s">
        <v>82</v>
      </c>
      <c r="AV1111" s="14" t="s">
        <v>82</v>
      </c>
      <c r="AW1111" s="14" t="s">
        <v>30</v>
      </c>
      <c r="AX1111" s="14" t="s">
        <v>73</v>
      </c>
      <c r="AY1111" s="278" t="s">
        <v>158</v>
      </c>
    </row>
    <row r="1112" spans="1:51" s="14" customFormat="1" ht="12">
      <c r="A1112" s="14"/>
      <c r="B1112" s="268"/>
      <c r="C1112" s="269"/>
      <c r="D1112" s="259" t="s">
        <v>166</v>
      </c>
      <c r="E1112" s="270" t="s">
        <v>1</v>
      </c>
      <c r="F1112" s="271" t="s">
        <v>2367</v>
      </c>
      <c r="G1112" s="269"/>
      <c r="H1112" s="272">
        <v>9.8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166</v>
      </c>
      <c r="AU1112" s="278" t="s">
        <v>82</v>
      </c>
      <c r="AV1112" s="14" t="s">
        <v>82</v>
      </c>
      <c r="AW1112" s="14" t="s">
        <v>30</v>
      </c>
      <c r="AX1112" s="14" t="s">
        <v>73</v>
      </c>
      <c r="AY1112" s="278" t="s">
        <v>158</v>
      </c>
    </row>
    <row r="1113" spans="1:51" s="14" customFormat="1" ht="12">
      <c r="A1113" s="14"/>
      <c r="B1113" s="268"/>
      <c r="C1113" s="269"/>
      <c r="D1113" s="259" t="s">
        <v>166</v>
      </c>
      <c r="E1113" s="270" t="s">
        <v>1</v>
      </c>
      <c r="F1113" s="271" t="s">
        <v>2368</v>
      </c>
      <c r="G1113" s="269"/>
      <c r="H1113" s="272">
        <v>21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166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158</v>
      </c>
    </row>
    <row r="1114" spans="1:51" s="14" customFormat="1" ht="12">
      <c r="A1114" s="14"/>
      <c r="B1114" s="268"/>
      <c r="C1114" s="269"/>
      <c r="D1114" s="259" t="s">
        <v>166</v>
      </c>
      <c r="E1114" s="270" t="s">
        <v>1</v>
      </c>
      <c r="F1114" s="271" t="s">
        <v>2374</v>
      </c>
      <c r="G1114" s="269"/>
      <c r="H1114" s="272">
        <v>0.75</v>
      </c>
      <c r="I1114" s="273"/>
      <c r="J1114" s="269"/>
      <c r="K1114" s="269"/>
      <c r="L1114" s="274"/>
      <c r="M1114" s="275"/>
      <c r="N1114" s="276"/>
      <c r="O1114" s="276"/>
      <c r="P1114" s="276"/>
      <c r="Q1114" s="276"/>
      <c r="R1114" s="276"/>
      <c r="S1114" s="276"/>
      <c r="T1114" s="27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8" t="s">
        <v>166</v>
      </c>
      <c r="AU1114" s="278" t="s">
        <v>82</v>
      </c>
      <c r="AV1114" s="14" t="s">
        <v>82</v>
      </c>
      <c r="AW1114" s="14" t="s">
        <v>30</v>
      </c>
      <c r="AX1114" s="14" t="s">
        <v>73</v>
      </c>
      <c r="AY1114" s="278" t="s">
        <v>158</v>
      </c>
    </row>
    <row r="1115" spans="1:51" s="14" customFormat="1" ht="12">
      <c r="A1115" s="14"/>
      <c r="B1115" s="268"/>
      <c r="C1115" s="269"/>
      <c r="D1115" s="259" t="s">
        <v>166</v>
      </c>
      <c r="E1115" s="270" t="s">
        <v>1</v>
      </c>
      <c r="F1115" s="271" t="s">
        <v>2375</v>
      </c>
      <c r="G1115" s="269"/>
      <c r="H1115" s="272">
        <v>10.4</v>
      </c>
      <c r="I1115" s="273"/>
      <c r="J1115" s="269"/>
      <c r="K1115" s="269"/>
      <c r="L1115" s="274"/>
      <c r="M1115" s="275"/>
      <c r="N1115" s="276"/>
      <c r="O1115" s="276"/>
      <c r="P1115" s="276"/>
      <c r="Q1115" s="276"/>
      <c r="R1115" s="276"/>
      <c r="S1115" s="276"/>
      <c r="T1115" s="277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8" t="s">
        <v>166</v>
      </c>
      <c r="AU1115" s="278" t="s">
        <v>82</v>
      </c>
      <c r="AV1115" s="14" t="s">
        <v>82</v>
      </c>
      <c r="AW1115" s="14" t="s">
        <v>30</v>
      </c>
      <c r="AX1115" s="14" t="s">
        <v>73</v>
      </c>
      <c r="AY1115" s="278" t="s">
        <v>158</v>
      </c>
    </row>
    <row r="1116" spans="1:65" s="2" customFormat="1" ht="16.5" customHeight="1">
      <c r="A1116" s="37"/>
      <c r="B1116" s="38"/>
      <c r="C1116" s="243" t="s">
        <v>1532</v>
      </c>
      <c r="D1116" s="243" t="s">
        <v>160</v>
      </c>
      <c r="E1116" s="244" t="s">
        <v>1565</v>
      </c>
      <c r="F1116" s="245" t="s">
        <v>1566</v>
      </c>
      <c r="G1116" s="246" t="s">
        <v>462</v>
      </c>
      <c r="H1116" s="247">
        <v>164.05</v>
      </c>
      <c r="I1116" s="248"/>
      <c r="J1116" s="249">
        <f>ROUND(I1116*H1116,2)</f>
        <v>0</v>
      </c>
      <c r="K1116" s="250"/>
      <c r="L1116" s="43"/>
      <c r="M1116" s="251" t="s">
        <v>1</v>
      </c>
      <c r="N1116" s="252" t="s">
        <v>38</v>
      </c>
      <c r="O1116" s="90"/>
      <c r="P1116" s="253">
        <f>O1116*H1116</f>
        <v>0</v>
      </c>
      <c r="Q1116" s="253">
        <v>0</v>
      </c>
      <c r="R1116" s="253">
        <f>Q1116*H1116</f>
        <v>0</v>
      </c>
      <c r="S1116" s="253">
        <v>0.00223</v>
      </c>
      <c r="T1116" s="254">
        <f>S1116*H1116</f>
        <v>0.3658315000000001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55" t="s">
        <v>242</v>
      </c>
      <c r="AT1116" s="255" t="s">
        <v>160</v>
      </c>
      <c r="AU1116" s="255" t="s">
        <v>82</v>
      </c>
      <c r="AY1116" s="16" t="s">
        <v>158</v>
      </c>
      <c r="BE1116" s="256">
        <f>IF(N1116="základní",J1116,0)</f>
        <v>0</v>
      </c>
      <c r="BF1116" s="256">
        <f>IF(N1116="snížená",J1116,0)</f>
        <v>0</v>
      </c>
      <c r="BG1116" s="256">
        <f>IF(N1116="zákl. přenesená",J1116,0)</f>
        <v>0</v>
      </c>
      <c r="BH1116" s="256">
        <f>IF(N1116="sníž. přenesená",J1116,0)</f>
        <v>0</v>
      </c>
      <c r="BI1116" s="256">
        <f>IF(N1116="nulová",J1116,0)</f>
        <v>0</v>
      </c>
      <c r="BJ1116" s="16" t="s">
        <v>80</v>
      </c>
      <c r="BK1116" s="256">
        <f>ROUND(I1116*H1116,2)</f>
        <v>0</v>
      </c>
      <c r="BL1116" s="16" t="s">
        <v>242</v>
      </c>
      <c r="BM1116" s="255" t="s">
        <v>2831</v>
      </c>
    </row>
    <row r="1117" spans="1:51" s="13" customFormat="1" ht="12">
      <c r="A1117" s="13"/>
      <c r="B1117" s="257"/>
      <c r="C1117" s="258"/>
      <c r="D1117" s="259" t="s">
        <v>166</v>
      </c>
      <c r="E1117" s="260" t="s">
        <v>1</v>
      </c>
      <c r="F1117" s="261" t="s">
        <v>260</v>
      </c>
      <c r="G1117" s="258"/>
      <c r="H1117" s="260" t="s">
        <v>1</v>
      </c>
      <c r="I1117" s="262"/>
      <c r="J1117" s="258"/>
      <c r="K1117" s="258"/>
      <c r="L1117" s="263"/>
      <c r="M1117" s="264"/>
      <c r="N1117" s="265"/>
      <c r="O1117" s="265"/>
      <c r="P1117" s="265"/>
      <c r="Q1117" s="265"/>
      <c r="R1117" s="265"/>
      <c r="S1117" s="265"/>
      <c r="T1117" s="266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7" t="s">
        <v>166</v>
      </c>
      <c r="AU1117" s="267" t="s">
        <v>82</v>
      </c>
      <c r="AV1117" s="13" t="s">
        <v>80</v>
      </c>
      <c r="AW1117" s="13" t="s">
        <v>30</v>
      </c>
      <c r="AX1117" s="13" t="s">
        <v>73</v>
      </c>
      <c r="AY1117" s="267" t="s">
        <v>158</v>
      </c>
    </row>
    <row r="1118" spans="1:51" s="14" customFormat="1" ht="12">
      <c r="A1118" s="14"/>
      <c r="B1118" s="268"/>
      <c r="C1118" s="269"/>
      <c r="D1118" s="259" t="s">
        <v>166</v>
      </c>
      <c r="E1118" s="270" t="s">
        <v>1</v>
      </c>
      <c r="F1118" s="271" t="s">
        <v>2629</v>
      </c>
      <c r="G1118" s="269"/>
      <c r="H1118" s="272">
        <v>164.05</v>
      </c>
      <c r="I1118" s="273"/>
      <c r="J1118" s="269"/>
      <c r="K1118" s="269"/>
      <c r="L1118" s="274"/>
      <c r="M1118" s="275"/>
      <c r="N1118" s="276"/>
      <c r="O1118" s="276"/>
      <c r="P1118" s="276"/>
      <c r="Q1118" s="276"/>
      <c r="R1118" s="276"/>
      <c r="S1118" s="276"/>
      <c r="T1118" s="277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78" t="s">
        <v>166</v>
      </c>
      <c r="AU1118" s="278" t="s">
        <v>82</v>
      </c>
      <c r="AV1118" s="14" t="s">
        <v>82</v>
      </c>
      <c r="AW1118" s="14" t="s">
        <v>30</v>
      </c>
      <c r="AX1118" s="14" t="s">
        <v>73</v>
      </c>
      <c r="AY1118" s="278" t="s">
        <v>158</v>
      </c>
    </row>
    <row r="1119" spans="1:65" s="2" customFormat="1" ht="16.5" customHeight="1">
      <c r="A1119" s="37"/>
      <c r="B1119" s="38"/>
      <c r="C1119" s="243" t="s">
        <v>1537</v>
      </c>
      <c r="D1119" s="243" t="s">
        <v>160</v>
      </c>
      <c r="E1119" s="244" t="s">
        <v>1569</v>
      </c>
      <c r="F1119" s="245" t="s">
        <v>1570</v>
      </c>
      <c r="G1119" s="246" t="s">
        <v>462</v>
      </c>
      <c r="H1119" s="247">
        <v>174.7</v>
      </c>
      <c r="I1119" s="248"/>
      <c r="J1119" s="249">
        <f>ROUND(I1119*H1119,2)</f>
        <v>0</v>
      </c>
      <c r="K1119" s="250"/>
      <c r="L1119" s="43"/>
      <c r="M1119" s="251" t="s">
        <v>1</v>
      </c>
      <c r="N1119" s="252" t="s">
        <v>38</v>
      </c>
      <c r="O1119" s="90"/>
      <c r="P1119" s="253">
        <f>O1119*H1119</f>
        <v>0</v>
      </c>
      <c r="Q1119" s="253">
        <v>0</v>
      </c>
      <c r="R1119" s="253">
        <f>Q1119*H1119</f>
        <v>0</v>
      </c>
      <c r="S1119" s="253">
        <v>0.0026</v>
      </c>
      <c r="T1119" s="254">
        <f>S1119*H1119</f>
        <v>0.45421999999999996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55" t="s">
        <v>242</v>
      </c>
      <c r="AT1119" s="255" t="s">
        <v>160</v>
      </c>
      <c r="AU1119" s="255" t="s">
        <v>82</v>
      </c>
      <c r="AY1119" s="16" t="s">
        <v>158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6" t="s">
        <v>80</v>
      </c>
      <c r="BK1119" s="256">
        <f>ROUND(I1119*H1119,2)</f>
        <v>0</v>
      </c>
      <c r="BL1119" s="16" t="s">
        <v>242</v>
      </c>
      <c r="BM1119" s="255" t="s">
        <v>2832</v>
      </c>
    </row>
    <row r="1120" spans="1:51" s="14" customFormat="1" ht="12">
      <c r="A1120" s="14"/>
      <c r="B1120" s="268"/>
      <c r="C1120" s="269"/>
      <c r="D1120" s="259" t="s">
        <v>166</v>
      </c>
      <c r="E1120" s="270" t="s">
        <v>1</v>
      </c>
      <c r="F1120" s="271" t="s">
        <v>2833</v>
      </c>
      <c r="G1120" s="269"/>
      <c r="H1120" s="272">
        <v>174.7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166</v>
      </c>
      <c r="AU1120" s="278" t="s">
        <v>82</v>
      </c>
      <c r="AV1120" s="14" t="s">
        <v>82</v>
      </c>
      <c r="AW1120" s="14" t="s">
        <v>30</v>
      </c>
      <c r="AX1120" s="14" t="s">
        <v>73</v>
      </c>
      <c r="AY1120" s="278" t="s">
        <v>158</v>
      </c>
    </row>
    <row r="1121" spans="1:65" s="2" customFormat="1" ht="16.5" customHeight="1">
      <c r="A1121" s="37"/>
      <c r="B1121" s="38"/>
      <c r="C1121" s="243" t="s">
        <v>1543</v>
      </c>
      <c r="D1121" s="243" t="s">
        <v>160</v>
      </c>
      <c r="E1121" s="244" t="s">
        <v>1574</v>
      </c>
      <c r="F1121" s="245" t="s">
        <v>1575</v>
      </c>
      <c r="G1121" s="246" t="s">
        <v>462</v>
      </c>
      <c r="H1121" s="247">
        <v>81</v>
      </c>
      <c r="I1121" s="248"/>
      <c r="J1121" s="249">
        <f>ROUND(I1121*H1121,2)</f>
        <v>0</v>
      </c>
      <c r="K1121" s="250"/>
      <c r="L1121" s="43"/>
      <c r="M1121" s="251" t="s">
        <v>1</v>
      </c>
      <c r="N1121" s="252" t="s">
        <v>38</v>
      </c>
      <c r="O1121" s="90"/>
      <c r="P1121" s="253">
        <f>O1121*H1121</f>
        <v>0</v>
      </c>
      <c r="Q1121" s="253">
        <v>0</v>
      </c>
      <c r="R1121" s="253">
        <f>Q1121*H1121</f>
        <v>0</v>
      </c>
      <c r="S1121" s="253">
        <v>0.00394</v>
      </c>
      <c r="T1121" s="254">
        <f>S1121*H1121</f>
        <v>0.31914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55" t="s">
        <v>242</v>
      </c>
      <c r="AT1121" s="255" t="s">
        <v>160</v>
      </c>
      <c r="AU1121" s="255" t="s">
        <v>82</v>
      </c>
      <c r="AY1121" s="16" t="s">
        <v>158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6" t="s">
        <v>80</v>
      </c>
      <c r="BK1121" s="256">
        <f>ROUND(I1121*H1121,2)</f>
        <v>0</v>
      </c>
      <c r="BL1121" s="16" t="s">
        <v>242</v>
      </c>
      <c r="BM1121" s="255" t="s">
        <v>2834</v>
      </c>
    </row>
    <row r="1122" spans="1:51" s="14" customFormat="1" ht="12">
      <c r="A1122" s="14"/>
      <c r="B1122" s="268"/>
      <c r="C1122" s="269"/>
      <c r="D1122" s="259" t="s">
        <v>166</v>
      </c>
      <c r="E1122" s="270" t="s">
        <v>1</v>
      </c>
      <c r="F1122" s="271" t="s">
        <v>2835</v>
      </c>
      <c r="G1122" s="269"/>
      <c r="H1122" s="272">
        <v>81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166</v>
      </c>
      <c r="AU1122" s="278" t="s">
        <v>82</v>
      </c>
      <c r="AV1122" s="14" t="s">
        <v>82</v>
      </c>
      <c r="AW1122" s="14" t="s">
        <v>30</v>
      </c>
      <c r="AX1122" s="14" t="s">
        <v>73</v>
      </c>
      <c r="AY1122" s="278" t="s">
        <v>158</v>
      </c>
    </row>
    <row r="1123" spans="1:65" s="2" customFormat="1" ht="21.75" customHeight="1">
      <c r="A1123" s="37"/>
      <c r="B1123" s="38"/>
      <c r="C1123" s="243" t="s">
        <v>1548</v>
      </c>
      <c r="D1123" s="243" t="s">
        <v>160</v>
      </c>
      <c r="E1123" s="244" t="s">
        <v>1579</v>
      </c>
      <c r="F1123" s="245" t="s">
        <v>1580</v>
      </c>
      <c r="G1123" s="246" t="s">
        <v>163</v>
      </c>
      <c r="H1123" s="247">
        <v>15.6</v>
      </c>
      <c r="I1123" s="248"/>
      <c r="J1123" s="249">
        <f>ROUND(I1123*H1123,2)</f>
        <v>0</v>
      </c>
      <c r="K1123" s="250"/>
      <c r="L1123" s="43"/>
      <c r="M1123" s="251" t="s">
        <v>1</v>
      </c>
      <c r="N1123" s="252" t="s">
        <v>38</v>
      </c>
      <c r="O1123" s="90"/>
      <c r="P1123" s="253">
        <f>O1123*H1123</f>
        <v>0</v>
      </c>
      <c r="Q1123" s="253">
        <v>0.00655</v>
      </c>
      <c r="R1123" s="253">
        <f>Q1123*H1123</f>
        <v>0.10218</v>
      </c>
      <c r="S1123" s="253">
        <v>0</v>
      </c>
      <c r="T1123" s="254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55" t="s">
        <v>242</v>
      </c>
      <c r="AT1123" s="255" t="s">
        <v>160</v>
      </c>
      <c r="AU1123" s="255" t="s">
        <v>82</v>
      </c>
      <c r="AY1123" s="16" t="s">
        <v>158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6" t="s">
        <v>80</v>
      </c>
      <c r="BK1123" s="256">
        <f>ROUND(I1123*H1123,2)</f>
        <v>0</v>
      </c>
      <c r="BL1123" s="16" t="s">
        <v>242</v>
      </c>
      <c r="BM1123" s="255" t="s">
        <v>2836</v>
      </c>
    </row>
    <row r="1124" spans="1:51" s="14" customFormat="1" ht="12">
      <c r="A1124" s="14"/>
      <c r="B1124" s="268"/>
      <c r="C1124" s="269"/>
      <c r="D1124" s="259" t="s">
        <v>166</v>
      </c>
      <c r="E1124" s="270" t="s">
        <v>1</v>
      </c>
      <c r="F1124" s="271" t="s">
        <v>2837</v>
      </c>
      <c r="G1124" s="269"/>
      <c r="H1124" s="272">
        <v>13.2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166</v>
      </c>
      <c r="AU1124" s="278" t="s">
        <v>82</v>
      </c>
      <c r="AV1124" s="14" t="s">
        <v>82</v>
      </c>
      <c r="AW1124" s="14" t="s">
        <v>30</v>
      </c>
      <c r="AX1124" s="14" t="s">
        <v>73</v>
      </c>
      <c r="AY1124" s="278" t="s">
        <v>158</v>
      </c>
    </row>
    <row r="1125" spans="1:51" s="14" customFormat="1" ht="12">
      <c r="A1125" s="14"/>
      <c r="B1125" s="268"/>
      <c r="C1125" s="269"/>
      <c r="D1125" s="259" t="s">
        <v>166</v>
      </c>
      <c r="E1125" s="270" t="s">
        <v>1</v>
      </c>
      <c r="F1125" s="271" t="s">
        <v>2827</v>
      </c>
      <c r="G1125" s="269"/>
      <c r="H1125" s="272">
        <v>2.4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166</v>
      </c>
      <c r="AU1125" s="278" t="s">
        <v>82</v>
      </c>
      <c r="AV1125" s="14" t="s">
        <v>82</v>
      </c>
      <c r="AW1125" s="14" t="s">
        <v>30</v>
      </c>
      <c r="AX1125" s="14" t="s">
        <v>73</v>
      </c>
      <c r="AY1125" s="278" t="s">
        <v>158</v>
      </c>
    </row>
    <row r="1126" spans="1:65" s="2" customFormat="1" ht="33" customHeight="1">
      <c r="A1126" s="37"/>
      <c r="B1126" s="38"/>
      <c r="C1126" s="243" t="s">
        <v>1554</v>
      </c>
      <c r="D1126" s="243" t="s">
        <v>160</v>
      </c>
      <c r="E1126" s="244" t="s">
        <v>1584</v>
      </c>
      <c r="F1126" s="245" t="s">
        <v>2838</v>
      </c>
      <c r="G1126" s="246" t="s">
        <v>462</v>
      </c>
      <c r="H1126" s="247">
        <v>150.84</v>
      </c>
      <c r="I1126" s="248"/>
      <c r="J1126" s="249">
        <f>ROUND(I1126*H1126,2)</f>
        <v>0</v>
      </c>
      <c r="K1126" s="250"/>
      <c r="L1126" s="43"/>
      <c r="M1126" s="251" t="s">
        <v>1</v>
      </c>
      <c r="N1126" s="252" t="s">
        <v>38</v>
      </c>
      <c r="O1126" s="90"/>
      <c r="P1126" s="253">
        <f>O1126*H1126</f>
        <v>0</v>
      </c>
      <c r="Q1126" s="253">
        <v>0.00198</v>
      </c>
      <c r="R1126" s="253">
        <f>Q1126*H1126</f>
        <v>0.2986632</v>
      </c>
      <c r="S1126" s="253">
        <v>0</v>
      </c>
      <c r="T1126" s="254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255" t="s">
        <v>242</v>
      </c>
      <c r="AT1126" s="255" t="s">
        <v>160</v>
      </c>
      <c r="AU1126" s="255" t="s">
        <v>82</v>
      </c>
      <c r="AY1126" s="16" t="s">
        <v>158</v>
      </c>
      <c r="BE1126" s="256">
        <f>IF(N1126="základní",J1126,0)</f>
        <v>0</v>
      </c>
      <c r="BF1126" s="256">
        <f>IF(N1126="snížená",J1126,0)</f>
        <v>0</v>
      </c>
      <c r="BG1126" s="256">
        <f>IF(N1126="zákl. přenesená",J1126,0)</f>
        <v>0</v>
      </c>
      <c r="BH1126" s="256">
        <f>IF(N1126="sníž. přenesená",J1126,0)</f>
        <v>0</v>
      </c>
      <c r="BI1126" s="256">
        <f>IF(N1126="nulová",J1126,0)</f>
        <v>0</v>
      </c>
      <c r="BJ1126" s="16" t="s">
        <v>80</v>
      </c>
      <c r="BK1126" s="256">
        <f>ROUND(I1126*H1126,2)</f>
        <v>0</v>
      </c>
      <c r="BL1126" s="16" t="s">
        <v>242</v>
      </c>
      <c r="BM1126" s="255" t="s">
        <v>2839</v>
      </c>
    </row>
    <row r="1127" spans="1:51" s="13" customFormat="1" ht="12">
      <c r="A1127" s="13"/>
      <c r="B1127" s="257"/>
      <c r="C1127" s="258"/>
      <c r="D1127" s="259" t="s">
        <v>166</v>
      </c>
      <c r="E1127" s="260" t="s">
        <v>1</v>
      </c>
      <c r="F1127" s="261" t="s">
        <v>2288</v>
      </c>
      <c r="G1127" s="258"/>
      <c r="H1127" s="260" t="s">
        <v>1</v>
      </c>
      <c r="I1127" s="262"/>
      <c r="J1127" s="258"/>
      <c r="K1127" s="258"/>
      <c r="L1127" s="263"/>
      <c r="M1127" s="264"/>
      <c r="N1127" s="265"/>
      <c r="O1127" s="265"/>
      <c r="P1127" s="265"/>
      <c r="Q1127" s="265"/>
      <c r="R1127" s="265"/>
      <c r="S1127" s="265"/>
      <c r="T1127" s="266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7" t="s">
        <v>166</v>
      </c>
      <c r="AU1127" s="267" t="s">
        <v>82</v>
      </c>
      <c r="AV1127" s="13" t="s">
        <v>80</v>
      </c>
      <c r="AW1127" s="13" t="s">
        <v>30</v>
      </c>
      <c r="AX1127" s="13" t="s">
        <v>73</v>
      </c>
      <c r="AY1127" s="267" t="s">
        <v>158</v>
      </c>
    </row>
    <row r="1128" spans="1:51" s="14" customFormat="1" ht="12">
      <c r="A1128" s="14"/>
      <c r="B1128" s="268"/>
      <c r="C1128" s="269"/>
      <c r="D1128" s="259" t="s">
        <v>166</v>
      </c>
      <c r="E1128" s="270" t="s">
        <v>1</v>
      </c>
      <c r="F1128" s="271" t="s">
        <v>2360</v>
      </c>
      <c r="G1128" s="269"/>
      <c r="H1128" s="272">
        <v>6.05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166</v>
      </c>
      <c r="AU1128" s="278" t="s">
        <v>82</v>
      </c>
      <c r="AV1128" s="14" t="s">
        <v>82</v>
      </c>
      <c r="AW1128" s="14" t="s">
        <v>30</v>
      </c>
      <c r="AX1128" s="14" t="s">
        <v>73</v>
      </c>
      <c r="AY1128" s="278" t="s">
        <v>158</v>
      </c>
    </row>
    <row r="1129" spans="1:51" s="14" customFormat="1" ht="12">
      <c r="A1129" s="14"/>
      <c r="B1129" s="268"/>
      <c r="C1129" s="269"/>
      <c r="D1129" s="259" t="s">
        <v>166</v>
      </c>
      <c r="E1129" s="270" t="s">
        <v>1</v>
      </c>
      <c r="F1129" s="271" t="s">
        <v>2361</v>
      </c>
      <c r="G1129" s="269"/>
      <c r="H1129" s="272">
        <v>9.9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166</v>
      </c>
      <c r="AU1129" s="278" t="s">
        <v>82</v>
      </c>
      <c r="AV1129" s="14" t="s">
        <v>82</v>
      </c>
      <c r="AW1129" s="14" t="s">
        <v>30</v>
      </c>
      <c r="AX1129" s="14" t="s">
        <v>73</v>
      </c>
      <c r="AY1129" s="278" t="s">
        <v>158</v>
      </c>
    </row>
    <row r="1130" spans="1:51" s="14" customFormat="1" ht="12">
      <c r="A1130" s="14"/>
      <c r="B1130" s="268"/>
      <c r="C1130" s="269"/>
      <c r="D1130" s="259" t="s">
        <v>166</v>
      </c>
      <c r="E1130" s="270" t="s">
        <v>1</v>
      </c>
      <c r="F1130" s="271" t="s">
        <v>2362</v>
      </c>
      <c r="G1130" s="269"/>
      <c r="H1130" s="272">
        <v>7.8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166</v>
      </c>
      <c r="AU1130" s="278" t="s">
        <v>82</v>
      </c>
      <c r="AV1130" s="14" t="s">
        <v>82</v>
      </c>
      <c r="AW1130" s="14" t="s">
        <v>30</v>
      </c>
      <c r="AX1130" s="14" t="s">
        <v>73</v>
      </c>
      <c r="AY1130" s="278" t="s">
        <v>158</v>
      </c>
    </row>
    <row r="1131" spans="1:51" s="14" customFormat="1" ht="12">
      <c r="A1131" s="14"/>
      <c r="B1131" s="268"/>
      <c r="C1131" s="269"/>
      <c r="D1131" s="259" t="s">
        <v>166</v>
      </c>
      <c r="E1131" s="270" t="s">
        <v>1</v>
      </c>
      <c r="F1131" s="271" t="s">
        <v>2363</v>
      </c>
      <c r="G1131" s="269"/>
      <c r="H1131" s="272">
        <v>2.68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166</v>
      </c>
      <c r="AU1131" s="278" t="s">
        <v>82</v>
      </c>
      <c r="AV1131" s="14" t="s">
        <v>82</v>
      </c>
      <c r="AW1131" s="14" t="s">
        <v>30</v>
      </c>
      <c r="AX1131" s="14" t="s">
        <v>73</v>
      </c>
      <c r="AY1131" s="278" t="s">
        <v>158</v>
      </c>
    </row>
    <row r="1132" spans="1:51" s="14" customFormat="1" ht="12">
      <c r="A1132" s="14"/>
      <c r="B1132" s="268"/>
      <c r="C1132" s="269"/>
      <c r="D1132" s="259" t="s">
        <v>166</v>
      </c>
      <c r="E1132" s="270" t="s">
        <v>1</v>
      </c>
      <c r="F1132" s="271" t="s">
        <v>2364</v>
      </c>
      <c r="G1132" s="269"/>
      <c r="H1132" s="272">
        <v>4.2</v>
      </c>
      <c r="I1132" s="273"/>
      <c r="J1132" s="269"/>
      <c r="K1132" s="269"/>
      <c r="L1132" s="274"/>
      <c r="M1132" s="275"/>
      <c r="N1132" s="276"/>
      <c r="O1132" s="276"/>
      <c r="P1132" s="276"/>
      <c r="Q1132" s="276"/>
      <c r="R1132" s="276"/>
      <c r="S1132" s="276"/>
      <c r="T1132" s="27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8" t="s">
        <v>166</v>
      </c>
      <c r="AU1132" s="278" t="s">
        <v>82</v>
      </c>
      <c r="AV1132" s="14" t="s">
        <v>82</v>
      </c>
      <c r="AW1132" s="14" t="s">
        <v>30</v>
      </c>
      <c r="AX1132" s="14" t="s">
        <v>73</v>
      </c>
      <c r="AY1132" s="278" t="s">
        <v>158</v>
      </c>
    </row>
    <row r="1133" spans="1:51" s="14" customFormat="1" ht="12">
      <c r="A1133" s="14"/>
      <c r="B1133" s="268"/>
      <c r="C1133" s="269"/>
      <c r="D1133" s="259" t="s">
        <v>166</v>
      </c>
      <c r="E1133" s="270" t="s">
        <v>1</v>
      </c>
      <c r="F1133" s="271" t="s">
        <v>2365</v>
      </c>
      <c r="G1133" s="269"/>
      <c r="H1133" s="272">
        <v>2.66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166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158</v>
      </c>
    </row>
    <row r="1134" spans="1:51" s="13" customFormat="1" ht="12">
      <c r="A1134" s="13"/>
      <c r="B1134" s="257"/>
      <c r="C1134" s="258"/>
      <c r="D1134" s="259" t="s">
        <v>166</v>
      </c>
      <c r="E1134" s="260" t="s">
        <v>1</v>
      </c>
      <c r="F1134" s="261" t="s">
        <v>2295</v>
      </c>
      <c r="G1134" s="258"/>
      <c r="H1134" s="260" t="s">
        <v>1</v>
      </c>
      <c r="I1134" s="262"/>
      <c r="J1134" s="258"/>
      <c r="K1134" s="258"/>
      <c r="L1134" s="263"/>
      <c r="M1134" s="264"/>
      <c r="N1134" s="265"/>
      <c r="O1134" s="265"/>
      <c r="P1134" s="265"/>
      <c r="Q1134" s="265"/>
      <c r="R1134" s="265"/>
      <c r="S1134" s="265"/>
      <c r="T1134" s="266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7" t="s">
        <v>166</v>
      </c>
      <c r="AU1134" s="267" t="s">
        <v>82</v>
      </c>
      <c r="AV1134" s="13" t="s">
        <v>80</v>
      </c>
      <c r="AW1134" s="13" t="s">
        <v>30</v>
      </c>
      <c r="AX1134" s="13" t="s">
        <v>73</v>
      </c>
      <c r="AY1134" s="267" t="s">
        <v>158</v>
      </c>
    </row>
    <row r="1135" spans="1:51" s="14" customFormat="1" ht="12">
      <c r="A1135" s="14"/>
      <c r="B1135" s="268"/>
      <c r="C1135" s="269"/>
      <c r="D1135" s="259" t="s">
        <v>166</v>
      </c>
      <c r="E1135" s="270" t="s">
        <v>1</v>
      </c>
      <c r="F1135" s="271" t="s">
        <v>2366</v>
      </c>
      <c r="G1135" s="269"/>
      <c r="H1135" s="272">
        <v>14.63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166</v>
      </c>
      <c r="AU1135" s="278" t="s">
        <v>82</v>
      </c>
      <c r="AV1135" s="14" t="s">
        <v>82</v>
      </c>
      <c r="AW1135" s="14" t="s">
        <v>30</v>
      </c>
      <c r="AX1135" s="14" t="s">
        <v>73</v>
      </c>
      <c r="AY1135" s="278" t="s">
        <v>158</v>
      </c>
    </row>
    <row r="1136" spans="1:51" s="14" customFormat="1" ht="12">
      <c r="A1136" s="14"/>
      <c r="B1136" s="268"/>
      <c r="C1136" s="269"/>
      <c r="D1136" s="259" t="s">
        <v>166</v>
      </c>
      <c r="E1136" s="270" t="s">
        <v>1</v>
      </c>
      <c r="F1136" s="271" t="s">
        <v>2367</v>
      </c>
      <c r="G1136" s="269"/>
      <c r="H1136" s="272">
        <v>9.8</v>
      </c>
      <c r="I1136" s="273"/>
      <c r="J1136" s="269"/>
      <c r="K1136" s="269"/>
      <c r="L1136" s="274"/>
      <c r="M1136" s="275"/>
      <c r="N1136" s="276"/>
      <c r="O1136" s="276"/>
      <c r="P1136" s="276"/>
      <c r="Q1136" s="276"/>
      <c r="R1136" s="276"/>
      <c r="S1136" s="276"/>
      <c r="T1136" s="277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78" t="s">
        <v>166</v>
      </c>
      <c r="AU1136" s="278" t="s">
        <v>82</v>
      </c>
      <c r="AV1136" s="14" t="s">
        <v>82</v>
      </c>
      <c r="AW1136" s="14" t="s">
        <v>30</v>
      </c>
      <c r="AX1136" s="14" t="s">
        <v>73</v>
      </c>
      <c r="AY1136" s="278" t="s">
        <v>158</v>
      </c>
    </row>
    <row r="1137" spans="1:51" s="14" customFormat="1" ht="12">
      <c r="A1137" s="14"/>
      <c r="B1137" s="268"/>
      <c r="C1137" s="269"/>
      <c r="D1137" s="259" t="s">
        <v>166</v>
      </c>
      <c r="E1137" s="270" t="s">
        <v>1</v>
      </c>
      <c r="F1137" s="271" t="s">
        <v>2368</v>
      </c>
      <c r="G1137" s="269"/>
      <c r="H1137" s="272">
        <v>21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166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158</v>
      </c>
    </row>
    <row r="1138" spans="1:51" s="14" customFormat="1" ht="12">
      <c r="A1138" s="14"/>
      <c r="B1138" s="268"/>
      <c r="C1138" s="269"/>
      <c r="D1138" s="259" t="s">
        <v>166</v>
      </c>
      <c r="E1138" s="270" t="s">
        <v>1</v>
      </c>
      <c r="F1138" s="271" t="s">
        <v>2369</v>
      </c>
      <c r="G1138" s="269"/>
      <c r="H1138" s="272">
        <v>7.98</v>
      </c>
      <c r="I1138" s="273"/>
      <c r="J1138" s="269"/>
      <c r="K1138" s="269"/>
      <c r="L1138" s="274"/>
      <c r="M1138" s="275"/>
      <c r="N1138" s="276"/>
      <c r="O1138" s="276"/>
      <c r="P1138" s="276"/>
      <c r="Q1138" s="276"/>
      <c r="R1138" s="276"/>
      <c r="S1138" s="276"/>
      <c r="T1138" s="27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78" t="s">
        <v>166</v>
      </c>
      <c r="AU1138" s="278" t="s">
        <v>82</v>
      </c>
      <c r="AV1138" s="14" t="s">
        <v>82</v>
      </c>
      <c r="AW1138" s="14" t="s">
        <v>30</v>
      </c>
      <c r="AX1138" s="14" t="s">
        <v>73</v>
      </c>
      <c r="AY1138" s="278" t="s">
        <v>158</v>
      </c>
    </row>
    <row r="1139" spans="1:51" s="14" customFormat="1" ht="12">
      <c r="A1139" s="14"/>
      <c r="B1139" s="268"/>
      <c r="C1139" s="269"/>
      <c r="D1139" s="259" t="s">
        <v>166</v>
      </c>
      <c r="E1139" s="270" t="s">
        <v>1</v>
      </c>
      <c r="F1139" s="271" t="s">
        <v>2370</v>
      </c>
      <c r="G1139" s="269"/>
      <c r="H1139" s="272">
        <v>2.6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166</v>
      </c>
      <c r="AU1139" s="278" t="s">
        <v>82</v>
      </c>
      <c r="AV1139" s="14" t="s">
        <v>82</v>
      </c>
      <c r="AW1139" s="14" t="s">
        <v>30</v>
      </c>
      <c r="AX1139" s="14" t="s">
        <v>73</v>
      </c>
      <c r="AY1139" s="278" t="s">
        <v>158</v>
      </c>
    </row>
    <row r="1140" spans="1:51" s="14" customFormat="1" ht="12">
      <c r="A1140" s="14"/>
      <c r="B1140" s="268"/>
      <c r="C1140" s="269"/>
      <c r="D1140" s="259" t="s">
        <v>166</v>
      </c>
      <c r="E1140" s="270" t="s">
        <v>1</v>
      </c>
      <c r="F1140" s="271" t="s">
        <v>2371</v>
      </c>
      <c r="G1140" s="269"/>
      <c r="H1140" s="272">
        <v>0.75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166</v>
      </c>
      <c r="AU1140" s="278" t="s">
        <v>82</v>
      </c>
      <c r="AV1140" s="14" t="s">
        <v>82</v>
      </c>
      <c r="AW1140" s="14" t="s">
        <v>30</v>
      </c>
      <c r="AX1140" s="14" t="s">
        <v>73</v>
      </c>
      <c r="AY1140" s="278" t="s">
        <v>158</v>
      </c>
    </row>
    <row r="1141" spans="1:51" s="13" customFormat="1" ht="12">
      <c r="A1141" s="13"/>
      <c r="B1141" s="257"/>
      <c r="C1141" s="258"/>
      <c r="D1141" s="259" t="s">
        <v>166</v>
      </c>
      <c r="E1141" s="260" t="s">
        <v>1</v>
      </c>
      <c r="F1141" s="261" t="s">
        <v>392</v>
      </c>
      <c r="G1141" s="258"/>
      <c r="H1141" s="260" t="s">
        <v>1</v>
      </c>
      <c r="I1141" s="262"/>
      <c r="J1141" s="258"/>
      <c r="K1141" s="258"/>
      <c r="L1141" s="263"/>
      <c r="M1141" s="264"/>
      <c r="N1141" s="265"/>
      <c r="O1141" s="265"/>
      <c r="P1141" s="265"/>
      <c r="Q1141" s="265"/>
      <c r="R1141" s="265"/>
      <c r="S1141" s="265"/>
      <c r="T1141" s="266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7" t="s">
        <v>166</v>
      </c>
      <c r="AU1141" s="267" t="s">
        <v>82</v>
      </c>
      <c r="AV1141" s="13" t="s">
        <v>80</v>
      </c>
      <c r="AW1141" s="13" t="s">
        <v>30</v>
      </c>
      <c r="AX1141" s="13" t="s">
        <v>73</v>
      </c>
      <c r="AY1141" s="267" t="s">
        <v>158</v>
      </c>
    </row>
    <row r="1142" spans="1:51" s="14" customFormat="1" ht="12">
      <c r="A1142" s="14"/>
      <c r="B1142" s="268"/>
      <c r="C1142" s="269"/>
      <c r="D1142" s="259" t="s">
        <v>166</v>
      </c>
      <c r="E1142" s="270" t="s">
        <v>1</v>
      </c>
      <c r="F1142" s="271" t="s">
        <v>2372</v>
      </c>
      <c r="G1142" s="269"/>
      <c r="H1142" s="272">
        <v>14.85</v>
      </c>
      <c r="I1142" s="273"/>
      <c r="J1142" s="269"/>
      <c r="K1142" s="269"/>
      <c r="L1142" s="274"/>
      <c r="M1142" s="275"/>
      <c r="N1142" s="276"/>
      <c r="O1142" s="276"/>
      <c r="P1142" s="276"/>
      <c r="Q1142" s="276"/>
      <c r="R1142" s="276"/>
      <c r="S1142" s="276"/>
      <c r="T1142" s="27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8" t="s">
        <v>166</v>
      </c>
      <c r="AU1142" s="278" t="s">
        <v>82</v>
      </c>
      <c r="AV1142" s="14" t="s">
        <v>82</v>
      </c>
      <c r="AW1142" s="14" t="s">
        <v>30</v>
      </c>
      <c r="AX1142" s="14" t="s">
        <v>73</v>
      </c>
      <c r="AY1142" s="278" t="s">
        <v>158</v>
      </c>
    </row>
    <row r="1143" spans="1:51" s="14" customFormat="1" ht="12">
      <c r="A1143" s="14"/>
      <c r="B1143" s="268"/>
      <c r="C1143" s="269"/>
      <c r="D1143" s="259" t="s">
        <v>166</v>
      </c>
      <c r="E1143" s="270" t="s">
        <v>1</v>
      </c>
      <c r="F1143" s="271" t="s">
        <v>2373</v>
      </c>
      <c r="G1143" s="269"/>
      <c r="H1143" s="272">
        <v>3.99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166</v>
      </c>
      <c r="AU1143" s="278" t="s">
        <v>82</v>
      </c>
      <c r="AV1143" s="14" t="s">
        <v>82</v>
      </c>
      <c r="AW1143" s="14" t="s">
        <v>30</v>
      </c>
      <c r="AX1143" s="14" t="s">
        <v>73</v>
      </c>
      <c r="AY1143" s="278" t="s">
        <v>158</v>
      </c>
    </row>
    <row r="1144" spans="1:51" s="14" customFormat="1" ht="12">
      <c r="A1144" s="14"/>
      <c r="B1144" s="268"/>
      <c r="C1144" s="269"/>
      <c r="D1144" s="259" t="s">
        <v>166</v>
      </c>
      <c r="E1144" s="270" t="s">
        <v>1</v>
      </c>
      <c r="F1144" s="271" t="s">
        <v>2367</v>
      </c>
      <c r="G1144" s="269"/>
      <c r="H1144" s="272">
        <v>9.8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166</v>
      </c>
      <c r="AU1144" s="278" t="s">
        <v>82</v>
      </c>
      <c r="AV1144" s="14" t="s">
        <v>82</v>
      </c>
      <c r="AW1144" s="14" t="s">
        <v>30</v>
      </c>
      <c r="AX1144" s="14" t="s">
        <v>73</v>
      </c>
      <c r="AY1144" s="278" t="s">
        <v>158</v>
      </c>
    </row>
    <row r="1145" spans="1:51" s="14" customFormat="1" ht="12">
      <c r="A1145" s="14"/>
      <c r="B1145" s="268"/>
      <c r="C1145" s="269"/>
      <c r="D1145" s="259" t="s">
        <v>166</v>
      </c>
      <c r="E1145" s="270" t="s">
        <v>1</v>
      </c>
      <c r="F1145" s="271" t="s">
        <v>2368</v>
      </c>
      <c r="G1145" s="269"/>
      <c r="H1145" s="272">
        <v>21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166</v>
      </c>
      <c r="AU1145" s="278" t="s">
        <v>82</v>
      </c>
      <c r="AV1145" s="14" t="s">
        <v>82</v>
      </c>
      <c r="AW1145" s="14" t="s">
        <v>30</v>
      </c>
      <c r="AX1145" s="14" t="s">
        <v>73</v>
      </c>
      <c r="AY1145" s="278" t="s">
        <v>158</v>
      </c>
    </row>
    <row r="1146" spans="1:51" s="14" customFormat="1" ht="12">
      <c r="A1146" s="14"/>
      <c r="B1146" s="268"/>
      <c r="C1146" s="269"/>
      <c r="D1146" s="259" t="s">
        <v>166</v>
      </c>
      <c r="E1146" s="270" t="s">
        <v>1</v>
      </c>
      <c r="F1146" s="271" t="s">
        <v>2374</v>
      </c>
      <c r="G1146" s="269"/>
      <c r="H1146" s="272">
        <v>0.75</v>
      </c>
      <c r="I1146" s="273"/>
      <c r="J1146" s="269"/>
      <c r="K1146" s="269"/>
      <c r="L1146" s="274"/>
      <c r="M1146" s="275"/>
      <c r="N1146" s="276"/>
      <c r="O1146" s="276"/>
      <c r="P1146" s="276"/>
      <c r="Q1146" s="276"/>
      <c r="R1146" s="276"/>
      <c r="S1146" s="276"/>
      <c r="T1146" s="277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78" t="s">
        <v>166</v>
      </c>
      <c r="AU1146" s="278" t="s">
        <v>82</v>
      </c>
      <c r="AV1146" s="14" t="s">
        <v>82</v>
      </c>
      <c r="AW1146" s="14" t="s">
        <v>30</v>
      </c>
      <c r="AX1146" s="14" t="s">
        <v>73</v>
      </c>
      <c r="AY1146" s="278" t="s">
        <v>158</v>
      </c>
    </row>
    <row r="1147" spans="1:51" s="14" customFormat="1" ht="12">
      <c r="A1147" s="14"/>
      <c r="B1147" s="268"/>
      <c r="C1147" s="269"/>
      <c r="D1147" s="259" t="s">
        <v>166</v>
      </c>
      <c r="E1147" s="270" t="s">
        <v>1</v>
      </c>
      <c r="F1147" s="271" t="s">
        <v>2375</v>
      </c>
      <c r="G1147" s="269"/>
      <c r="H1147" s="272">
        <v>10.4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166</v>
      </c>
      <c r="AU1147" s="278" t="s">
        <v>82</v>
      </c>
      <c r="AV1147" s="14" t="s">
        <v>82</v>
      </c>
      <c r="AW1147" s="14" t="s">
        <v>30</v>
      </c>
      <c r="AX1147" s="14" t="s">
        <v>73</v>
      </c>
      <c r="AY1147" s="278" t="s">
        <v>158</v>
      </c>
    </row>
    <row r="1148" spans="1:65" s="2" customFormat="1" ht="16.5" customHeight="1">
      <c r="A1148" s="37"/>
      <c r="B1148" s="38"/>
      <c r="C1148" s="243" t="s">
        <v>1560</v>
      </c>
      <c r="D1148" s="243" t="s">
        <v>160</v>
      </c>
      <c r="E1148" s="244" t="s">
        <v>1588</v>
      </c>
      <c r="F1148" s="245" t="s">
        <v>1589</v>
      </c>
      <c r="G1148" s="246" t="s">
        <v>462</v>
      </c>
      <c r="H1148" s="247">
        <v>174.2</v>
      </c>
      <c r="I1148" s="248"/>
      <c r="J1148" s="249">
        <f>ROUND(I1148*H1148,2)</f>
        <v>0</v>
      </c>
      <c r="K1148" s="250"/>
      <c r="L1148" s="43"/>
      <c r="M1148" s="251" t="s">
        <v>1</v>
      </c>
      <c r="N1148" s="252" t="s">
        <v>38</v>
      </c>
      <c r="O1148" s="90"/>
      <c r="P1148" s="253">
        <f>O1148*H1148</f>
        <v>0</v>
      </c>
      <c r="Q1148" s="253">
        <v>0.00059</v>
      </c>
      <c r="R1148" s="253">
        <f>Q1148*H1148</f>
        <v>0.102778</v>
      </c>
      <c r="S1148" s="253">
        <v>0</v>
      </c>
      <c r="T1148" s="254">
        <f>S1148*H1148</f>
        <v>0</v>
      </c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R1148" s="255" t="s">
        <v>242</v>
      </c>
      <c r="AT1148" s="255" t="s">
        <v>160</v>
      </c>
      <c r="AU1148" s="255" t="s">
        <v>82</v>
      </c>
      <c r="AY1148" s="16" t="s">
        <v>158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6" t="s">
        <v>80</v>
      </c>
      <c r="BK1148" s="256">
        <f>ROUND(I1148*H1148,2)</f>
        <v>0</v>
      </c>
      <c r="BL1148" s="16" t="s">
        <v>242</v>
      </c>
      <c r="BM1148" s="255" t="s">
        <v>2840</v>
      </c>
    </row>
    <row r="1149" spans="1:51" s="14" customFormat="1" ht="12">
      <c r="A1149" s="14"/>
      <c r="B1149" s="268"/>
      <c r="C1149" s="269"/>
      <c r="D1149" s="259" t="s">
        <v>166</v>
      </c>
      <c r="E1149" s="270" t="s">
        <v>1</v>
      </c>
      <c r="F1149" s="271" t="s">
        <v>2841</v>
      </c>
      <c r="G1149" s="269"/>
      <c r="H1149" s="272">
        <v>174.2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166</v>
      </c>
      <c r="AU1149" s="278" t="s">
        <v>82</v>
      </c>
      <c r="AV1149" s="14" t="s">
        <v>82</v>
      </c>
      <c r="AW1149" s="14" t="s">
        <v>30</v>
      </c>
      <c r="AX1149" s="14" t="s">
        <v>73</v>
      </c>
      <c r="AY1149" s="278" t="s">
        <v>158</v>
      </c>
    </row>
    <row r="1150" spans="1:65" s="2" customFormat="1" ht="21.75" customHeight="1">
      <c r="A1150" s="37"/>
      <c r="B1150" s="38"/>
      <c r="C1150" s="243" t="s">
        <v>1564</v>
      </c>
      <c r="D1150" s="243" t="s">
        <v>160</v>
      </c>
      <c r="E1150" s="244" t="s">
        <v>1593</v>
      </c>
      <c r="F1150" s="245" t="s">
        <v>1594</v>
      </c>
      <c r="G1150" s="246" t="s">
        <v>462</v>
      </c>
      <c r="H1150" s="247">
        <v>15</v>
      </c>
      <c r="I1150" s="248"/>
      <c r="J1150" s="249">
        <f>ROUND(I1150*H1150,2)</f>
        <v>0</v>
      </c>
      <c r="K1150" s="250"/>
      <c r="L1150" s="43"/>
      <c r="M1150" s="251" t="s">
        <v>1</v>
      </c>
      <c r="N1150" s="252" t="s">
        <v>38</v>
      </c>
      <c r="O1150" s="90"/>
      <c r="P1150" s="253">
        <f>O1150*H1150</f>
        <v>0</v>
      </c>
      <c r="Q1150" s="253">
        <v>0.00468</v>
      </c>
      <c r="R1150" s="253">
        <f>Q1150*H1150</f>
        <v>0.0702</v>
      </c>
      <c r="S1150" s="253">
        <v>0</v>
      </c>
      <c r="T1150" s="254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55" t="s">
        <v>242</v>
      </c>
      <c r="AT1150" s="255" t="s">
        <v>160</v>
      </c>
      <c r="AU1150" s="255" t="s">
        <v>82</v>
      </c>
      <c r="AY1150" s="16" t="s">
        <v>158</v>
      </c>
      <c r="BE1150" s="256">
        <f>IF(N1150="základní",J1150,0)</f>
        <v>0</v>
      </c>
      <c r="BF1150" s="256">
        <f>IF(N1150="snížená",J1150,0)</f>
        <v>0</v>
      </c>
      <c r="BG1150" s="256">
        <f>IF(N1150="zákl. přenesená",J1150,0)</f>
        <v>0</v>
      </c>
      <c r="BH1150" s="256">
        <f>IF(N1150="sníž. přenesená",J1150,0)</f>
        <v>0</v>
      </c>
      <c r="BI1150" s="256">
        <f>IF(N1150="nulová",J1150,0)</f>
        <v>0</v>
      </c>
      <c r="BJ1150" s="16" t="s">
        <v>80</v>
      </c>
      <c r="BK1150" s="256">
        <f>ROUND(I1150*H1150,2)</f>
        <v>0</v>
      </c>
      <c r="BL1150" s="16" t="s">
        <v>242</v>
      </c>
      <c r="BM1150" s="255" t="s">
        <v>2842</v>
      </c>
    </row>
    <row r="1151" spans="1:51" s="13" customFormat="1" ht="12">
      <c r="A1151" s="13"/>
      <c r="B1151" s="257"/>
      <c r="C1151" s="258"/>
      <c r="D1151" s="259" t="s">
        <v>166</v>
      </c>
      <c r="E1151" s="260" t="s">
        <v>1</v>
      </c>
      <c r="F1151" s="261" t="s">
        <v>1596</v>
      </c>
      <c r="G1151" s="258"/>
      <c r="H1151" s="260" t="s">
        <v>1</v>
      </c>
      <c r="I1151" s="262"/>
      <c r="J1151" s="258"/>
      <c r="K1151" s="258"/>
      <c r="L1151" s="263"/>
      <c r="M1151" s="264"/>
      <c r="N1151" s="265"/>
      <c r="O1151" s="265"/>
      <c r="P1151" s="265"/>
      <c r="Q1151" s="265"/>
      <c r="R1151" s="265"/>
      <c r="S1151" s="265"/>
      <c r="T1151" s="266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7" t="s">
        <v>166</v>
      </c>
      <c r="AU1151" s="267" t="s">
        <v>82</v>
      </c>
      <c r="AV1151" s="13" t="s">
        <v>80</v>
      </c>
      <c r="AW1151" s="13" t="s">
        <v>30</v>
      </c>
      <c r="AX1151" s="13" t="s">
        <v>73</v>
      </c>
      <c r="AY1151" s="267" t="s">
        <v>158</v>
      </c>
    </row>
    <row r="1152" spans="1:51" s="14" customFormat="1" ht="12">
      <c r="A1152" s="14"/>
      <c r="B1152" s="268"/>
      <c r="C1152" s="269"/>
      <c r="D1152" s="259" t="s">
        <v>166</v>
      </c>
      <c r="E1152" s="270" t="s">
        <v>1</v>
      </c>
      <c r="F1152" s="271" t="s">
        <v>1597</v>
      </c>
      <c r="G1152" s="269"/>
      <c r="H1152" s="272">
        <v>15</v>
      </c>
      <c r="I1152" s="273"/>
      <c r="J1152" s="269"/>
      <c r="K1152" s="269"/>
      <c r="L1152" s="274"/>
      <c r="M1152" s="275"/>
      <c r="N1152" s="276"/>
      <c r="O1152" s="276"/>
      <c r="P1152" s="276"/>
      <c r="Q1152" s="276"/>
      <c r="R1152" s="276"/>
      <c r="S1152" s="276"/>
      <c r="T1152" s="277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78" t="s">
        <v>166</v>
      </c>
      <c r="AU1152" s="278" t="s">
        <v>82</v>
      </c>
      <c r="AV1152" s="14" t="s">
        <v>82</v>
      </c>
      <c r="AW1152" s="14" t="s">
        <v>30</v>
      </c>
      <c r="AX1152" s="14" t="s">
        <v>73</v>
      </c>
      <c r="AY1152" s="278" t="s">
        <v>158</v>
      </c>
    </row>
    <row r="1153" spans="1:65" s="2" customFormat="1" ht="21.75" customHeight="1">
      <c r="A1153" s="37"/>
      <c r="B1153" s="38"/>
      <c r="C1153" s="243" t="s">
        <v>1568</v>
      </c>
      <c r="D1153" s="243" t="s">
        <v>160</v>
      </c>
      <c r="E1153" s="244" t="s">
        <v>2843</v>
      </c>
      <c r="F1153" s="245" t="s">
        <v>2844</v>
      </c>
      <c r="G1153" s="246" t="s">
        <v>284</v>
      </c>
      <c r="H1153" s="247">
        <v>12</v>
      </c>
      <c r="I1153" s="248"/>
      <c r="J1153" s="249">
        <f>ROUND(I1153*H1153,2)</f>
        <v>0</v>
      </c>
      <c r="K1153" s="250"/>
      <c r="L1153" s="43"/>
      <c r="M1153" s="251" t="s">
        <v>1</v>
      </c>
      <c r="N1153" s="252" t="s">
        <v>38</v>
      </c>
      <c r="O1153" s="90"/>
      <c r="P1153" s="253">
        <f>O1153*H1153</f>
        <v>0</v>
      </c>
      <c r="Q1153" s="253">
        <v>0.00462</v>
      </c>
      <c r="R1153" s="253">
        <f>Q1153*H1153</f>
        <v>0.05544</v>
      </c>
      <c r="S1153" s="253">
        <v>0</v>
      </c>
      <c r="T1153" s="254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255" t="s">
        <v>242</v>
      </c>
      <c r="AT1153" s="255" t="s">
        <v>160</v>
      </c>
      <c r="AU1153" s="255" t="s">
        <v>82</v>
      </c>
      <c r="AY1153" s="16" t="s">
        <v>158</v>
      </c>
      <c r="BE1153" s="256">
        <f>IF(N1153="základní",J1153,0)</f>
        <v>0</v>
      </c>
      <c r="BF1153" s="256">
        <f>IF(N1153="snížená",J1153,0)</f>
        <v>0</v>
      </c>
      <c r="BG1153" s="256">
        <f>IF(N1153="zákl. přenesená",J1153,0)</f>
        <v>0</v>
      </c>
      <c r="BH1153" s="256">
        <f>IF(N1153="sníž. přenesená",J1153,0)</f>
        <v>0</v>
      </c>
      <c r="BI1153" s="256">
        <f>IF(N1153="nulová",J1153,0)</f>
        <v>0</v>
      </c>
      <c r="BJ1153" s="16" t="s">
        <v>80</v>
      </c>
      <c r="BK1153" s="256">
        <f>ROUND(I1153*H1153,2)</f>
        <v>0</v>
      </c>
      <c r="BL1153" s="16" t="s">
        <v>242</v>
      </c>
      <c r="BM1153" s="255" t="s">
        <v>2845</v>
      </c>
    </row>
    <row r="1154" spans="1:51" s="14" customFormat="1" ht="12">
      <c r="A1154" s="14"/>
      <c r="B1154" s="268"/>
      <c r="C1154" s="269"/>
      <c r="D1154" s="259" t="s">
        <v>166</v>
      </c>
      <c r="E1154" s="270" t="s">
        <v>1</v>
      </c>
      <c r="F1154" s="271" t="s">
        <v>2846</v>
      </c>
      <c r="G1154" s="269"/>
      <c r="H1154" s="272">
        <v>12</v>
      </c>
      <c r="I1154" s="273"/>
      <c r="J1154" s="269"/>
      <c r="K1154" s="269"/>
      <c r="L1154" s="274"/>
      <c r="M1154" s="275"/>
      <c r="N1154" s="276"/>
      <c r="O1154" s="276"/>
      <c r="P1154" s="276"/>
      <c r="Q1154" s="276"/>
      <c r="R1154" s="276"/>
      <c r="S1154" s="276"/>
      <c r="T1154" s="27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8" t="s">
        <v>166</v>
      </c>
      <c r="AU1154" s="278" t="s">
        <v>82</v>
      </c>
      <c r="AV1154" s="14" t="s">
        <v>82</v>
      </c>
      <c r="AW1154" s="14" t="s">
        <v>30</v>
      </c>
      <c r="AX1154" s="14" t="s">
        <v>73</v>
      </c>
      <c r="AY1154" s="278" t="s">
        <v>158</v>
      </c>
    </row>
    <row r="1155" spans="1:65" s="2" customFormat="1" ht="21.75" customHeight="1">
      <c r="A1155" s="37"/>
      <c r="B1155" s="38"/>
      <c r="C1155" s="243" t="s">
        <v>1573</v>
      </c>
      <c r="D1155" s="243" t="s">
        <v>160</v>
      </c>
      <c r="E1155" s="244" t="s">
        <v>1604</v>
      </c>
      <c r="F1155" s="245" t="s">
        <v>1605</v>
      </c>
      <c r="G1155" s="246" t="s">
        <v>462</v>
      </c>
      <c r="H1155" s="247">
        <v>174.7</v>
      </c>
      <c r="I1155" s="248"/>
      <c r="J1155" s="249">
        <f>ROUND(I1155*H1155,2)</f>
        <v>0</v>
      </c>
      <c r="K1155" s="250"/>
      <c r="L1155" s="43"/>
      <c r="M1155" s="251" t="s">
        <v>1</v>
      </c>
      <c r="N1155" s="252" t="s">
        <v>38</v>
      </c>
      <c r="O1155" s="90"/>
      <c r="P1155" s="253">
        <f>O1155*H1155</f>
        <v>0</v>
      </c>
      <c r="Q1155" s="253">
        <v>0.00286</v>
      </c>
      <c r="R1155" s="253">
        <f>Q1155*H1155</f>
        <v>0.499642</v>
      </c>
      <c r="S1155" s="253">
        <v>0</v>
      </c>
      <c r="T1155" s="254">
        <f>S1155*H1155</f>
        <v>0</v>
      </c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R1155" s="255" t="s">
        <v>242</v>
      </c>
      <c r="AT1155" s="255" t="s">
        <v>160</v>
      </c>
      <c r="AU1155" s="255" t="s">
        <v>82</v>
      </c>
      <c r="AY1155" s="16" t="s">
        <v>158</v>
      </c>
      <c r="BE1155" s="256">
        <f>IF(N1155="základní",J1155,0)</f>
        <v>0</v>
      </c>
      <c r="BF1155" s="256">
        <f>IF(N1155="snížená",J1155,0)</f>
        <v>0</v>
      </c>
      <c r="BG1155" s="256">
        <f>IF(N1155="zákl. přenesená",J1155,0)</f>
        <v>0</v>
      </c>
      <c r="BH1155" s="256">
        <f>IF(N1155="sníž. přenesená",J1155,0)</f>
        <v>0</v>
      </c>
      <c r="BI1155" s="256">
        <f>IF(N1155="nulová",J1155,0)</f>
        <v>0</v>
      </c>
      <c r="BJ1155" s="16" t="s">
        <v>80</v>
      </c>
      <c r="BK1155" s="256">
        <f>ROUND(I1155*H1155,2)</f>
        <v>0</v>
      </c>
      <c r="BL1155" s="16" t="s">
        <v>242</v>
      </c>
      <c r="BM1155" s="255" t="s">
        <v>2847</v>
      </c>
    </row>
    <row r="1156" spans="1:51" s="14" customFormat="1" ht="12">
      <c r="A1156" s="14"/>
      <c r="B1156" s="268"/>
      <c r="C1156" s="269"/>
      <c r="D1156" s="259" t="s">
        <v>166</v>
      </c>
      <c r="E1156" s="270" t="s">
        <v>1</v>
      </c>
      <c r="F1156" s="271" t="s">
        <v>2833</v>
      </c>
      <c r="G1156" s="269"/>
      <c r="H1156" s="272">
        <v>174.7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166</v>
      </c>
      <c r="AU1156" s="278" t="s">
        <v>82</v>
      </c>
      <c r="AV1156" s="14" t="s">
        <v>82</v>
      </c>
      <c r="AW1156" s="14" t="s">
        <v>30</v>
      </c>
      <c r="AX1156" s="14" t="s">
        <v>73</v>
      </c>
      <c r="AY1156" s="278" t="s">
        <v>158</v>
      </c>
    </row>
    <row r="1157" spans="1:65" s="2" customFormat="1" ht="21.75" customHeight="1">
      <c r="A1157" s="37"/>
      <c r="B1157" s="38"/>
      <c r="C1157" s="243" t="s">
        <v>1578</v>
      </c>
      <c r="D1157" s="243" t="s">
        <v>160</v>
      </c>
      <c r="E1157" s="244" t="s">
        <v>1608</v>
      </c>
      <c r="F1157" s="245" t="s">
        <v>1609</v>
      </c>
      <c r="G1157" s="246" t="s">
        <v>284</v>
      </c>
      <c r="H1157" s="247">
        <v>8</v>
      </c>
      <c r="I1157" s="248"/>
      <c r="J1157" s="249">
        <f>ROUND(I1157*H1157,2)</f>
        <v>0</v>
      </c>
      <c r="K1157" s="250"/>
      <c r="L1157" s="43"/>
      <c r="M1157" s="251" t="s">
        <v>1</v>
      </c>
      <c r="N1157" s="252" t="s">
        <v>38</v>
      </c>
      <c r="O1157" s="90"/>
      <c r="P1157" s="253">
        <f>O1157*H1157</f>
        <v>0</v>
      </c>
      <c r="Q1157" s="253">
        <v>0.00071</v>
      </c>
      <c r="R1157" s="253">
        <f>Q1157*H1157</f>
        <v>0.00568</v>
      </c>
      <c r="S1157" s="253">
        <v>0</v>
      </c>
      <c r="T1157" s="254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55" t="s">
        <v>242</v>
      </c>
      <c r="AT1157" s="255" t="s">
        <v>160</v>
      </c>
      <c r="AU1157" s="255" t="s">
        <v>82</v>
      </c>
      <c r="AY1157" s="16" t="s">
        <v>158</v>
      </c>
      <c r="BE1157" s="256">
        <f>IF(N1157="základní",J1157,0)</f>
        <v>0</v>
      </c>
      <c r="BF1157" s="256">
        <f>IF(N1157="snížená",J1157,0)</f>
        <v>0</v>
      </c>
      <c r="BG1157" s="256">
        <f>IF(N1157="zákl. přenesená",J1157,0)</f>
        <v>0</v>
      </c>
      <c r="BH1157" s="256">
        <f>IF(N1157="sníž. přenesená",J1157,0)</f>
        <v>0</v>
      </c>
      <c r="BI1157" s="256">
        <f>IF(N1157="nulová",J1157,0)</f>
        <v>0</v>
      </c>
      <c r="BJ1157" s="16" t="s">
        <v>80</v>
      </c>
      <c r="BK1157" s="256">
        <f>ROUND(I1157*H1157,2)</f>
        <v>0</v>
      </c>
      <c r="BL1157" s="16" t="s">
        <v>242</v>
      </c>
      <c r="BM1157" s="255" t="s">
        <v>2848</v>
      </c>
    </row>
    <row r="1158" spans="1:51" s="14" customFormat="1" ht="12">
      <c r="A1158" s="14"/>
      <c r="B1158" s="268"/>
      <c r="C1158" s="269"/>
      <c r="D1158" s="259" t="s">
        <v>166</v>
      </c>
      <c r="E1158" s="270" t="s">
        <v>1</v>
      </c>
      <c r="F1158" s="271" t="s">
        <v>2849</v>
      </c>
      <c r="G1158" s="269"/>
      <c r="H1158" s="272">
        <v>8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166</v>
      </c>
      <c r="AU1158" s="278" t="s">
        <v>82</v>
      </c>
      <c r="AV1158" s="14" t="s">
        <v>82</v>
      </c>
      <c r="AW1158" s="14" t="s">
        <v>30</v>
      </c>
      <c r="AX1158" s="14" t="s">
        <v>73</v>
      </c>
      <c r="AY1158" s="278" t="s">
        <v>158</v>
      </c>
    </row>
    <row r="1159" spans="1:65" s="2" customFormat="1" ht="21.75" customHeight="1">
      <c r="A1159" s="37"/>
      <c r="B1159" s="38"/>
      <c r="C1159" s="243" t="s">
        <v>1583</v>
      </c>
      <c r="D1159" s="243" t="s">
        <v>160</v>
      </c>
      <c r="E1159" s="244" t="s">
        <v>1613</v>
      </c>
      <c r="F1159" s="245" t="s">
        <v>1614</v>
      </c>
      <c r="G1159" s="246" t="s">
        <v>284</v>
      </c>
      <c r="H1159" s="247">
        <v>9</v>
      </c>
      <c r="I1159" s="248"/>
      <c r="J1159" s="249">
        <f>ROUND(I1159*H1159,2)</f>
        <v>0</v>
      </c>
      <c r="K1159" s="250"/>
      <c r="L1159" s="43"/>
      <c r="M1159" s="251" t="s">
        <v>1</v>
      </c>
      <c r="N1159" s="252" t="s">
        <v>38</v>
      </c>
      <c r="O1159" s="90"/>
      <c r="P1159" s="253">
        <f>O1159*H1159</f>
        <v>0</v>
      </c>
      <c r="Q1159" s="253">
        <v>0.00048</v>
      </c>
      <c r="R1159" s="253">
        <f>Q1159*H1159</f>
        <v>0.00432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242</v>
      </c>
      <c r="AT1159" s="255" t="s">
        <v>160</v>
      </c>
      <c r="AU1159" s="255" t="s">
        <v>82</v>
      </c>
      <c r="AY1159" s="16" t="s">
        <v>158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242</v>
      </c>
      <c r="BM1159" s="255" t="s">
        <v>2850</v>
      </c>
    </row>
    <row r="1160" spans="1:51" s="14" customFormat="1" ht="12">
      <c r="A1160" s="14"/>
      <c r="B1160" s="268"/>
      <c r="C1160" s="269"/>
      <c r="D1160" s="259" t="s">
        <v>166</v>
      </c>
      <c r="E1160" s="270" t="s">
        <v>1</v>
      </c>
      <c r="F1160" s="271" t="s">
        <v>1616</v>
      </c>
      <c r="G1160" s="269"/>
      <c r="H1160" s="272">
        <v>9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166</v>
      </c>
      <c r="AU1160" s="278" t="s">
        <v>82</v>
      </c>
      <c r="AV1160" s="14" t="s">
        <v>82</v>
      </c>
      <c r="AW1160" s="14" t="s">
        <v>30</v>
      </c>
      <c r="AX1160" s="14" t="s">
        <v>73</v>
      </c>
      <c r="AY1160" s="278" t="s">
        <v>158</v>
      </c>
    </row>
    <row r="1161" spans="1:65" s="2" customFormat="1" ht="21.75" customHeight="1">
      <c r="A1161" s="37"/>
      <c r="B1161" s="38"/>
      <c r="C1161" s="243" t="s">
        <v>1587</v>
      </c>
      <c r="D1161" s="243" t="s">
        <v>160</v>
      </c>
      <c r="E1161" s="244" t="s">
        <v>1618</v>
      </c>
      <c r="F1161" s="245" t="s">
        <v>1619</v>
      </c>
      <c r="G1161" s="246" t="s">
        <v>462</v>
      </c>
      <c r="H1161" s="247">
        <v>81</v>
      </c>
      <c r="I1161" s="248"/>
      <c r="J1161" s="249">
        <f>ROUND(I1161*H1161,2)</f>
        <v>0</v>
      </c>
      <c r="K1161" s="250"/>
      <c r="L1161" s="43"/>
      <c r="M1161" s="251" t="s">
        <v>1</v>
      </c>
      <c r="N1161" s="252" t="s">
        <v>38</v>
      </c>
      <c r="O1161" s="90"/>
      <c r="P1161" s="253">
        <f>O1161*H1161</f>
        <v>0</v>
      </c>
      <c r="Q1161" s="253">
        <v>0.00236</v>
      </c>
      <c r="R1161" s="253">
        <f>Q1161*H1161</f>
        <v>0.19116</v>
      </c>
      <c r="S1161" s="253">
        <v>0</v>
      </c>
      <c r="T1161" s="254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255" t="s">
        <v>242</v>
      </c>
      <c r="AT1161" s="255" t="s">
        <v>160</v>
      </c>
      <c r="AU1161" s="255" t="s">
        <v>82</v>
      </c>
      <c r="AY1161" s="16" t="s">
        <v>158</v>
      </c>
      <c r="BE1161" s="256">
        <f>IF(N1161="základní",J1161,0)</f>
        <v>0</v>
      </c>
      <c r="BF1161" s="256">
        <f>IF(N1161="snížená",J1161,0)</f>
        <v>0</v>
      </c>
      <c r="BG1161" s="256">
        <f>IF(N1161="zákl. přenesená",J1161,0)</f>
        <v>0</v>
      </c>
      <c r="BH1161" s="256">
        <f>IF(N1161="sníž. přenesená",J1161,0)</f>
        <v>0</v>
      </c>
      <c r="BI1161" s="256">
        <f>IF(N1161="nulová",J1161,0)</f>
        <v>0</v>
      </c>
      <c r="BJ1161" s="16" t="s">
        <v>80</v>
      </c>
      <c r="BK1161" s="256">
        <f>ROUND(I1161*H1161,2)</f>
        <v>0</v>
      </c>
      <c r="BL1161" s="16" t="s">
        <v>242</v>
      </c>
      <c r="BM1161" s="255" t="s">
        <v>2851</v>
      </c>
    </row>
    <row r="1162" spans="1:51" s="14" customFormat="1" ht="12">
      <c r="A1162" s="14"/>
      <c r="B1162" s="268"/>
      <c r="C1162" s="269"/>
      <c r="D1162" s="259" t="s">
        <v>166</v>
      </c>
      <c r="E1162" s="270" t="s">
        <v>1</v>
      </c>
      <c r="F1162" s="271" t="s">
        <v>2835</v>
      </c>
      <c r="G1162" s="269"/>
      <c r="H1162" s="272">
        <v>81</v>
      </c>
      <c r="I1162" s="273"/>
      <c r="J1162" s="269"/>
      <c r="K1162" s="269"/>
      <c r="L1162" s="274"/>
      <c r="M1162" s="275"/>
      <c r="N1162" s="276"/>
      <c r="O1162" s="276"/>
      <c r="P1162" s="276"/>
      <c r="Q1162" s="276"/>
      <c r="R1162" s="276"/>
      <c r="S1162" s="276"/>
      <c r="T1162" s="277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8" t="s">
        <v>166</v>
      </c>
      <c r="AU1162" s="278" t="s">
        <v>82</v>
      </c>
      <c r="AV1162" s="14" t="s">
        <v>82</v>
      </c>
      <c r="AW1162" s="14" t="s">
        <v>30</v>
      </c>
      <c r="AX1162" s="14" t="s">
        <v>73</v>
      </c>
      <c r="AY1162" s="278" t="s">
        <v>158</v>
      </c>
    </row>
    <row r="1163" spans="1:65" s="2" customFormat="1" ht="21.75" customHeight="1">
      <c r="A1163" s="37"/>
      <c r="B1163" s="38"/>
      <c r="C1163" s="243" t="s">
        <v>1592</v>
      </c>
      <c r="D1163" s="243" t="s">
        <v>160</v>
      </c>
      <c r="E1163" s="244" t="s">
        <v>1622</v>
      </c>
      <c r="F1163" s="245" t="s">
        <v>1623</v>
      </c>
      <c r="G1163" s="246" t="s">
        <v>214</v>
      </c>
      <c r="H1163" s="247">
        <v>1.337</v>
      </c>
      <c r="I1163" s="248"/>
      <c r="J1163" s="249">
        <f>ROUND(I1163*H1163,2)</f>
        <v>0</v>
      </c>
      <c r="K1163" s="250"/>
      <c r="L1163" s="43"/>
      <c r="M1163" s="251" t="s">
        <v>1</v>
      </c>
      <c r="N1163" s="252" t="s">
        <v>38</v>
      </c>
      <c r="O1163" s="90"/>
      <c r="P1163" s="253">
        <f>O1163*H1163</f>
        <v>0</v>
      </c>
      <c r="Q1163" s="253">
        <v>0</v>
      </c>
      <c r="R1163" s="253">
        <f>Q1163*H1163</f>
        <v>0</v>
      </c>
      <c r="S1163" s="253">
        <v>0</v>
      </c>
      <c r="T1163" s="254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55" t="s">
        <v>242</v>
      </c>
      <c r="AT1163" s="255" t="s">
        <v>160</v>
      </c>
      <c r="AU1163" s="255" t="s">
        <v>82</v>
      </c>
      <c r="AY1163" s="16" t="s">
        <v>158</v>
      </c>
      <c r="BE1163" s="256">
        <f>IF(N1163="základní",J1163,0)</f>
        <v>0</v>
      </c>
      <c r="BF1163" s="256">
        <f>IF(N1163="snížená",J1163,0)</f>
        <v>0</v>
      </c>
      <c r="BG1163" s="256">
        <f>IF(N1163="zákl. přenesená",J1163,0)</f>
        <v>0</v>
      </c>
      <c r="BH1163" s="256">
        <f>IF(N1163="sníž. přenesená",J1163,0)</f>
        <v>0</v>
      </c>
      <c r="BI1163" s="256">
        <f>IF(N1163="nulová",J1163,0)</f>
        <v>0</v>
      </c>
      <c r="BJ1163" s="16" t="s">
        <v>80</v>
      </c>
      <c r="BK1163" s="256">
        <f>ROUND(I1163*H1163,2)</f>
        <v>0</v>
      </c>
      <c r="BL1163" s="16" t="s">
        <v>242</v>
      </c>
      <c r="BM1163" s="255" t="s">
        <v>2852</v>
      </c>
    </row>
    <row r="1164" spans="1:63" s="12" customFormat="1" ht="22.8" customHeight="1">
      <c r="A1164" s="12"/>
      <c r="B1164" s="227"/>
      <c r="C1164" s="228"/>
      <c r="D1164" s="229" t="s">
        <v>72</v>
      </c>
      <c r="E1164" s="241" t="s">
        <v>1625</v>
      </c>
      <c r="F1164" s="241" t="s">
        <v>1626</v>
      </c>
      <c r="G1164" s="228"/>
      <c r="H1164" s="228"/>
      <c r="I1164" s="231"/>
      <c r="J1164" s="242">
        <f>BK1164</f>
        <v>0</v>
      </c>
      <c r="K1164" s="228"/>
      <c r="L1164" s="233"/>
      <c r="M1164" s="234"/>
      <c r="N1164" s="235"/>
      <c r="O1164" s="235"/>
      <c r="P1164" s="236">
        <f>SUM(P1165:P1237)</f>
        <v>0</v>
      </c>
      <c r="Q1164" s="235"/>
      <c r="R1164" s="236">
        <f>SUM(R1165:R1237)</f>
        <v>5.3967355999999995</v>
      </c>
      <c r="S1164" s="235"/>
      <c r="T1164" s="237">
        <f>SUM(T1165:T1237)</f>
        <v>19.293437200000003</v>
      </c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R1164" s="238" t="s">
        <v>82</v>
      </c>
      <c r="AT1164" s="239" t="s">
        <v>72</v>
      </c>
      <c r="AU1164" s="239" t="s">
        <v>80</v>
      </c>
      <c r="AY1164" s="238" t="s">
        <v>158</v>
      </c>
      <c r="BK1164" s="240">
        <f>SUM(BK1165:BK1237)</f>
        <v>0</v>
      </c>
    </row>
    <row r="1165" spans="1:65" s="2" customFormat="1" ht="16.5" customHeight="1">
      <c r="A1165" s="37"/>
      <c r="B1165" s="38"/>
      <c r="C1165" s="243" t="s">
        <v>1598</v>
      </c>
      <c r="D1165" s="243" t="s">
        <v>160</v>
      </c>
      <c r="E1165" s="244" t="s">
        <v>1628</v>
      </c>
      <c r="F1165" s="245" t="s">
        <v>1629</v>
      </c>
      <c r="G1165" s="246" t="s">
        <v>462</v>
      </c>
      <c r="H1165" s="247">
        <v>7.2</v>
      </c>
      <c r="I1165" s="248"/>
      <c r="J1165" s="249">
        <f>ROUND(I1165*H1165,2)</f>
        <v>0</v>
      </c>
      <c r="K1165" s="250"/>
      <c r="L1165" s="43"/>
      <c r="M1165" s="251" t="s">
        <v>1</v>
      </c>
      <c r="N1165" s="252" t="s">
        <v>38</v>
      </c>
      <c r="O1165" s="90"/>
      <c r="P1165" s="253">
        <f>O1165*H1165</f>
        <v>0</v>
      </c>
      <c r="Q1165" s="253">
        <v>0.008</v>
      </c>
      <c r="R1165" s="253">
        <f>Q1165*H1165</f>
        <v>0.057600000000000005</v>
      </c>
      <c r="S1165" s="253">
        <v>0</v>
      </c>
      <c r="T1165" s="254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255" t="s">
        <v>242</v>
      </c>
      <c r="AT1165" s="255" t="s">
        <v>160</v>
      </c>
      <c r="AU1165" s="255" t="s">
        <v>82</v>
      </c>
      <c r="AY1165" s="16" t="s">
        <v>158</v>
      </c>
      <c r="BE1165" s="256">
        <f>IF(N1165="základní",J1165,0)</f>
        <v>0</v>
      </c>
      <c r="BF1165" s="256">
        <f>IF(N1165="snížená",J1165,0)</f>
        <v>0</v>
      </c>
      <c r="BG1165" s="256">
        <f>IF(N1165="zákl. přenesená",J1165,0)</f>
        <v>0</v>
      </c>
      <c r="BH1165" s="256">
        <f>IF(N1165="sníž. přenesená",J1165,0)</f>
        <v>0</v>
      </c>
      <c r="BI1165" s="256">
        <f>IF(N1165="nulová",J1165,0)</f>
        <v>0</v>
      </c>
      <c r="BJ1165" s="16" t="s">
        <v>80</v>
      </c>
      <c r="BK1165" s="256">
        <f>ROUND(I1165*H1165,2)</f>
        <v>0</v>
      </c>
      <c r="BL1165" s="16" t="s">
        <v>242</v>
      </c>
      <c r="BM1165" s="255" t="s">
        <v>2853</v>
      </c>
    </row>
    <row r="1166" spans="1:51" s="14" customFormat="1" ht="12">
      <c r="A1166" s="14"/>
      <c r="B1166" s="268"/>
      <c r="C1166" s="269"/>
      <c r="D1166" s="259" t="s">
        <v>166</v>
      </c>
      <c r="E1166" s="270" t="s">
        <v>1</v>
      </c>
      <c r="F1166" s="271" t="s">
        <v>2854</v>
      </c>
      <c r="G1166" s="269"/>
      <c r="H1166" s="272">
        <v>7.2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166</v>
      </c>
      <c r="AU1166" s="278" t="s">
        <v>82</v>
      </c>
      <c r="AV1166" s="14" t="s">
        <v>82</v>
      </c>
      <c r="AW1166" s="14" t="s">
        <v>30</v>
      </c>
      <c r="AX1166" s="14" t="s">
        <v>73</v>
      </c>
      <c r="AY1166" s="278" t="s">
        <v>158</v>
      </c>
    </row>
    <row r="1167" spans="1:65" s="2" customFormat="1" ht="21.75" customHeight="1">
      <c r="A1167" s="37"/>
      <c r="B1167" s="38"/>
      <c r="C1167" s="279" t="s">
        <v>1603</v>
      </c>
      <c r="D1167" s="279" t="s">
        <v>233</v>
      </c>
      <c r="E1167" s="280" t="s">
        <v>1633</v>
      </c>
      <c r="F1167" s="281" t="s">
        <v>1634</v>
      </c>
      <c r="G1167" s="282" t="s">
        <v>284</v>
      </c>
      <c r="H1167" s="283">
        <v>22.4</v>
      </c>
      <c r="I1167" s="284"/>
      <c r="J1167" s="285">
        <f>ROUND(I1167*H1167,2)</f>
        <v>0</v>
      </c>
      <c r="K1167" s="286"/>
      <c r="L1167" s="287"/>
      <c r="M1167" s="288" t="s">
        <v>1</v>
      </c>
      <c r="N1167" s="289" t="s">
        <v>38</v>
      </c>
      <c r="O1167" s="90"/>
      <c r="P1167" s="253">
        <f>O1167*H1167</f>
        <v>0</v>
      </c>
      <c r="Q1167" s="253">
        <v>0.0045</v>
      </c>
      <c r="R1167" s="253">
        <f>Q1167*H1167</f>
        <v>0.10079999999999999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341</v>
      </c>
      <c r="AT1167" s="255" t="s">
        <v>233</v>
      </c>
      <c r="AU1167" s="255" t="s">
        <v>82</v>
      </c>
      <c r="AY1167" s="16" t="s">
        <v>158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242</v>
      </c>
      <c r="BM1167" s="255" t="s">
        <v>2855</v>
      </c>
    </row>
    <row r="1168" spans="1:47" s="2" customFormat="1" ht="12">
      <c r="A1168" s="37"/>
      <c r="B1168" s="38"/>
      <c r="C1168" s="39"/>
      <c r="D1168" s="259" t="s">
        <v>434</v>
      </c>
      <c r="E1168" s="39"/>
      <c r="F1168" s="290" t="s">
        <v>1636</v>
      </c>
      <c r="G1168" s="39"/>
      <c r="H1168" s="39"/>
      <c r="I1168" s="153"/>
      <c r="J1168" s="39"/>
      <c r="K1168" s="39"/>
      <c r="L1168" s="43"/>
      <c r="M1168" s="291"/>
      <c r="N1168" s="292"/>
      <c r="O1168" s="90"/>
      <c r="P1168" s="90"/>
      <c r="Q1168" s="90"/>
      <c r="R1168" s="90"/>
      <c r="S1168" s="90"/>
      <c r="T1168" s="91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T1168" s="16" t="s">
        <v>434</v>
      </c>
      <c r="AU1168" s="16" t="s">
        <v>82</v>
      </c>
    </row>
    <row r="1169" spans="1:51" s="14" customFormat="1" ht="12">
      <c r="A1169" s="14"/>
      <c r="B1169" s="268"/>
      <c r="C1169" s="269"/>
      <c r="D1169" s="259" t="s">
        <v>166</v>
      </c>
      <c r="E1169" s="269"/>
      <c r="F1169" s="271" t="s">
        <v>2856</v>
      </c>
      <c r="G1169" s="269"/>
      <c r="H1169" s="272">
        <v>22.4</v>
      </c>
      <c r="I1169" s="273"/>
      <c r="J1169" s="269"/>
      <c r="K1169" s="269"/>
      <c r="L1169" s="274"/>
      <c r="M1169" s="275"/>
      <c r="N1169" s="276"/>
      <c r="O1169" s="276"/>
      <c r="P1169" s="276"/>
      <c r="Q1169" s="276"/>
      <c r="R1169" s="276"/>
      <c r="S1169" s="276"/>
      <c r="T1169" s="277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78" t="s">
        <v>166</v>
      </c>
      <c r="AU1169" s="278" t="s">
        <v>82</v>
      </c>
      <c r="AV1169" s="14" t="s">
        <v>82</v>
      </c>
      <c r="AW1169" s="14" t="s">
        <v>4</v>
      </c>
      <c r="AX1169" s="14" t="s">
        <v>80</v>
      </c>
      <c r="AY1169" s="278" t="s">
        <v>158</v>
      </c>
    </row>
    <row r="1170" spans="1:65" s="2" customFormat="1" ht="21.75" customHeight="1">
      <c r="A1170" s="37"/>
      <c r="B1170" s="38"/>
      <c r="C1170" s="243" t="s">
        <v>1627</v>
      </c>
      <c r="D1170" s="243" t="s">
        <v>160</v>
      </c>
      <c r="E1170" s="244" t="s">
        <v>1639</v>
      </c>
      <c r="F1170" s="245" t="s">
        <v>1640</v>
      </c>
      <c r="G1170" s="246" t="s">
        <v>163</v>
      </c>
      <c r="H1170" s="247">
        <v>332.15</v>
      </c>
      <c r="I1170" s="248"/>
      <c r="J1170" s="249">
        <f>ROUND(I1170*H1170,2)</f>
        <v>0</v>
      </c>
      <c r="K1170" s="250"/>
      <c r="L1170" s="43"/>
      <c r="M1170" s="251" t="s">
        <v>1</v>
      </c>
      <c r="N1170" s="252" t="s">
        <v>38</v>
      </c>
      <c r="O1170" s="90"/>
      <c r="P1170" s="253">
        <f>O1170*H1170</f>
        <v>0</v>
      </c>
      <c r="Q1170" s="253">
        <v>0</v>
      </c>
      <c r="R1170" s="253">
        <f>Q1170*H1170</f>
        <v>0</v>
      </c>
      <c r="S1170" s="253">
        <v>0</v>
      </c>
      <c r="T1170" s="254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55" t="s">
        <v>242</v>
      </c>
      <c r="AT1170" s="255" t="s">
        <v>160</v>
      </c>
      <c r="AU1170" s="255" t="s">
        <v>82</v>
      </c>
      <c r="AY1170" s="16" t="s">
        <v>158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6" t="s">
        <v>80</v>
      </c>
      <c r="BK1170" s="256">
        <f>ROUND(I1170*H1170,2)</f>
        <v>0</v>
      </c>
      <c r="BL1170" s="16" t="s">
        <v>242</v>
      </c>
      <c r="BM1170" s="255" t="s">
        <v>2857</v>
      </c>
    </row>
    <row r="1171" spans="1:51" s="13" customFormat="1" ht="12">
      <c r="A1171" s="13"/>
      <c r="B1171" s="257"/>
      <c r="C1171" s="258"/>
      <c r="D1171" s="259" t="s">
        <v>166</v>
      </c>
      <c r="E1171" s="260" t="s">
        <v>1</v>
      </c>
      <c r="F1171" s="261" t="s">
        <v>1191</v>
      </c>
      <c r="G1171" s="258"/>
      <c r="H1171" s="260" t="s">
        <v>1</v>
      </c>
      <c r="I1171" s="262"/>
      <c r="J1171" s="258"/>
      <c r="K1171" s="258"/>
      <c r="L1171" s="263"/>
      <c r="M1171" s="264"/>
      <c r="N1171" s="265"/>
      <c r="O1171" s="265"/>
      <c r="P1171" s="265"/>
      <c r="Q1171" s="265"/>
      <c r="R1171" s="265"/>
      <c r="S1171" s="265"/>
      <c r="T1171" s="266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7" t="s">
        <v>166</v>
      </c>
      <c r="AU1171" s="267" t="s">
        <v>82</v>
      </c>
      <c r="AV1171" s="13" t="s">
        <v>80</v>
      </c>
      <c r="AW1171" s="13" t="s">
        <v>30</v>
      </c>
      <c r="AX1171" s="13" t="s">
        <v>73</v>
      </c>
      <c r="AY1171" s="267" t="s">
        <v>158</v>
      </c>
    </row>
    <row r="1172" spans="1:51" s="14" customFormat="1" ht="12">
      <c r="A1172" s="14"/>
      <c r="B1172" s="268"/>
      <c r="C1172" s="269"/>
      <c r="D1172" s="259" t="s">
        <v>166</v>
      </c>
      <c r="E1172" s="270" t="s">
        <v>1</v>
      </c>
      <c r="F1172" s="271" t="s">
        <v>1216</v>
      </c>
      <c r="G1172" s="269"/>
      <c r="H1172" s="272">
        <v>15.75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166</v>
      </c>
      <c r="AU1172" s="278" t="s">
        <v>82</v>
      </c>
      <c r="AV1172" s="14" t="s">
        <v>82</v>
      </c>
      <c r="AW1172" s="14" t="s">
        <v>30</v>
      </c>
      <c r="AX1172" s="14" t="s">
        <v>73</v>
      </c>
      <c r="AY1172" s="278" t="s">
        <v>158</v>
      </c>
    </row>
    <row r="1173" spans="1:51" s="14" customFormat="1" ht="12">
      <c r="A1173" s="14"/>
      <c r="B1173" s="268"/>
      <c r="C1173" s="269"/>
      <c r="D1173" s="259" t="s">
        <v>166</v>
      </c>
      <c r="E1173" s="270" t="s">
        <v>1</v>
      </c>
      <c r="F1173" s="271" t="s">
        <v>2772</v>
      </c>
      <c r="G1173" s="269"/>
      <c r="H1173" s="272">
        <v>316.4</v>
      </c>
      <c r="I1173" s="273"/>
      <c r="J1173" s="269"/>
      <c r="K1173" s="269"/>
      <c r="L1173" s="274"/>
      <c r="M1173" s="275"/>
      <c r="N1173" s="276"/>
      <c r="O1173" s="276"/>
      <c r="P1173" s="276"/>
      <c r="Q1173" s="276"/>
      <c r="R1173" s="276"/>
      <c r="S1173" s="276"/>
      <c r="T1173" s="277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8" t="s">
        <v>166</v>
      </c>
      <c r="AU1173" s="278" t="s">
        <v>82</v>
      </c>
      <c r="AV1173" s="14" t="s">
        <v>82</v>
      </c>
      <c r="AW1173" s="14" t="s">
        <v>30</v>
      </c>
      <c r="AX1173" s="14" t="s">
        <v>73</v>
      </c>
      <c r="AY1173" s="278" t="s">
        <v>158</v>
      </c>
    </row>
    <row r="1174" spans="1:65" s="2" customFormat="1" ht="21.75" customHeight="1">
      <c r="A1174" s="37"/>
      <c r="B1174" s="38"/>
      <c r="C1174" s="243" t="s">
        <v>1632</v>
      </c>
      <c r="D1174" s="243" t="s">
        <v>160</v>
      </c>
      <c r="E1174" s="244" t="s">
        <v>1644</v>
      </c>
      <c r="F1174" s="245" t="s">
        <v>1645</v>
      </c>
      <c r="G1174" s="246" t="s">
        <v>163</v>
      </c>
      <c r="H1174" s="247">
        <v>412.79</v>
      </c>
      <c r="I1174" s="248"/>
      <c r="J1174" s="249">
        <f>ROUND(I1174*H1174,2)</f>
        <v>0</v>
      </c>
      <c r="K1174" s="250"/>
      <c r="L1174" s="43"/>
      <c r="M1174" s="251" t="s">
        <v>1</v>
      </c>
      <c r="N1174" s="252" t="s">
        <v>38</v>
      </c>
      <c r="O1174" s="90"/>
      <c r="P1174" s="253">
        <f>O1174*H1174</f>
        <v>0</v>
      </c>
      <c r="Q1174" s="253">
        <v>3E-05</v>
      </c>
      <c r="R1174" s="253">
        <f>Q1174*H1174</f>
        <v>0.012383700000000001</v>
      </c>
      <c r="S1174" s="253">
        <v>0</v>
      </c>
      <c r="T1174" s="254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55" t="s">
        <v>242</v>
      </c>
      <c r="AT1174" s="255" t="s">
        <v>160</v>
      </c>
      <c r="AU1174" s="255" t="s">
        <v>82</v>
      </c>
      <c r="AY1174" s="16" t="s">
        <v>158</v>
      </c>
      <c r="BE1174" s="256">
        <f>IF(N1174="základní",J1174,0)</f>
        <v>0</v>
      </c>
      <c r="BF1174" s="256">
        <f>IF(N1174="snížená",J1174,0)</f>
        <v>0</v>
      </c>
      <c r="BG1174" s="256">
        <f>IF(N1174="zákl. přenesená",J1174,0)</f>
        <v>0</v>
      </c>
      <c r="BH1174" s="256">
        <f>IF(N1174="sníž. přenesená",J1174,0)</f>
        <v>0</v>
      </c>
      <c r="BI1174" s="256">
        <f>IF(N1174="nulová",J1174,0)</f>
        <v>0</v>
      </c>
      <c r="BJ1174" s="16" t="s">
        <v>80</v>
      </c>
      <c r="BK1174" s="256">
        <f>ROUND(I1174*H1174,2)</f>
        <v>0</v>
      </c>
      <c r="BL1174" s="16" t="s">
        <v>242</v>
      </c>
      <c r="BM1174" s="255" t="s">
        <v>2858</v>
      </c>
    </row>
    <row r="1175" spans="1:51" s="13" customFormat="1" ht="12">
      <c r="A1175" s="13"/>
      <c r="B1175" s="257"/>
      <c r="C1175" s="258"/>
      <c r="D1175" s="259" t="s">
        <v>166</v>
      </c>
      <c r="E1175" s="260" t="s">
        <v>1</v>
      </c>
      <c r="F1175" s="261" t="s">
        <v>1191</v>
      </c>
      <c r="G1175" s="258"/>
      <c r="H1175" s="260" t="s">
        <v>1</v>
      </c>
      <c r="I1175" s="262"/>
      <c r="J1175" s="258"/>
      <c r="K1175" s="258"/>
      <c r="L1175" s="263"/>
      <c r="M1175" s="264"/>
      <c r="N1175" s="265"/>
      <c r="O1175" s="265"/>
      <c r="P1175" s="265"/>
      <c r="Q1175" s="265"/>
      <c r="R1175" s="265"/>
      <c r="S1175" s="265"/>
      <c r="T1175" s="26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7" t="s">
        <v>166</v>
      </c>
      <c r="AU1175" s="267" t="s">
        <v>82</v>
      </c>
      <c r="AV1175" s="13" t="s">
        <v>80</v>
      </c>
      <c r="AW1175" s="13" t="s">
        <v>30</v>
      </c>
      <c r="AX1175" s="13" t="s">
        <v>73</v>
      </c>
      <c r="AY1175" s="267" t="s">
        <v>158</v>
      </c>
    </row>
    <row r="1176" spans="1:51" s="14" customFormat="1" ht="12">
      <c r="A1176" s="14"/>
      <c r="B1176" s="268"/>
      <c r="C1176" s="269"/>
      <c r="D1176" s="259" t="s">
        <v>166</v>
      </c>
      <c r="E1176" s="270" t="s">
        <v>1</v>
      </c>
      <c r="F1176" s="271" t="s">
        <v>1216</v>
      </c>
      <c r="G1176" s="269"/>
      <c r="H1176" s="272">
        <v>15.75</v>
      </c>
      <c r="I1176" s="273"/>
      <c r="J1176" s="269"/>
      <c r="K1176" s="269"/>
      <c r="L1176" s="274"/>
      <c r="M1176" s="275"/>
      <c r="N1176" s="276"/>
      <c r="O1176" s="276"/>
      <c r="P1176" s="276"/>
      <c r="Q1176" s="276"/>
      <c r="R1176" s="276"/>
      <c r="S1176" s="276"/>
      <c r="T1176" s="27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78" t="s">
        <v>166</v>
      </c>
      <c r="AU1176" s="278" t="s">
        <v>82</v>
      </c>
      <c r="AV1176" s="14" t="s">
        <v>82</v>
      </c>
      <c r="AW1176" s="14" t="s">
        <v>30</v>
      </c>
      <c r="AX1176" s="14" t="s">
        <v>73</v>
      </c>
      <c r="AY1176" s="278" t="s">
        <v>158</v>
      </c>
    </row>
    <row r="1177" spans="1:51" s="14" customFormat="1" ht="12">
      <c r="A1177" s="14"/>
      <c r="B1177" s="268"/>
      <c r="C1177" s="269"/>
      <c r="D1177" s="259" t="s">
        <v>166</v>
      </c>
      <c r="E1177" s="270" t="s">
        <v>1</v>
      </c>
      <c r="F1177" s="271" t="s">
        <v>2772</v>
      </c>
      <c r="G1177" s="269"/>
      <c r="H1177" s="272">
        <v>316.4</v>
      </c>
      <c r="I1177" s="273"/>
      <c r="J1177" s="269"/>
      <c r="K1177" s="269"/>
      <c r="L1177" s="274"/>
      <c r="M1177" s="275"/>
      <c r="N1177" s="276"/>
      <c r="O1177" s="276"/>
      <c r="P1177" s="276"/>
      <c r="Q1177" s="276"/>
      <c r="R1177" s="276"/>
      <c r="S1177" s="276"/>
      <c r="T1177" s="27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78" t="s">
        <v>166</v>
      </c>
      <c r="AU1177" s="278" t="s">
        <v>82</v>
      </c>
      <c r="AV1177" s="14" t="s">
        <v>82</v>
      </c>
      <c r="AW1177" s="14" t="s">
        <v>30</v>
      </c>
      <c r="AX1177" s="14" t="s">
        <v>73</v>
      </c>
      <c r="AY1177" s="278" t="s">
        <v>158</v>
      </c>
    </row>
    <row r="1178" spans="1:51" s="13" customFormat="1" ht="12">
      <c r="A1178" s="13"/>
      <c r="B1178" s="257"/>
      <c r="C1178" s="258"/>
      <c r="D1178" s="259" t="s">
        <v>166</v>
      </c>
      <c r="E1178" s="260" t="s">
        <v>1</v>
      </c>
      <c r="F1178" s="261" t="s">
        <v>899</v>
      </c>
      <c r="G1178" s="258"/>
      <c r="H1178" s="260" t="s">
        <v>1</v>
      </c>
      <c r="I1178" s="262"/>
      <c r="J1178" s="258"/>
      <c r="K1178" s="258"/>
      <c r="L1178" s="263"/>
      <c r="M1178" s="264"/>
      <c r="N1178" s="265"/>
      <c r="O1178" s="265"/>
      <c r="P1178" s="265"/>
      <c r="Q1178" s="265"/>
      <c r="R1178" s="265"/>
      <c r="S1178" s="265"/>
      <c r="T1178" s="266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7" t="s">
        <v>166</v>
      </c>
      <c r="AU1178" s="267" t="s">
        <v>82</v>
      </c>
      <c r="AV1178" s="13" t="s">
        <v>80</v>
      </c>
      <c r="AW1178" s="13" t="s">
        <v>30</v>
      </c>
      <c r="AX1178" s="13" t="s">
        <v>73</v>
      </c>
      <c r="AY1178" s="267" t="s">
        <v>158</v>
      </c>
    </row>
    <row r="1179" spans="1:51" s="14" customFormat="1" ht="12">
      <c r="A1179" s="14"/>
      <c r="B1179" s="268"/>
      <c r="C1179" s="269"/>
      <c r="D1179" s="259" t="s">
        <v>166</v>
      </c>
      <c r="E1179" s="270" t="s">
        <v>1</v>
      </c>
      <c r="F1179" s="271" t="s">
        <v>2859</v>
      </c>
      <c r="G1179" s="269"/>
      <c r="H1179" s="272">
        <v>80.64</v>
      </c>
      <c r="I1179" s="273"/>
      <c r="J1179" s="269"/>
      <c r="K1179" s="269"/>
      <c r="L1179" s="274"/>
      <c r="M1179" s="275"/>
      <c r="N1179" s="276"/>
      <c r="O1179" s="276"/>
      <c r="P1179" s="276"/>
      <c r="Q1179" s="276"/>
      <c r="R1179" s="276"/>
      <c r="S1179" s="276"/>
      <c r="T1179" s="277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78" t="s">
        <v>166</v>
      </c>
      <c r="AU1179" s="278" t="s">
        <v>82</v>
      </c>
      <c r="AV1179" s="14" t="s">
        <v>82</v>
      </c>
      <c r="AW1179" s="14" t="s">
        <v>30</v>
      </c>
      <c r="AX1179" s="14" t="s">
        <v>73</v>
      </c>
      <c r="AY1179" s="278" t="s">
        <v>158</v>
      </c>
    </row>
    <row r="1180" spans="1:65" s="2" customFormat="1" ht="16.5" customHeight="1">
      <c r="A1180" s="37"/>
      <c r="B1180" s="38"/>
      <c r="C1180" s="243" t="s">
        <v>2860</v>
      </c>
      <c r="D1180" s="243" t="s">
        <v>160</v>
      </c>
      <c r="E1180" s="244" t="s">
        <v>1648</v>
      </c>
      <c r="F1180" s="245" t="s">
        <v>1649</v>
      </c>
      <c r="G1180" s="246" t="s">
        <v>462</v>
      </c>
      <c r="H1180" s="247">
        <v>112.8</v>
      </c>
      <c r="I1180" s="248"/>
      <c r="J1180" s="249">
        <f>ROUND(I1180*H1180,2)</f>
        <v>0</v>
      </c>
      <c r="K1180" s="250"/>
      <c r="L1180" s="43"/>
      <c r="M1180" s="251" t="s">
        <v>1</v>
      </c>
      <c r="N1180" s="252" t="s">
        <v>38</v>
      </c>
      <c r="O1180" s="90"/>
      <c r="P1180" s="253">
        <f>O1180*H1180</f>
        <v>0</v>
      </c>
      <c r="Q1180" s="253">
        <v>0</v>
      </c>
      <c r="R1180" s="253">
        <f>Q1180*H1180</f>
        <v>0</v>
      </c>
      <c r="S1180" s="253">
        <v>0</v>
      </c>
      <c r="T1180" s="254">
        <f>S1180*H1180</f>
        <v>0</v>
      </c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R1180" s="255" t="s">
        <v>242</v>
      </c>
      <c r="AT1180" s="255" t="s">
        <v>160</v>
      </c>
      <c r="AU1180" s="255" t="s">
        <v>82</v>
      </c>
      <c r="AY1180" s="16" t="s">
        <v>158</v>
      </c>
      <c r="BE1180" s="256">
        <f>IF(N1180="základní",J1180,0)</f>
        <v>0</v>
      </c>
      <c r="BF1180" s="256">
        <f>IF(N1180="snížená",J1180,0)</f>
        <v>0</v>
      </c>
      <c r="BG1180" s="256">
        <f>IF(N1180="zákl. přenesená",J1180,0)</f>
        <v>0</v>
      </c>
      <c r="BH1180" s="256">
        <f>IF(N1180="sníž. přenesená",J1180,0)</f>
        <v>0</v>
      </c>
      <c r="BI1180" s="256">
        <f>IF(N1180="nulová",J1180,0)</f>
        <v>0</v>
      </c>
      <c r="BJ1180" s="16" t="s">
        <v>80</v>
      </c>
      <c r="BK1180" s="256">
        <f>ROUND(I1180*H1180,2)</f>
        <v>0</v>
      </c>
      <c r="BL1180" s="16" t="s">
        <v>242</v>
      </c>
      <c r="BM1180" s="255" t="s">
        <v>2861</v>
      </c>
    </row>
    <row r="1181" spans="1:51" s="13" customFormat="1" ht="12">
      <c r="A1181" s="13"/>
      <c r="B1181" s="257"/>
      <c r="C1181" s="258"/>
      <c r="D1181" s="259" t="s">
        <v>166</v>
      </c>
      <c r="E1181" s="260" t="s">
        <v>1</v>
      </c>
      <c r="F1181" s="261" t="s">
        <v>1596</v>
      </c>
      <c r="G1181" s="258"/>
      <c r="H1181" s="260" t="s">
        <v>1</v>
      </c>
      <c r="I1181" s="262"/>
      <c r="J1181" s="258"/>
      <c r="K1181" s="258"/>
      <c r="L1181" s="263"/>
      <c r="M1181" s="264"/>
      <c r="N1181" s="265"/>
      <c r="O1181" s="265"/>
      <c r="P1181" s="265"/>
      <c r="Q1181" s="265"/>
      <c r="R1181" s="265"/>
      <c r="S1181" s="265"/>
      <c r="T1181" s="266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7" t="s">
        <v>166</v>
      </c>
      <c r="AU1181" s="267" t="s">
        <v>82</v>
      </c>
      <c r="AV1181" s="13" t="s">
        <v>80</v>
      </c>
      <c r="AW1181" s="13" t="s">
        <v>30</v>
      </c>
      <c r="AX1181" s="13" t="s">
        <v>73</v>
      </c>
      <c r="AY1181" s="267" t="s">
        <v>158</v>
      </c>
    </row>
    <row r="1182" spans="1:51" s="14" customFormat="1" ht="12">
      <c r="A1182" s="14"/>
      <c r="B1182" s="268"/>
      <c r="C1182" s="269"/>
      <c r="D1182" s="259" t="s">
        <v>166</v>
      </c>
      <c r="E1182" s="270" t="s">
        <v>1</v>
      </c>
      <c r="F1182" s="271" t="s">
        <v>2862</v>
      </c>
      <c r="G1182" s="269"/>
      <c r="H1182" s="272">
        <v>98.4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166</v>
      </c>
      <c r="AU1182" s="278" t="s">
        <v>82</v>
      </c>
      <c r="AV1182" s="14" t="s">
        <v>82</v>
      </c>
      <c r="AW1182" s="14" t="s">
        <v>30</v>
      </c>
      <c r="AX1182" s="14" t="s">
        <v>73</v>
      </c>
      <c r="AY1182" s="278" t="s">
        <v>158</v>
      </c>
    </row>
    <row r="1183" spans="1:51" s="14" customFormat="1" ht="12">
      <c r="A1183" s="14"/>
      <c r="B1183" s="268"/>
      <c r="C1183" s="269"/>
      <c r="D1183" s="259" t="s">
        <v>166</v>
      </c>
      <c r="E1183" s="270" t="s">
        <v>1</v>
      </c>
      <c r="F1183" s="271" t="s">
        <v>2863</v>
      </c>
      <c r="G1183" s="269"/>
      <c r="H1183" s="272">
        <v>14.4</v>
      </c>
      <c r="I1183" s="273"/>
      <c r="J1183" s="269"/>
      <c r="K1183" s="269"/>
      <c r="L1183" s="274"/>
      <c r="M1183" s="275"/>
      <c r="N1183" s="276"/>
      <c r="O1183" s="276"/>
      <c r="P1183" s="276"/>
      <c r="Q1183" s="276"/>
      <c r="R1183" s="276"/>
      <c r="S1183" s="276"/>
      <c r="T1183" s="277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78" t="s">
        <v>166</v>
      </c>
      <c r="AU1183" s="278" t="s">
        <v>82</v>
      </c>
      <c r="AV1183" s="14" t="s">
        <v>82</v>
      </c>
      <c r="AW1183" s="14" t="s">
        <v>30</v>
      </c>
      <c r="AX1183" s="14" t="s">
        <v>73</v>
      </c>
      <c r="AY1183" s="278" t="s">
        <v>158</v>
      </c>
    </row>
    <row r="1184" spans="1:65" s="2" customFormat="1" ht="21.75" customHeight="1">
      <c r="A1184" s="37"/>
      <c r="B1184" s="38"/>
      <c r="C1184" s="243" t="s">
        <v>2864</v>
      </c>
      <c r="D1184" s="243" t="s">
        <v>160</v>
      </c>
      <c r="E1184" s="244" t="s">
        <v>1654</v>
      </c>
      <c r="F1184" s="245" t="s">
        <v>1655</v>
      </c>
      <c r="G1184" s="246" t="s">
        <v>163</v>
      </c>
      <c r="H1184" s="247">
        <v>412.79</v>
      </c>
      <c r="I1184" s="248"/>
      <c r="J1184" s="249">
        <f>ROUND(I1184*H1184,2)</f>
        <v>0</v>
      </c>
      <c r="K1184" s="250"/>
      <c r="L1184" s="43"/>
      <c r="M1184" s="251" t="s">
        <v>1</v>
      </c>
      <c r="N1184" s="252" t="s">
        <v>38</v>
      </c>
      <c r="O1184" s="90"/>
      <c r="P1184" s="253">
        <f>O1184*H1184</f>
        <v>0</v>
      </c>
      <c r="Q1184" s="253">
        <v>0</v>
      </c>
      <c r="R1184" s="253">
        <f>Q1184*H1184</f>
        <v>0</v>
      </c>
      <c r="S1184" s="253">
        <v>0.04508</v>
      </c>
      <c r="T1184" s="254">
        <f>S1184*H1184</f>
        <v>18.608573200000002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55" t="s">
        <v>242</v>
      </c>
      <c r="AT1184" s="255" t="s">
        <v>160</v>
      </c>
      <c r="AU1184" s="255" t="s">
        <v>82</v>
      </c>
      <c r="AY1184" s="16" t="s">
        <v>158</v>
      </c>
      <c r="BE1184" s="256">
        <f>IF(N1184="základní",J1184,0)</f>
        <v>0</v>
      </c>
      <c r="BF1184" s="256">
        <f>IF(N1184="snížená",J1184,0)</f>
        <v>0</v>
      </c>
      <c r="BG1184" s="256">
        <f>IF(N1184="zákl. přenesená",J1184,0)</f>
        <v>0</v>
      </c>
      <c r="BH1184" s="256">
        <f>IF(N1184="sníž. přenesená",J1184,0)</f>
        <v>0</v>
      </c>
      <c r="BI1184" s="256">
        <f>IF(N1184="nulová",J1184,0)</f>
        <v>0</v>
      </c>
      <c r="BJ1184" s="16" t="s">
        <v>80</v>
      </c>
      <c r="BK1184" s="256">
        <f>ROUND(I1184*H1184,2)</f>
        <v>0</v>
      </c>
      <c r="BL1184" s="16" t="s">
        <v>242</v>
      </c>
      <c r="BM1184" s="255" t="s">
        <v>2865</v>
      </c>
    </row>
    <row r="1185" spans="1:51" s="13" customFormat="1" ht="12">
      <c r="A1185" s="13"/>
      <c r="B1185" s="257"/>
      <c r="C1185" s="258"/>
      <c r="D1185" s="259" t="s">
        <v>166</v>
      </c>
      <c r="E1185" s="260" t="s">
        <v>1</v>
      </c>
      <c r="F1185" s="261" t="s">
        <v>1191</v>
      </c>
      <c r="G1185" s="258"/>
      <c r="H1185" s="260" t="s">
        <v>1</v>
      </c>
      <c r="I1185" s="262"/>
      <c r="J1185" s="258"/>
      <c r="K1185" s="258"/>
      <c r="L1185" s="263"/>
      <c r="M1185" s="264"/>
      <c r="N1185" s="265"/>
      <c r="O1185" s="265"/>
      <c r="P1185" s="265"/>
      <c r="Q1185" s="265"/>
      <c r="R1185" s="265"/>
      <c r="S1185" s="265"/>
      <c r="T1185" s="266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7" t="s">
        <v>166</v>
      </c>
      <c r="AU1185" s="267" t="s">
        <v>82</v>
      </c>
      <c r="AV1185" s="13" t="s">
        <v>80</v>
      </c>
      <c r="AW1185" s="13" t="s">
        <v>30</v>
      </c>
      <c r="AX1185" s="13" t="s">
        <v>73</v>
      </c>
      <c r="AY1185" s="267" t="s">
        <v>158</v>
      </c>
    </row>
    <row r="1186" spans="1:51" s="14" customFormat="1" ht="12">
      <c r="A1186" s="14"/>
      <c r="B1186" s="268"/>
      <c r="C1186" s="269"/>
      <c r="D1186" s="259" t="s">
        <v>166</v>
      </c>
      <c r="E1186" s="270" t="s">
        <v>1</v>
      </c>
      <c r="F1186" s="271" t="s">
        <v>1216</v>
      </c>
      <c r="G1186" s="269"/>
      <c r="H1186" s="272">
        <v>15.75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166</v>
      </c>
      <c r="AU1186" s="278" t="s">
        <v>82</v>
      </c>
      <c r="AV1186" s="14" t="s">
        <v>82</v>
      </c>
      <c r="AW1186" s="14" t="s">
        <v>30</v>
      </c>
      <c r="AX1186" s="14" t="s">
        <v>73</v>
      </c>
      <c r="AY1186" s="278" t="s">
        <v>158</v>
      </c>
    </row>
    <row r="1187" spans="1:51" s="14" customFormat="1" ht="12">
      <c r="A1187" s="14"/>
      <c r="B1187" s="268"/>
      <c r="C1187" s="269"/>
      <c r="D1187" s="259" t="s">
        <v>166</v>
      </c>
      <c r="E1187" s="270" t="s">
        <v>1</v>
      </c>
      <c r="F1187" s="271" t="s">
        <v>2772</v>
      </c>
      <c r="G1187" s="269"/>
      <c r="H1187" s="272">
        <v>316.4</v>
      </c>
      <c r="I1187" s="273"/>
      <c r="J1187" s="269"/>
      <c r="K1187" s="269"/>
      <c r="L1187" s="274"/>
      <c r="M1187" s="275"/>
      <c r="N1187" s="276"/>
      <c r="O1187" s="276"/>
      <c r="P1187" s="276"/>
      <c r="Q1187" s="276"/>
      <c r="R1187" s="276"/>
      <c r="S1187" s="276"/>
      <c r="T1187" s="277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78" t="s">
        <v>166</v>
      </c>
      <c r="AU1187" s="278" t="s">
        <v>82</v>
      </c>
      <c r="AV1187" s="14" t="s">
        <v>82</v>
      </c>
      <c r="AW1187" s="14" t="s">
        <v>30</v>
      </c>
      <c r="AX1187" s="14" t="s">
        <v>73</v>
      </c>
      <c r="AY1187" s="278" t="s">
        <v>158</v>
      </c>
    </row>
    <row r="1188" spans="1:51" s="14" customFormat="1" ht="12">
      <c r="A1188" s="14"/>
      <c r="B1188" s="268"/>
      <c r="C1188" s="269"/>
      <c r="D1188" s="259" t="s">
        <v>166</v>
      </c>
      <c r="E1188" s="270" t="s">
        <v>1</v>
      </c>
      <c r="F1188" s="271" t="s">
        <v>2773</v>
      </c>
      <c r="G1188" s="269"/>
      <c r="H1188" s="272">
        <v>80.64</v>
      </c>
      <c r="I1188" s="273"/>
      <c r="J1188" s="269"/>
      <c r="K1188" s="269"/>
      <c r="L1188" s="274"/>
      <c r="M1188" s="275"/>
      <c r="N1188" s="276"/>
      <c r="O1188" s="276"/>
      <c r="P1188" s="276"/>
      <c r="Q1188" s="276"/>
      <c r="R1188" s="276"/>
      <c r="S1188" s="276"/>
      <c r="T1188" s="27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8" t="s">
        <v>166</v>
      </c>
      <c r="AU1188" s="278" t="s">
        <v>82</v>
      </c>
      <c r="AV1188" s="14" t="s">
        <v>82</v>
      </c>
      <c r="AW1188" s="14" t="s">
        <v>30</v>
      </c>
      <c r="AX1188" s="14" t="s">
        <v>73</v>
      </c>
      <c r="AY1188" s="278" t="s">
        <v>158</v>
      </c>
    </row>
    <row r="1189" spans="1:65" s="2" customFormat="1" ht="21.75" customHeight="1">
      <c r="A1189" s="37"/>
      <c r="B1189" s="38"/>
      <c r="C1189" s="243" t="s">
        <v>2866</v>
      </c>
      <c r="D1189" s="243" t="s">
        <v>160</v>
      </c>
      <c r="E1189" s="244" t="s">
        <v>1658</v>
      </c>
      <c r="F1189" s="245" t="s">
        <v>1659</v>
      </c>
      <c r="G1189" s="246" t="s">
        <v>163</v>
      </c>
      <c r="H1189" s="247">
        <v>412.79</v>
      </c>
      <c r="I1189" s="248"/>
      <c r="J1189" s="249">
        <f>ROUND(I1189*H1189,2)</f>
        <v>0</v>
      </c>
      <c r="K1189" s="250"/>
      <c r="L1189" s="43"/>
      <c r="M1189" s="251" t="s">
        <v>1</v>
      </c>
      <c r="N1189" s="252" t="s">
        <v>38</v>
      </c>
      <c r="O1189" s="90"/>
      <c r="P1189" s="253">
        <f>O1189*H1189</f>
        <v>0</v>
      </c>
      <c r="Q1189" s="253">
        <v>0</v>
      </c>
      <c r="R1189" s="253">
        <f>Q1189*H1189</f>
        <v>0</v>
      </c>
      <c r="S1189" s="253">
        <v>0</v>
      </c>
      <c r="T1189" s="254">
        <f>S1189*H1189</f>
        <v>0</v>
      </c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R1189" s="255" t="s">
        <v>242</v>
      </c>
      <c r="AT1189" s="255" t="s">
        <v>160</v>
      </c>
      <c r="AU1189" s="255" t="s">
        <v>82</v>
      </c>
      <c r="AY1189" s="16" t="s">
        <v>158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6" t="s">
        <v>80</v>
      </c>
      <c r="BK1189" s="256">
        <f>ROUND(I1189*H1189,2)</f>
        <v>0</v>
      </c>
      <c r="BL1189" s="16" t="s">
        <v>242</v>
      </c>
      <c r="BM1189" s="255" t="s">
        <v>2867</v>
      </c>
    </row>
    <row r="1190" spans="1:65" s="2" customFormat="1" ht="21.75" customHeight="1">
      <c r="A1190" s="37"/>
      <c r="B1190" s="38"/>
      <c r="C1190" s="243" t="s">
        <v>2868</v>
      </c>
      <c r="D1190" s="243" t="s">
        <v>160</v>
      </c>
      <c r="E1190" s="244" t="s">
        <v>1662</v>
      </c>
      <c r="F1190" s="245" t="s">
        <v>1663</v>
      </c>
      <c r="G1190" s="246" t="s">
        <v>462</v>
      </c>
      <c r="H1190" s="247">
        <v>49.2</v>
      </c>
      <c r="I1190" s="248"/>
      <c r="J1190" s="249">
        <f>ROUND(I1190*H1190,2)</f>
        <v>0</v>
      </c>
      <c r="K1190" s="250"/>
      <c r="L1190" s="43"/>
      <c r="M1190" s="251" t="s">
        <v>1</v>
      </c>
      <c r="N1190" s="252" t="s">
        <v>38</v>
      </c>
      <c r="O1190" s="90"/>
      <c r="P1190" s="253">
        <f>O1190*H1190</f>
        <v>0</v>
      </c>
      <c r="Q1190" s="253">
        <v>0</v>
      </c>
      <c r="R1190" s="253">
        <f>Q1190*H1190</f>
        <v>0</v>
      </c>
      <c r="S1190" s="253">
        <v>0.01392</v>
      </c>
      <c r="T1190" s="254">
        <f>S1190*H1190</f>
        <v>0.684864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255" t="s">
        <v>242</v>
      </c>
      <c r="AT1190" s="255" t="s">
        <v>160</v>
      </c>
      <c r="AU1190" s="255" t="s">
        <v>82</v>
      </c>
      <c r="AY1190" s="16" t="s">
        <v>158</v>
      </c>
      <c r="BE1190" s="256">
        <f>IF(N1190="základní",J1190,0)</f>
        <v>0</v>
      </c>
      <c r="BF1190" s="256">
        <f>IF(N1190="snížená",J1190,0)</f>
        <v>0</v>
      </c>
      <c r="BG1190" s="256">
        <f>IF(N1190="zákl. přenesená",J1190,0)</f>
        <v>0</v>
      </c>
      <c r="BH1190" s="256">
        <f>IF(N1190="sníž. přenesená",J1190,0)</f>
        <v>0</v>
      </c>
      <c r="BI1190" s="256">
        <f>IF(N1190="nulová",J1190,0)</f>
        <v>0</v>
      </c>
      <c r="BJ1190" s="16" t="s">
        <v>80</v>
      </c>
      <c r="BK1190" s="256">
        <f>ROUND(I1190*H1190,2)</f>
        <v>0</v>
      </c>
      <c r="BL1190" s="16" t="s">
        <v>242</v>
      </c>
      <c r="BM1190" s="255" t="s">
        <v>2869</v>
      </c>
    </row>
    <row r="1191" spans="1:51" s="13" customFormat="1" ht="12">
      <c r="A1191" s="13"/>
      <c r="B1191" s="257"/>
      <c r="C1191" s="258"/>
      <c r="D1191" s="259" t="s">
        <v>166</v>
      </c>
      <c r="E1191" s="260" t="s">
        <v>1</v>
      </c>
      <c r="F1191" s="261" t="s">
        <v>1596</v>
      </c>
      <c r="G1191" s="258"/>
      <c r="H1191" s="260" t="s">
        <v>1</v>
      </c>
      <c r="I1191" s="262"/>
      <c r="J1191" s="258"/>
      <c r="K1191" s="258"/>
      <c r="L1191" s="263"/>
      <c r="M1191" s="264"/>
      <c r="N1191" s="265"/>
      <c r="O1191" s="265"/>
      <c r="P1191" s="265"/>
      <c r="Q1191" s="265"/>
      <c r="R1191" s="265"/>
      <c r="S1191" s="265"/>
      <c r="T1191" s="26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7" t="s">
        <v>166</v>
      </c>
      <c r="AU1191" s="267" t="s">
        <v>82</v>
      </c>
      <c r="AV1191" s="13" t="s">
        <v>80</v>
      </c>
      <c r="AW1191" s="13" t="s">
        <v>30</v>
      </c>
      <c r="AX1191" s="13" t="s">
        <v>73</v>
      </c>
      <c r="AY1191" s="267" t="s">
        <v>158</v>
      </c>
    </row>
    <row r="1192" spans="1:51" s="14" customFormat="1" ht="12">
      <c r="A1192" s="14"/>
      <c r="B1192" s="268"/>
      <c r="C1192" s="269"/>
      <c r="D1192" s="259" t="s">
        <v>166</v>
      </c>
      <c r="E1192" s="270" t="s">
        <v>1</v>
      </c>
      <c r="F1192" s="271" t="s">
        <v>2870</v>
      </c>
      <c r="G1192" s="269"/>
      <c r="H1192" s="272">
        <v>49.2</v>
      </c>
      <c r="I1192" s="273"/>
      <c r="J1192" s="269"/>
      <c r="K1192" s="269"/>
      <c r="L1192" s="274"/>
      <c r="M1192" s="275"/>
      <c r="N1192" s="276"/>
      <c r="O1192" s="276"/>
      <c r="P1192" s="276"/>
      <c r="Q1192" s="276"/>
      <c r="R1192" s="276"/>
      <c r="S1192" s="276"/>
      <c r="T1192" s="27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8" t="s">
        <v>166</v>
      </c>
      <c r="AU1192" s="278" t="s">
        <v>82</v>
      </c>
      <c r="AV1192" s="14" t="s">
        <v>82</v>
      </c>
      <c r="AW1192" s="14" t="s">
        <v>30</v>
      </c>
      <c r="AX1192" s="14" t="s">
        <v>73</v>
      </c>
      <c r="AY1192" s="278" t="s">
        <v>158</v>
      </c>
    </row>
    <row r="1193" spans="1:65" s="2" customFormat="1" ht="21.75" customHeight="1">
      <c r="A1193" s="37"/>
      <c r="B1193" s="38"/>
      <c r="C1193" s="243" t="s">
        <v>1653</v>
      </c>
      <c r="D1193" s="243" t="s">
        <v>160</v>
      </c>
      <c r="E1193" s="244" t="s">
        <v>1667</v>
      </c>
      <c r="F1193" s="245" t="s">
        <v>1668</v>
      </c>
      <c r="G1193" s="246" t="s">
        <v>462</v>
      </c>
      <c r="H1193" s="247">
        <v>49.2</v>
      </c>
      <c r="I1193" s="248"/>
      <c r="J1193" s="249">
        <f>ROUND(I1193*H1193,2)</f>
        <v>0</v>
      </c>
      <c r="K1193" s="250"/>
      <c r="L1193" s="43"/>
      <c r="M1193" s="251" t="s">
        <v>1</v>
      </c>
      <c r="N1193" s="252" t="s">
        <v>38</v>
      </c>
      <c r="O1193" s="90"/>
      <c r="P1193" s="253">
        <f>O1193*H1193</f>
        <v>0</v>
      </c>
      <c r="Q1193" s="253">
        <v>0</v>
      </c>
      <c r="R1193" s="253">
        <f>Q1193*H1193</f>
        <v>0</v>
      </c>
      <c r="S1193" s="253">
        <v>0</v>
      </c>
      <c r="T1193" s="254">
        <f>S1193*H1193</f>
        <v>0</v>
      </c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R1193" s="255" t="s">
        <v>242</v>
      </c>
      <c r="AT1193" s="255" t="s">
        <v>160</v>
      </c>
      <c r="AU1193" s="255" t="s">
        <v>82</v>
      </c>
      <c r="AY1193" s="16" t="s">
        <v>158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6" t="s">
        <v>80</v>
      </c>
      <c r="BK1193" s="256">
        <f>ROUND(I1193*H1193,2)</f>
        <v>0</v>
      </c>
      <c r="BL1193" s="16" t="s">
        <v>242</v>
      </c>
      <c r="BM1193" s="255" t="s">
        <v>2871</v>
      </c>
    </row>
    <row r="1194" spans="1:65" s="2" customFormat="1" ht="16.5" customHeight="1">
      <c r="A1194" s="37"/>
      <c r="B1194" s="38"/>
      <c r="C1194" s="243" t="s">
        <v>2872</v>
      </c>
      <c r="D1194" s="243" t="s">
        <v>160</v>
      </c>
      <c r="E1194" s="244" t="s">
        <v>1671</v>
      </c>
      <c r="F1194" s="245" t="s">
        <v>1672</v>
      </c>
      <c r="G1194" s="246" t="s">
        <v>163</v>
      </c>
      <c r="H1194" s="247">
        <v>332.15</v>
      </c>
      <c r="I1194" s="248"/>
      <c r="J1194" s="249">
        <f>ROUND(I1194*H1194,2)</f>
        <v>0</v>
      </c>
      <c r="K1194" s="250"/>
      <c r="L1194" s="43"/>
      <c r="M1194" s="251" t="s">
        <v>1</v>
      </c>
      <c r="N1194" s="252" t="s">
        <v>38</v>
      </c>
      <c r="O1194" s="90"/>
      <c r="P1194" s="253">
        <f>O1194*H1194</f>
        <v>0</v>
      </c>
      <c r="Q1194" s="253">
        <v>0</v>
      </c>
      <c r="R1194" s="253">
        <f>Q1194*H1194</f>
        <v>0</v>
      </c>
      <c r="S1194" s="253">
        <v>0</v>
      </c>
      <c r="T1194" s="254">
        <f>S1194*H1194</f>
        <v>0</v>
      </c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R1194" s="255" t="s">
        <v>242</v>
      </c>
      <c r="AT1194" s="255" t="s">
        <v>160</v>
      </c>
      <c r="AU1194" s="255" t="s">
        <v>82</v>
      </c>
      <c r="AY1194" s="16" t="s">
        <v>158</v>
      </c>
      <c r="BE1194" s="256">
        <f>IF(N1194="základní",J1194,0)</f>
        <v>0</v>
      </c>
      <c r="BF1194" s="256">
        <f>IF(N1194="snížená",J1194,0)</f>
        <v>0</v>
      </c>
      <c r="BG1194" s="256">
        <f>IF(N1194="zákl. přenesená",J1194,0)</f>
        <v>0</v>
      </c>
      <c r="BH1194" s="256">
        <f>IF(N1194="sníž. přenesená",J1194,0)</f>
        <v>0</v>
      </c>
      <c r="BI1194" s="256">
        <f>IF(N1194="nulová",J1194,0)</f>
        <v>0</v>
      </c>
      <c r="BJ1194" s="16" t="s">
        <v>80</v>
      </c>
      <c r="BK1194" s="256">
        <f>ROUND(I1194*H1194,2)</f>
        <v>0</v>
      </c>
      <c r="BL1194" s="16" t="s">
        <v>242</v>
      </c>
      <c r="BM1194" s="255" t="s">
        <v>2873</v>
      </c>
    </row>
    <row r="1195" spans="1:51" s="13" customFormat="1" ht="12">
      <c r="A1195" s="13"/>
      <c r="B1195" s="257"/>
      <c r="C1195" s="258"/>
      <c r="D1195" s="259" t="s">
        <v>166</v>
      </c>
      <c r="E1195" s="260" t="s">
        <v>1</v>
      </c>
      <c r="F1195" s="261" t="s">
        <v>1191</v>
      </c>
      <c r="G1195" s="258"/>
      <c r="H1195" s="260" t="s">
        <v>1</v>
      </c>
      <c r="I1195" s="262"/>
      <c r="J1195" s="258"/>
      <c r="K1195" s="258"/>
      <c r="L1195" s="263"/>
      <c r="M1195" s="264"/>
      <c r="N1195" s="265"/>
      <c r="O1195" s="265"/>
      <c r="P1195" s="265"/>
      <c r="Q1195" s="265"/>
      <c r="R1195" s="265"/>
      <c r="S1195" s="265"/>
      <c r="T1195" s="266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7" t="s">
        <v>166</v>
      </c>
      <c r="AU1195" s="267" t="s">
        <v>82</v>
      </c>
      <c r="AV1195" s="13" t="s">
        <v>80</v>
      </c>
      <c r="AW1195" s="13" t="s">
        <v>30</v>
      </c>
      <c r="AX1195" s="13" t="s">
        <v>73</v>
      </c>
      <c r="AY1195" s="267" t="s">
        <v>158</v>
      </c>
    </row>
    <row r="1196" spans="1:51" s="14" customFormat="1" ht="12">
      <c r="A1196" s="14"/>
      <c r="B1196" s="268"/>
      <c r="C1196" s="269"/>
      <c r="D1196" s="259" t="s">
        <v>166</v>
      </c>
      <c r="E1196" s="270" t="s">
        <v>1</v>
      </c>
      <c r="F1196" s="271" t="s">
        <v>1216</v>
      </c>
      <c r="G1196" s="269"/>
      <c r="H1196" s="272">
        <v>15.75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166</v>
      </c>
      <c r="AU1196" s="278" t="s">
        <v>82</v>
      </c>
      <c r="AV1196" s="14" t="s">
        <v>82</v>
      </c>
      <c r="AW1196" s="14" t="s">
        <v>30</v>
      </c>
      <c r="AX1196" s="14" t="s">
        <v>73</v>
      </c>
      <c r="AY1196" s="278" t="s">
        <v>158</v>
      </c>
    </row>
    <row r="1197" spans="1:51" s="14" customFormat="1" ht="12">
      <c r="A1197" s="14"/>
      <c r="B1197" s="268"/>
      <c r="C1197" s="269"/>
      <c r="D1197" s="259" t="s">
        <v>166</v>
      </c>
      <c r="E1197" s="270" t="s">
        <v>1</v>
      </c>
      <c r="F1197" s="271" t="s">
        <v>2772</v>
      </c>
      <c r="G1197" s="269"/>
      <c r="H1197" s="272">
        <v>316.4</v>
      </c>
      <c r="I1197" s="273"/>
      <c r="J1197" s="269"/>
      <c r="K1197" s="269"/>
      <c r="L1197" s="274"/>
      <c r="M1197" s="275"/>
      <c r="N1197" s="276"/>
      <c r="O1197" s="276"/>
      <c r="P1197" s="276"/>
      <c r="Q1197" s="276"/>
      <c r="R1197" s="276"/>
      <c r="S1197" s="276"/>
      <c r="T1197" s="277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78" t="s">
        <v>166</v>
      </c>
      <c r="AU1197" s="278" t="s">
        <v>82</v>
      </c>
      <c r="AV1197" s="14" t="s">
        <v>82</v>
      </c>
      <c r="AW1197" s="14" t="s">
        <v>30</v>
      </c>
      <c r="AX1197" s="14" t="s">
        <v>73</v>
      </c>
      <c r="AY1197" s="278" t="s">
        <v>158</v>
      </c>
    </row>
    <row r="1198" spans="1:65" s="2" customFormat="1" ht="21.75" customHeight="1">
      <c r="A1198" s="37"/>
      <c r="B1198" s="38"/>
      <c r="C1198" s="243" t="s">
        <v>2874</v>
      </c>
      <c r="D1198" s="243" t="s">
        <v>160</v>
      </c>
      <c r="E1198" s="244" t="s">
        <v>1675</v>
      </c>
      <c r="F1198" s="245" t="s">
        <v>1676</v>
      </c>
      <c r="G1198" s="246" t="s">
        <v>163</v>
      </c>
      <c r="H1198" s="247">
        <v>80.64</v>
      </c>
      <c r="I1198" s="248"/>
      <c r="J1198" s="249">
        <f>ROUND(I1198*H1198,2)</f>
        <v>0</v>
      </c>
      <c r="K1198" s="250"/>
      <c r="L1198" s="43"/>
      <c r="M1198" s="251" t="s">
        <v>1</v>
      </c>
      <c r="N1198" s="252" t="s">
        <v>38</v>
      </c>
      <c r="O1198" s="90"/>
      <c r="P1198" s="253">
        <f>O1198*H1198</f>
        <v>0</v>
      </c>
      <c r="Q1198" s="253">
        <v>0.04644</v>
      </c>
      <c r="R1198" s="253">
        <f>Q1198*H1198</f>
        <v>3.7449216</v>
      </c>
      <c r="S1198" s="253">
        <v>0</v>
      </c>
      <c r="T1198" s="254">
        <f>S1198*H1198</f>
        <v>0</v>
      </c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R1198" s="255" t="s">
        <v>242</v>
      </c>
      <c r="AT1198" s="255" t="s">
        <v>160</v>
      </c>
      <c r="AU1198" s="255" t="s">
        <v>82</v>
      </c>
      <c r="AY1198" s="16" t="s">
        <v>158</v>
      </c>
      <c r="BE1198" s="256">
        <f>IF(N1198="základní",J1198,0)</f>
        <v>0</v>
      </c>
      <c r="BF1198" s="256">
        <f>IF(N1198="snížená",J1198,0)</f>
        <v>0</v>
      </c>
      <c r="BG1198" s="256">
        <f>IF(N1198="zákl. přenesená",J1198,0)</f>
        <v>0</v>
      </c>
      <c r="BH1198" s="256">
        <f>IF(N1198="sníž. přenesená",J1198,0)</f>
        <v>0</v>
      </c>
      <c r="BI1198" s="256">
        <f>IF(N1198="nulová",J1198,0)</f>
        <v>0</v>
      </c>
      <c r="BJ1198" s="16" t="s">
        <v>80</v>
      </c>
      <c r="BK1198" s="256">
        <f>ROUND(I1198*H1198,2)</f>
        <v>0</v>
      </c>
      <c r="BL1198" s="16" t="s">
        <v>242</v>
      </c>
      <c r="BM1198" s="255" t="s">
        <v>2875</v>
      </c>
    </row>
    <row r="1199" spans="1:51" s="13" customFormat="1" ht="12">
      <c r="A1199" s="13"/>
      <c r="B1199" s="257"/>
      <c r="C1199" s="258"/>
      <c r="D1199" s="259" t="s">
        <v>166</v>
      </c>
      <c r="E1199" s="260" t="s">
        <v>1</v>
      </c>
      <c r="F1199" s="261" t="s">
        <v>899</v>
      </c>
      <c r="G1199" s="258"/>
      <c r="H1199" s="260" t="s">
        <v>1</v>
      </c>
      <c r="I1199" s="262"/>
      <c r="J1199" s="258"/>
      <c r="K1199" s="258"/>
      <c r="L1199" s="263"/>
      <c r="M1199" s="264"/>
      <c r="N1199" s="265"/>
      <c r="O1199" s="265"/>
      <c r="P1199" s="265"/>
      <c r="Q1199" s="265"/>
      <c r="R1199" s="265"/>
      <c r="S1199" s="265"/>
      <c r="T1199" s="266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7" t="s">
        <v>166</v>
      </c>
      <c r="AU1199" s="267" t="s">
        <v>82</v>
      </c>
      <c r="AV1199" s="13" t="s">
        <v>80</v>
      </c>
      <c r="AW1199" s="13" t="s">
        <v>30</v>
      </c>
      <c r="AX1199" s="13" t="s">
        <v>73</v>
      </c>
      <c r="AY1199" s="267" t="s">
        <v>158</v>
      </c>
    </row>
    <row r="1200" spans="1:51" s="14" customFormat="1" ht="12">
      <c r="A1200" s="14"/>
      <c r="B1200" s="268"/>
      <c r="C1200" s="269"/>
      <c r="D1200" s="259" t="s">
        <v>166</v>
      </c>
      <c r="E1200" s="270" t="s">
        <v>1</v>
      </c>
      <c r="F1200" s="271" t="s">
        <v>2859</v>
      </c>
      <c r="G1200" s="269"/>
      <c r="H1200" s="272">
        <v>80.64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166</v>
      </c>
      <c r="AU1200" s="278" t="s">
        <v>82</v>
      </c>
      <c r="AV1200" s="14" t="s">
        <v>82</v>
      </c>
      <c r="AW1200" s="14" t="s">
        <v>30</v>
      </c>
      <c r="AX1200" s="14" t="s">
        <v>73</v>
      </c>
      <c r="AY1200" s="278" t="s">
        <v>158</v>
      </c>
    </row>
    <row r="1201" spans="1:65" s="2" customFormat="1" ht="21.75" customHeight="1">
      <c r="A1201" s="37"/>
      <c r="B1201" s="38"/>
      <c r="C1201" s="243" t="s">
        <v>2876</v>
      </c>
      <c r="D1201" s="243" t="s">
        <v>160</v>
      </c>
      <c r="E1201" s="244" t="s">
        <v>1680</v>
      </c>
      <c r="F1201" s="245" t="s">
        <v>1681</v>
      </c>
      <c r="G1201" s="246" t="s">
        <v>462</v>
      </c>
      <c r="H1201" s="247">
        <v>174.2</v>
      </c>
      <c r="I1201" s="248"/>
      <c r="J1201" s="249">
        <f>ROUND(I1201*H1201,2)</f>
        <v>0</v>
      </c>
      <c r="K1201" s="250"/>
      <c r="L1201" s="43"/>
      <c r="M1201" s="251" t="s">
        <v>1</v>
      </c>
      <c r="N1201" s="252" t="s">
        <v>38</v>
      </c>
      <c r="O1201" s="90"/>
      <c r="P1201" s="253">
        <f>O1201*H1201</f>
        <v>0</v>
      </c>
      <c r="Q1201" s="253">
        <v>0.00049</v>
      </c>
      <c r="R1201" s="253">
        <f>Q1201*H1201</f>
        <v>0.08535799999999999</v>
      </c>
      <c r="S1201" s="253">
        <v>0</v>
      </c>
      <c r="T1201" s="254">
        <f>S1201*H1201</f>
        <v>0</v>
      </c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R1201" s="255" t="s">
        <v>242</v>
      </c>
      <c r="AT1201" s="255" t="s">
        <v>160</v>
      </c>
      <c r="AU1201" s="255" t="s">
        <v>82</v>
      </c>
      <c r="AY1201" s="16" t="s">
        <v>158</v>
      </c>
      <c r="BE1201" s="256">
        <f>IF(N1201="základní",J1201,0)</f>
        <v>0</v>
      </c>
      <c r="BF1201" s="256">
        <f>IF(N1201="snížená",J1201,0)</f>
        <v>0</v>
      </c>
      <c r="BG1201" s="256">
        <f>IF(N1201="zákl. přenesená",J1201,0)</f>
        <v>0</v>
      </c>
      <c r="BH1201" s="256">
        <f>IF(N1201="sníž. přenesená",J1201,0)</f>
        <v>0</v>
      </c>
      <c r="BI1201" s="256">
        <f>IF(N1201="nulová",J1201,0)</f>
        <v>0</v>
      </c>
      <c r="BJ1201" s="16" t="s">
        <v>80</v>
      </c>
      <c r="BK1201" s="256">
        <f>ROUND(I1201*H1201,2)</f>
        <v>0</v>
      </c>
      <c r="BL1201" s="16" t="s">
        <v>242</v>
      </c>
      <c r="BM1201" s="255" t="s">
        <v>2877</v>
      </c>
    </row>
    <row r="1202" spans="1:51" s="14" customFormat="1" ht="12">
      <c r="A1202" s="14"/>
      <c r="B1202" s="268"/>
      <c r="C1202" s="269"/>
      <c r="D1202" s="259" t="s">
        <v>166</v>
      </c>
      <c r="E1202" s="270" t="s">
        <v>1</v>
      </c>
      <c r="F1202" s="271" t="s">
        <v>2878</v>
      </c>
      <c r="G1202" s="269"/>
      <c r="H1202" s="272">
        <v>174.2</v>
      </c>
      <c r="I1202" s="273"/>
      <c r="J1202" s="269"/>
      <c r="K1202" s="269"/>
      <c r="L1202" s="274"/>
      <c r="M1202" s="275"/>
      <c r="N1202" s="276"/>
      <c r="O1202" s="276"/>
      <c r="P1202" s="276"/>
      <c r="Q1202" s="276"/>
      <c r="R1202" s="276"/>
      <c r="S1202" s="276"/>
      <c r="T1202" s="27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78" t="s">
        <v>166</v>
      </c>
      <c r="AU1202" s="278" t="s">
        <v>82</v>
      </c>
      <c r="AV1202" s="14" t="s">
        <v>82</v>
      </c>
      <c r="AW1202" s="14" t="s">
        <v>30</v>
      </c>
      <c r="AX1202" s="14" t="s">
        <v>73</v>
      </c>
      <c r="AY1202" s="278" t="s">
        <v>158</v>
      </c>
    </row>
    <row r="1203" spans="1:65" s="2" customFormat="1" ht="21.75" customHeight="1">
      <c r="A1203" s="37"/>
      <c r="B1203" s="38"/>
      <c r="C1203" s="243" t="s">
        <v>1638</v>
      </c>
      <c r="D1203" s="243" t="s">
        <v>160</v>
      </c>
      <c r="E1203" s="244" t="s">
        <v>1685</v>
      </c>
      <c r="F1203" s="245" t="s">
        <v>1686</v>
      </c>
      <c r="G1203" s="246" t="s">
        <v>462</v>
      </c>
      <c r="H1203" s="247">
        <v>174.2</v>
      </c>
      <c r="I1203" s="248"/>
      <c r="J1203" s="249">
        <f>ROUND(I1203*H1203,2)</f>
        <v>0</v>
      </c>
      <c r="K1203" s="250"/>
      <c r="L1203" s="43"/>
      <c r="M1203" s="251" t="s">
        <v>1</v>
      </c>
      <c r="N1203" s="252" t="s">
        <v>38</v>
      </c>
      <c r="O1203" s="90"/>
      <c r="P1203" s="253">
        <f>O1203*H1203</f>
        <v>0</v>
      </c>
      <c r="Q1203" s="253">
        <v>0.00012</v>
      </c>
      <c r="R1203" s="253">
        <f>Q1203*H1203</f>
        <v>0.020904</v>
      </c>
      <c r="S1203" s="253">
        <v>0</v>
      </c>
      <c r="T1203" s="254">
        <f>S1203*H1203</f>
        <v>0</v>
      </c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R1203" s="255" t="s">
        <v>242</v>
      </c>
      <c r="AT1203" s="255" t="s">
        <v>160</v>
      </c>
      <c r="AU1203" s="255" t="s">
        <v>82</v>
      </c>
      <c r="AY1203" s="16" t="s">
        <v>158</v>
      </c>
      <c r="BE1203" s="256">
        <f>IF(N1203="základní",J1203,0)</f>
        <v>0</v>
      </c>
      <c r="BF1203" s="256">
        <f>IF(N1203="snížená",J1203,0)</f>
        <v>0</v>
      </c>
      <c r="BG1203" s="256">
        <f>IF(N1203="zákl. přenesená",J1203,0)</f>
        <v>0</v>
      </c>
      <c r="BH1203" s="256">
        <f>IF(N1203="sníž. přenesená",J1203,0)</f>
        <v>0</v>
      </c>
      <c r="BI1203" s="256">
        <f>IF(N1203="nulová",J1203,0)</f>
        <v>0</v>
      </c>
      <c r="BJ1203" s="16" t="s">
        <v>80</v>
      </c>
      <c r="BK1203" s="256">
        <f>ROUND(I1203*H1203,2)</f>
        <v>0</v>
      </c>
      <c r="BL1203" s="16" t="s">
        <v>242</v>
      </c>
      <c r="BM1203" s="255" t="s">
        <v>2879</v>
      </c>
    </row>
    <row r="1204" spans="1:51" s="14" customFormat="1" ht="12">
      <c r="A1204" s="14"/>
      <c r="B1204" s="268"/>
      <c r="C1204" s="269"/>
      <c r="D1204" s="259" t="s">
        <v>166</v>
      </c>
      <c r="E1204" s="270" t="s">
        <v>1</v>
      </c>
      <c r="F1204" s="271" t="s">
        <v>2878</v>
      </c>
      <c r="G1204" s="269"/>
      <c r="H1204" s="272">
        <v>174.2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166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158</v>
      </c>
    </row>
    <row r="1205" spans="1:65" s="2" customFormat="1" ht="21.75" customHeight="1">
      <c r="A1205" s="37"/>
      <c r="B1205" s="38"/>
      <c r="C1205" s="243" t="s">
        <v>1643</v>
      </c>
      <c r="D1205" s="243" t="s">
        <v>160</v>
      </c>
      <c r="E1205" s="244" t="s">
        <v>1689</v>
      </c>
      <c r="F1205" s="245" t="s">
        <v>1690</v>
      </c>
      <c r="G1205" s="246" t="s">
        <v>462</v>
      </c>
      <c r="H1205" s="247">
        <v>42</v>
      </c>
      <c r="I1205" s="248"/>
      <c r="J1205" s="249">
        <f>ROUND(I1205*H1205,2)</f>
        <v>0</v>
      </c>
      <c r="K1205" s="250"/>
      <c r="L1205" s="43"/>
      <c r="M1205" s="251" t="s">
        <v>1</v>
      </c>
      <c r="N1205" s="252" t="s">
        <v>38</v>
      </c>
      <c r="O1205" s="90"/>
      <c r="P1205" s="253">
        <f>O1205*H1205</f>
        <v>0</v>
      </c>
      <c r="Q1205" s="253">
        <v>0.01418</v>
      </c>
      <c r="R1205" s="253">
        <f>Q1205*H1205</f>
        <v>0.59556</v>
      </c>
      <c r="S1205" s="253">
        <v>0</v>
      </c>
      <c r="T1205" s="254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55" t="s">
        <v>242</v>
      </c>
      <c r="AT1205" s="255" t="s">
        <v>160</v>
      </c>
      <c r="AU1205" s="255" t="s">
        <v>82</v>
      </c>
      <c r="AY1205" s="16" t="s">
        <v>158</v>
      </c>
      <c r="BE1205" s="256">
        <f>IF(N1205="základní",J1205,0)</f>
        <v>0</v>
      </c>
      <c r="BF1205" s="256">
        <f>IF(N1205="snížená",J1205,0)</f>
        <v>0</v>
      </c>
      <c r="BG1205" s="256">
        <f>IF(N1205="zákl. přenesená",J1205,0)</f>
        <v>0</v>
      </c>
      <c r="BH1205" s="256">
        <f>IF(N1205="sníž. přenesená",J1205,0)</f>
        <v>0</v>
      </c>
      <c r="BI1205" s="256">
        <f>IF(N1205="nulová",J1205,0)</f>
        <v>0</v>
      </c>
      <c r="BJ1205" s="16" t="s">
        <v>80</v>
      </c>
      <c r="BK1205" s="256">
        <f>ROUND(I1205*H1205,2)</f>
        <v>0</v>
      </c>
      <c r="BL1205" s="16" t="s">
        <v>242</v>
      </c>
      <c r="BM1205" s="255" t="s">
        <v>2880</v>
      </c>
    </row>
    <row r="1206" spans="1:51" s="13" customFormat="1" ht="12">
      <c r="A1206" s="13"/>
      <c r="B1206" s="257"/>
      <c r="C1206" s="258"/>
      <c r="D1206" s="259" t="s">
        <v>166</v>
      </c>
      <c r="E1206" s="260" t="s">
        <v>1</v>
      </c>
      <c r="F1206" s="261" t="s">
        <v>1596</v>
      </c>
      <c r="G1206" s="258"/>
      <c r="H1206" s="260" t="s">
        <v>1</v>
      </c>
      <c r="I1206" s="262"/>
      <c r="J1206" s="258"/>
      <c r="K1206" s="258"/>
      <c r="L1206" s="263"/>
      <c r="M1206" s="264"/>
      <c r="N1206" s="265"/>
      <c r="O1206" s="265"/>
      <c r="P1206" s="265"/>
      <c r="Q1206" s="265"/>
      <c r="R1206" s="265"/>
      <c r="S1206" s="265"/>
      <c r="T1206" s="266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7" t="s">
        <v>166</v>
      </c>
      <c r="AU1206" s="267" t="s">
        <v>82</v>
      </c>
      <c r="AV1206" s="13" t="s">
        <v>80</v>
      </c>
      <c r="AW1206" s="13" t="s">
        <v>30</v>
      </c>
      <c r="AX1206" s="13" t="s">
        <v>73</v>
      </c>
      <c r="AY1206" s="267" t="s">
        <v>158</v>
      </c>
    </row>
    <row r="1207" spans="1:51" s="14" customFormat="1" ht="12">
      <c r="A1207" s="14"/>
      <c r="B1207" s="268"/>
      <c r="C1207" s="269"/>
      <c r="D1207" s="259" t="s">
        <v>166</v>
      </c>
      <c r="E1207" s="270" t="s">
        <v>1</v>
      </c>
      <c r="F1207" s="271" t="s">
        <v>1692</v>
      </c>
      <c r="G1207" s="269"/>
      <c r="H1207" s="272">
        <v>42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166</v>
      </c>
      <c r="AU1207" s="278" t="s">
        <v>82</v>
      </c>
      <c r="AV1207" s="14" t="s">
        <v>82</v>
      </c>
      <c r="AW1207" s="14" t="s">
        <v>30</v>
      </c>
      <c r="AX1207" s="14" t="s">
        <v>73</v>
      </c>
      <c r="AY1207" s="278" t="s">
        <v>158</v>
      </c>
    </row>
    <row r="1208" spans="1:65" s="2" customFormat="1" ht="21.75" customHeight="1">
      <c r="A1208" s="37"/>
      <c r="B1208" s="38"/>
      <c r="C1208" s="243" t="s">
        <v>1647</v>
      </c>
      <c r="D1208" s="243" t="s">
        <v>160</v>
      </c>
      <c r="E1208" s="244" t="s">
        <v>1694</v>
      </c>
      <c r="F1208" s="245" t="s">
        <v>1695</v>
      </c>
      <c r="G1208" s="246" t="s">
        <v>462</v>
      </c>
      <c r="H1208" s="247">
        <v>7.2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38</v>
      </c>
      <c r="O1208" s="90"/>
      <c r="P1208" s="253">
        <f>O1208*H1208</f>
        <v>0</v>
      </c>
      <c r="Q1208" s="253">
        <v>0.00162</v>
      </c>
      <c r="R1208" s="253">
        <f>Q1208*H1208</f>
        <v>0.011663999999999999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242</v>
      </c>
      <c r="AT1208" s="255" t="s">
        <v>160</v>
      </c>
      <c r="AU1208" s="255" t="s">
        <v>82</v>
      </c>
      <c r="AY1208" s="16" t="s">
        <v>158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242</v>
      </c>
      <c r="BM1208" s="255" t="s">
        <v>2881</v>
      </c>
    </row>
    <row r="1209" spans="1:51" s="13" customFormat="1" ht="12">
      <c r="A1209" s="13"/>
      <c r="B1209" s="257"/>
      <c r="C1209" s="258"/>
      <c r="D1209" s="259" t="s">
        <v>166</v>
      </c>
      <c r="E1209" s="260" t="s">
        <v>1</v>
      </c>
      <c r="F1209" s="261" t="s">
        <v>1596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166</v>
      </c>
      <c r="AU1209" s="267" t="s">
        <v>82</v>
      </c>
      <c r="AV1209" s="13" t="s">
        <v>80</v>
      </c>
      <c r="AW1209" s="13" t="s">
        <v>30</v>
      </c>
      <c r="AX1209" s="13" t="s">
        <v>73</v>
      </c>
      <c r="AY1209" s="267" t="s">
        <v>158</v>
      </c>
    </row>
    <row r="1210" spans="1:51" s="14" customFormat="1" ht="12">
      <c r="A1210" s="14"/>
      <c r="B1210" s="268"/>
      <c r="C1210" s="269"/>
      <c r="D1210" s="259" t="s">
        <v>166</v>
      </c>
      <c r="E1210" s="270" t="s">
        <v>1</v>
      </c>
      <c r="F1210" s="271" t="s">
        <v>2882</v>
      </c>
      <c r="G1210" s="269"/>
      <c r="H1210" s="272">
        <v>7.2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166</v>
      </c>
      <c r="AU1210" s="278" t="s">
        <v>82</v>
      </c>
      <c r="AV1210" s="14" t="s">
        <v>82</v>
      </c>
      <c r="AW1210" s="14" t="s">
        <v>30</v>
      </c>
      <c r="AX1210" s="14" t="s">
        <v>73</v>
      </c>
      <c r="AY1210" s="278" t="s">
        <v>158</v>
      </c>
    </row>
    <row r="1211" spans="1:65" s="2" customFormat="1" ht="16.5" customHeight="1">
      <c r="A1211" s="37"/>
      <c r="B1211" s="38"/>
      <c r="C1211" s="243" t="s">
        <v>1670</v>
      </c>
      <c r="D1211" s="243" t="s">
        <v>160</v>
      </c>
      <c r="E1211" s="244" t="s">
        <v>1699</v>
      </c>
      <c r="F1211" s="245" t="s">
        <v>1700</v>
      </c>
      <c r="G1211" s="246" t="s">
        <v>163</v>
      </c>
      <c r="H1211" s="247">
        <v>80.64</v>
      </c>
      <c r="I1211" s="248"/>
      <c r="J1211" s="249">
        <f>ROUND(I1211*H1211,2)</f>
        <v>0</v>
      </c>
      <c r="K1211" s="250"/>
      <c r="L1211" s="43"/>
      <c r="M1211" s="251" t="s">
        <v>1</v>
      </c>
      <c r="N1211" s="252" t="s">
        <v>38</v>
      </c>
      <c r="O1211" s="90"/>
      <c r="P1211" s="253">
        <f>O1211*H1211</f>
        <v>0</v>
      </c>
      <c r="Q1211" s="253">
        <v>3E-05</v>
      </c>
      <c r="R1211" s="253">
        <f>Q1211*H1211</f>
        <v>0.0024192000000000003</v>
      </c>
      <c r="S1211" s="253">
        <v>0</v>
      </c>
      <c r="T1211" s="254">
        <f>S1211*H1211</f>
        <v>0</v>
      </c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R1211" s="255" t="s">
        <v>242</v>
      </c>
      <c r="AT1211" s="255" t="s">
        <v>160</v>
      </c>
      <c r="AU1211" s="255" t="s">
        <v>82</v>
      </c>
      <c r="AY1211" s="16" t="s">
        <v>158</v>
      </c>
      <c r="BE1211" s="256">
        <f>IF(N1211="základní",J1211,0)</f>
        <v>0</v>
      </c>
      <c r="BF1211" s="256">
        <f>IF(N1211="snížená",J1211,0)</f>
        <v>0</v>
      </c>
      <c r="BG1211" s="256">
        <f>IF(N1211="zákl. přenesená",J1211,0)</f>
        <v>0</v>
      </c>
      <c r="BH1211" s="256">
        <f>IF(N1211="sníž. přenesená",J1211,0)</f>
        <v>0</v>
      </c>
      <c r="BI1211" s="256">
        <f>IF(N1211="nulová",J1211,0)</f>
        <v>0</v>
      </c>
      <c r="BJ1211" s="16" t="s">
        <v>80</v>
      </c>
      <c r="BK1211" s="256">
        <f>ROUND(I1211*H1211,2)</f>
        <v>0</v>
      </c>
      <c r="BL1211" s="16" t="s">
        <v>242</v>
      </c>
      <c r="BM1211" s="255" t="s">
        <v>2883</v>
      </c>
    </row>
    <row r="1212" spans="1:51" s="13" customFormat="1" ht="12">
      <c r="A1212" s="13"/>
      <c r="B1212" s="257"/>
      <c r="C1212" s="258"/>
      <c r="D1212" s="259" t="s">
        <v>166</v>
      </c>
      <c r="E1212" s="260" t="s">
        <v>1</v>
      </c>
      <c r="F1212" s="261" t="s">
        <v>899</v>
      </c>
      <c r="G1212" s="258"/>
      <c r="H1212" s="260" t="s">
        <v>1</v>
      </c>
      <c r="I1212" s="262"/>
      <c r="J1212" s="258"/>
      <c r="K1212" s="258"/>
      <c r="L1212" s="263"/>
      <c r="M1212" s="264"/>
      <c r="N1212" s="265"/>
      <c r="O1212" s="265"/>
      <c r="P1212" s="265"/>
      <c r="Q1212" s="265"/>
      <c r="R1212" s="265"/>
      <c r="S1212" s="265"/>
      <c r="T1212" s="266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7" t="s">
        <v>166</v>
      </c>
      <c r="AU1212" s="267" t="s">
        <v>82</v>
      </c>
      <c r="AV1212" s="13" t="s">
        <v>80</v>
      </c>
      <c r="AW1212" s="13" t="s">
        <v>30</v>
      </c>
      <c r="AX1212" s="13" t="s">
        <v>73</v>
      </c>
      <c r="AY1212" s="267" t="s">
        <v>158</v>
      </c>
    </row>
    <row r="1213" spans="1:51" s="14" customFormat="1" ht="12">
      <c r="A1213" s="14"/>
      <c r="B1213" s="268"/>
      <c r="C1213" s="269"/>
      <c r="D1213" s="259" t="s">
        <v>166</v>
      </c>
      <c r="E1213" s="270" t="s">
        <v>1</v>
      </c>
      <c r="F1213" s="271" t="s">
        <v>2859</v>
      </c>
      <c r="G1213" s="269"/>
      <c r="H1213" s="272">
        <v>80.64</v>
      </c>
      <c r="I1213" s="273"/>
      <c r="J1213" s="269"/>
      <c r="K1213" s="269"/>
      <c r="L1213" s="274"/>
      <c r="M1213" s="275"/>
      <c r="N1213" s="276"/>
      <c r="O1213" s="276"/>
      <c r="P1213" s="276"/>
      <c r="Q1213" s="276"/>
      <c r="R1213" s="276"/>
      <c r="S1213" s="276"/>
      <c r="T1213" s="277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78" t="s">
        <v>166</v>
      </c>
      <c r="AU1213" s="278" t="s">
        <v>82</v>
      </c>
      <c r="AV1213" s="14" t="s">
        <v>82</v>
      </c>
      <c r="AW1213" s="14" t="s">
        <v>30</v>
      </c>
      <c r="AX1213" s="14" t="s">
        <v>73</v>
      </c>
      <c r="AY1213" s="278" t="s">
        <v>158</v>
      </c>
    </row>
    <row r="1214" spans="1:65" s="2" customFormat="1" ht="21.75" customHeight="1">
      <c r="A1214" s="37"/>
      <c r="B1214" s="38"/>
      <c r="C1214" s="243" t="s">
        <v>1674</v>
      </c>
      <c r="D1214" s="243" t="s">
        <v>160</v>
      </c>
      <c r="E1214" s="244" t="s">
        <v>2884</v>
      </c>
      <c r="F1214" s="245" t="s">
        <v>2885</v>
      </c>
      <c r="G1214" s="246" t="s">
        <v>284</v>
      </c>
      <c r="H1214" s="247">
        <v>12</v>
      </c>
      <c r="I1214" s="248"/>
      <c r="J1214" s="249">
        <f>ROUND(I1214*H1214,2)</f>
        <v>0</v>
      </c>
      <c r="K1214" s="250"/>
      <c r="L1214" s="43"/>
      <c r="M1214" s="251" t="s">
        <v>1</v>
      </c>
      <c r="N1214" s="252" t="s">
        <v>38</v>
      </c>
      <c r="O1214" s="90"/>
      <c r="P1214" s="253">
        <f>O1214*H1214</f>
        <v>0</v>
      </c>
      <c r="Q1214" s="253">
        <v>0</v>
      </c>
      <c r="R1214" s="253">
        <f>Q1214*H1214</f>
        <v>0</v>
      </c>
      <c r="S1214" s="253">
        <v>0</v>
      </c>
      <c r="T1214" s="254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255" t="s">
        <v>242</v>
      </c>
      <c r="AT1214" s="255" t="s">
        <v>160</v>
      </c>
      <c r="AU1214" s="255" t="s">
        <v>82</v>
      </c>
      <c r="AY1214" s="16" t="s">
        <v>158</v>
      </c>
      <c r="BE1214" s="256">
        <f>IF(N1214="základní",J1214,0)</f>
        <v>0</v>
      </c>
      <c r="BF1214" s="256">
        <f>IF(N1214="snížená",J1214,0)</f>
        <v>0</v>
      </c>
      <c r="BG1214" s="256">
        <f>IF(N1214="zákl. přenesená",J1214,0)</f>
        <v>0</v>
      </c>
      <c r="BH1214" s="256">
        <f>IF(N1214="sníž. přenesená",J1214,0)</f>
        <v>0</v>
      </c>
      <c r="BI1214" s="256">
        <f>IF(N1214="nulová",J1214,0)</f>
        <v>0</v>
      </c>
      <c r="BJ1214" s="16" t="s">
        <v>80</v>
      </c>
      <c r="BK1214" s="256">
        <f>ROUND(I1214*H1214,2)</f>
        <v>0</v>
      </c>
      <c r="BL1214" s="16" t="s">
        <v>242</v>
      </c>
      <c r="BM1214" s="255" t="s">
        <v>2886</v>
      </c>
    </row>
    <row r="1215" spans="1:51" s="13" customFormat="1" ht="12">
      <c r="A1215" s="13"/>
      <c r="B1215" s="257"/>
      <c r="C1215" s="258"/>
      <c r="D1215" s="259" t="s">
        <v>166</v>
      </c>
      <c r="E1215" s="260" t="s">
        <v>1</v>
      </c>
      <c r="F1215" s="261" t="s">
        <v>1596</v>
      </c>
      <c r="G1215" s="258"/>
      <c r="H1215" s="260" t="s">
        <v>1</v>
      </c>
      <c r="I1215" s="262"/>
      <c r="J1215" s="258"/>
      <c r="K1215" s="258"/>
      <c r="L1215" s="263"/>
      <c r="M1215" s="264"/>
      <c r="N1215" s="265"/>
      <c r="O1215" s="265"/>
      <c r="P1215" s="265"/>
      <c r="Q1215" s="265"/>
      <c r="R1215" s="265"/>
      <c r="S1215" s="265"/>
      <c r="T1215" s="266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7" t="s">
        <v>166</v>
      </c>
      <c r="AU1215" s="267" t="s">
        <v>82</v>
      </c>
      <c r="AV1215" s="13" t="s">
        <v>80</v>
      </c>
      <c r="AW1215" s="13" t="s">
        <v>30</v>
      </c>
      <c r="AX1215" s="13" t="s">
        <v>73</v>
      </c>
      <c r="AY1215" s="267" t="s">
        <v>158</v>
      </c>
    </row>
    <row r="1216" spans="1:51" s="14" customFormat="1" ht="12">
      <c r="A1216" s="14"/>
      <c r="B1216" s="268"/>
      <c r="C1216" s="269"/>
      <c r="D1216" s="259" t="s">
        <v>166</v>
      </c>
      <c r="E1216" s="270" t="s">
        <v>1</v>
      </c>
      <c r="F1216" s="271" t="s">
        <v>2887</v>
      </c>
      <c r="G1216" s="269"/>
      <c r="H1216" s="272">
        <v>12</v>
      </c>
      <c r="I1216" s="273"/>
      <c r="J1216" s="269"/>
      <c r="K1216" s="269"/>
      <c r="L1216" s="274"/>
      <c r="M1216" s="275"/>
      <c r="N1216" s="276"/>
      <c r="O1216" s="276"/>
      <c r="P1216" s="276"/>
      <c r="Q1216" s="276"/>
      <c r="R1216" s="276"/>
      <c r="S1216" s="276"/>
      <c r="T1216" s="277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78" t="s">
        <v>166</v>
      </c>
      <c r="AU1216" s="278" t="s">
        <v>82</v>
      </c>
      <c r="AV1216" s="14" t="s">
        <v>82</v>
      </c>
      <c r="AW1216" s="14" t="s">
        <v>30</v>
      </c>
      <c r="AX1216" s="14" t="s">
        <v>73</v>
      </c>
      <c r="AY1216" s="278" t="s">
        <v>158</v>
      </c>
    </row>
    <row r="1217" spans="1:65" s="2" customFormat="1" ht="21.75" customHeight="1">
      <c r="A1217" s="37"/>
      <c r="B1217" s="38"/>
      <c r="C1217" s="279" t="s">
        <v>1679</v>
      </c>
      <c r="D1217" s="279" t="s">
        <v>233</v>
      </c>
      <c r="E1217" s="280" t="s">
        <v>2888</v>
      </c>
      <c r="F1217" s="281" t="s">
        <v>2889</v>
      </c>
      <c r="G1217" s="282" t="s">
        <v>284</v>
      </c>
      <c r="H1217" s="283">
        <v>12</v>
      </c>
      <c r="I1217" s="284"/>
      <c r="J1217" s="285">
        <f>ROUND(I1217*H1217,2)</f>
        <v>0</v>
      </c>
      <c r="K1217" s="286"/>
      <c r="L1217" s="287"/>
      <c r="M1217" s="288" t="s">
        <v>1</v>
      </c>
      <c r="N1217" s="289" t="s">
        <v>38</v>
      </c>
      <c r="O1217" s="90"/>
      <c r="P1217" s="253">
        <f>O1217*H1217</f>
        <v>0</v>
      </c>
      <c r="Q1217" s="253">
        <v>0.006</v>
      </c>
      <c r="R1217" s="253">
        <f>Q1217*H1217</f>
        <v>0.07200000000000001</v>
      </c>
      <c r="S1217" s="253">
        <v>0</v>
      </c>
      <c r="T1217" s="254">
        <f>S1217*H1217</f>
        <v>0</v>
      </c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R1217" s="255" t="s">
        <v>341</v>
      </c>
      <c r="AT1217" s="255" t="s">
        <v>233</v>
      </c>
      <c r="AU1217" s="255" t="s">
        <v>82</v>
      </c>
      <c r="AY1217" s="16" t="s">
        <v>158</v>
      </c>
      <c r="BE1217" s="256">
        <f>IF(N1217="základní",J1217,0)</f>
        <v>0</v>
      </c>
      <c r="BF1217" s="256">
        <f>IF(N1217="snížená",J1217,0)</f>
        <v>0</v>
      </c>
      <c r="BG1217" s="256">
        <f>IF(N1217="zákl. přenesená",J1217,0)</f>
        <v>0</v>
      </c>
      <c r="BH1217" s="256">
        <f>IF(N1217="sníž. přenesená",J1217,0)</f>
        <v>0</v>
      </c>
      <c r="BI1217" s="256">
        <f>IF(N1217="nulová",J1217,0)</f>
        <v>0</v>
      </c>
      <c r="BJ1217" s="16" t="s">
        <v>80</v>
      </c>
      <c r="BK1217" s="256">
        <f>ROUND(I1217*H1217,2)</f>
        <v>0</v>
      </c>
      <c r="BL1217" s="16" t="s">
        <v>242</v>
      </c>
      <c r="BM1217" s="255" t="s">
        <v>2890</v>
      </c>
    </row>
    <row r="1218" spans="1:51" s="13" customFormat="1" ht="12">
      <c r="A1218" s="13"/>
      <c r="B1218" s="257"/>
      <c r="C1218" s="258"/>
      <c r="D1218" s="259" t="s">
        <v>166</v>
      </c>
      <c r="E1218" s="260" t="s">
        <v>1</v>
      </c>
      <c r="F1218" s="261" t="s">
        <v>1596</v>
      </c>
      <c r="G1218" s="258"/>
      <c r="H1218" s="260" t="s">
        <v>1</v>
      </c>
      <c r="I1218" s="262"/>
      <c r="J1218" s="258"/>
      <c r="K1218" s="258"/>
      <c r="L1218" s="263"/>
      <c r="M1218" s="264"/>
      <c r="N1218" s="265"/>
      <c r="O1218" s="265"/>
      <c r="P1218" s="265"/>
      <c r="Q1218" s="265"/>
      <c r="R1218" s="265"/>
      <c r="S1218" s="265"/>
      <c r="T1218" s="266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7" t="s">
        <v>166</v>
      </c>
      <c r="AU1218" s="267" t="s">
        <v>82</v>
      </c>
      <c r="AV1218" s="13" t="s">
        <v>80</v>
      </c>
      <c r="AW1218" s="13" t="s">
        <v>30</v>
      </c>
      <c r="AX1218" s="13" t="s">
        <v>73</v>
      </c>
      <c r="AY1218" s="267" t="s">
        <v>158</v>
      </c>
    </row>
    <row r="1219" spans="1:51" s="14" customFormat="1" ht="12">
      <c r="A1219" s="14"/>
      <c r="B1219" s="268"/>
      <c r="C1219" s="269"/>
      <c r="D1219" s="259" t="s">
        <v>166</v>
      </c>
      <c r="E1219" s="270" t="s">
        <v>1</v>
      </c>
      <c r="F1219" s="271" t="s">
        <v>2887</v>
      </c>
      <c r="G1219" s="269"/>
      <c r="H1219" s="272">
        <v>12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166</v>
      </c>
      <c r="AU1219" s="278" t="s">
        <v>82</v>
      </c>
      <c r="AV1219" s="14" t="s">
        <v>82</v>
      </c>
      <c r="AW1219" s="14" t="s">
        <v>30</v>
      </c>
      <c r="AX1219" s="14" t="s">
        <v>73</v>
      </c>
      <c r="AY1219" s="278" t="s">
        <v>158</v>
      </c>
    </row>
    <row r="1220" spans="1:65" s="2" customFormat="1" ht="16.5" customHeight="1">
      <c r="A1220" s="37"/>
      <c r="B1220" s="38"/>
      <c r="C1220" s="243" t="s">
        <v>1657</v>
      </c>
      <c r="D1220" s="243" t="s">
        <v>160</v>
      </c>
      <c r="E1220" s="244" t="s">
        <v>1703</v>
      </c>
      <c r="F1220" s="245" t="s">
        <v>1704</v>
      </c>
      <c r="G1220" s="246" t="s">
        <v>284</v>
      </c>
      <c r="H1220" s="247">
        <v>2</v>
      </c>
      <c r="I1220" s="248"/>
      <c r="J1220" s="249">
        <f>ROUND(I1220*H1220,2)</f>
        <v>0</v>
      </c>
      <c r="K1220" s="250"/>
      <c r="L1220" s="43"/>
      <c r="M1220" s="251" t="s">
        <v>1</v>
      </c>
      <c r="N1220" s="252" t="s">
        <v>38</v>
      </c>
      <c r="O1220" s="90"/>
      <c r="P1220" s="253">
        <f>O1220*H1220</f>
        <v>0</v>
      </c>
      <c r="Q1220" s="253">
        <v>0</v>
      </c>
      <c r="R1220" s="253">
        <f>Q1220*H1220</f>
        <v>0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242</v>
      </c>
      <c r="AT1220" s="255" t="s">
        <v>160</v>
      </c>
      <c r="AU1220" s="255" t="s">
        <v>82</v>
      </c>
      <c r="AY1220" s="16" t="s">
        <v>158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80</v>
      </c>
      <c r="BK1220" s="256">
        <f>ROUND(I1220*H1220,2)</f>
        <v>0</v>
      </c>
      <c r="BL1220" s="16" t="s">
        <v>242</v>
      </c>
      <c r="BM1220" s="255" t="s">
        <v>2891</v>
      </c>
    </row>
    <row r="1221" spans="1:65" s="2" customFormat="1" ht="21.75" customHeight="1">
      <c r="A1221" s="37"/>
      <c r="B1221" s="38"/>
      <c r="C1221" s="279" t="s">
        <v>1661</v>
      </c>
      <c r="D1221" s="279" t="s">
        <v>233</v>
      </c>
      <c r="E1221" s="280" t="s">
        <v>1707</v>
      </c>
      <c r="F1221" s="281" t="s">
        <v>1708</v>
      </c>
      <c r="G1221" s="282" t="s">
        <v>284</v>
      </c>
      <c r="H1221" s="283">
        <v>2</v>
      </c>
      <c r="I1221" s="284"/>
      <c r="J1221" s="285">
        <f>ROUND(I1221*H1221,2)</f>
        <v>0</v>
      </c>
      <c r="K1221" s="286"/>
      <c r="L1221" s="287"/>
      <c r="M1221" s="288" t="s">
        <v>1</v>
      </c>
      <c r="N1221" s="289" t="s">
        <v>38</v>
      </c>
      <c r="O1221" s="90"/>
      <c r="P1221" s="253">
        <f>O1221*H1221</f>
        <v>0</v>
      </c>
      <c r="Q1221" s="253">
        <v>0.0012</v>
      </c>
      <c r="R1221" s="253">
        <f>Q1221*H1221</f>
        <v>0.0024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341</v>
      </c>
      <c r="AT1221" s="255" t="s">
        <v>233</v>
      </c>
      <c r="AU1221" s="255" t="s">
        <v>82</v>
      </c>
      <c r="AY1221" s="16" t="s">
        <v>158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80</v>
      </c>
      <c r="BK1221" s="256">
        <f>ROUND(I1221*H1221,2)</f>
        <v>0</v>
      </c>
      <c r="BL1221" s="16" t="s">
        <v>242</v>
      </c>
      <c r="BM1221" s="255" t="s">
        <v>2892</v>
      </c>
    </row>
    <row r="1222" spans="1:65" s="2" customFormat="1" ht="21.75" customHeight="1">
      <c r="A1222" s="37"/>
      <c r="B1222" s="38"/>
      <c r="C1222" s="243" t="s">
        <v>1666</v>
      </c>
      <c r="D1222" s="243" t="s">
        <v>160</v>
      </c>
      <c r="E1222" s="244" t="s">
        <v>1711</v>
      </c>
      <c r="F1222" s="245" t="s">
        <v>1712</v>
      </c>
      <c r="G1222" s="246" t="s">
        <v>284</v>
      </c>
      <c r="H1222" s="247">
        <v>6</v>
      </c>
      <c r="I1222" s="248"/>
      <c r="J1222" s="249">
        <f>ROUND(I1222*H1222,2)</f>
        <v>0</v>
      </c>
      <c r="K1222" s="250"/>
      <c r="L1222" s="43"/>
      <c r="M1222" s="251" t="s">
        <v>1</v>
      </c>
      <c r="N1222" s="252" t="s">
        <v>38</v>
      </c>
      <c r="O1222" s="90"/>
      <c r="P1222" s="253">
        <f>O1222*H1222</f>
        <v>0</v>
      </c>
      <c r="Q1222" s="253">
        <v>0</v>
      </c>
      <c r="R1222" s="253">
        <f>Q1222*H1222</f>
        <v>0</v>
      </c>
      <c r="S1222" s="253">
        <v>0</v>
      </c>
      <c r="T1222" s="254">
        <f>S1222*H1222</f>
        <v>0</v>
      </c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R1222" s="255" t="s">
        <v>242</v>
      </c>
      <c r="AT1222" s="255" t="s">
        <v>160</v>
      </c>
      <c r="AU1222" s="255" t="s">
        <v>82</v>
      </c>
      <c r="AY1222" s="16" t="s">
        <v>158</v>
      </c>
      <c r="BE1222" s="256">
        <f>IF(N1222="základní",J1222,0)</f>
        <v>0</v>
      </c>
      <c r="BF1222" s="256">
        <f>IF(N1222="snížená",J1222,0)</f>
        <v>0</v>
      </c>
      <c r="BG1222" s="256">
        <f>IF(N1222="zákl. přenesená",J1222,0)</f>
        <v>0</v>
      </c>
      <c r="BH1222" s="256">
        <f>IF(N1222="sníž. přenesená",J1222,0)</f>
        <v>0</v>
      </c>
      <c r="BI1222" s="256">
        <f>IF(N1222="nulová",J1222,0)</f>
        <v>0</v>
      </c>
      <c r="BJ1222" s="16" t="s">
        <v>80</v>
      </c>
      <c r="BK1222" s="256">
        <f>ROUND(I1222*H1222,2)</f>
        <v>0</v>
      </c>
      <c r="BL1222" s="16" t="s">
        <v>242</v>
      </c>
      <c r="BM1222" s="255" t="s">
        <v>2893</v>
      </c>
    </row>
    <row r="1223" spans="1:51" s="13" customFormat="1" ht="12">
      <c r="A1223" s="13"/>
      <c r="B1223" s="257"/>
      <c r="C1223" s="258"/>
      <c r="D1223" s="259" t="s">
        <v>166</v>
      </c>
      <c r="E1223" s="260" t="s">
        <v>1</v>
      </c>
      <c r="F1223" s="261" t="s">
        <v>1596</v>
      </c>
      <c r="G1223" s="258"/>
      <c r="H1223" s="260" t="s">
        <v>1</v>
      </c>
      <c r="I1223" s="262"/>
      <c r="J1223" s="258"/>
      <c r="K1223" s="258"/>
      <c r="L1223" s="263"/>
      <c r="M1223" s="264"/>
      <c r="N1223" s="265"/>
      <c r="O1223" s="265"/>
      <c r="P1223" s="265"/>
      <c r="Q1223" s="265"/>
      <c r="R1223" s="265"/>
      <c r="S1223" s="265"/>
      <c r="T1223" s="266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7" t="s">
        <v>166</v>
      </c>
      <c r="AU1223" s="267" t="s">
        <v>82</v>
      </c>
      <c r="AV1223" s="13" t="s">
        <v>80</v>
      </c>
      <c r="AW1223" s="13" t="s">
        <v>30</v>
      </c>
      <c r="AX1223" s="13" t="s">
        <v>73</v>
      </c>
      <c r="AY1223" s="267" t="s">
        <v>158</v>
      </c>
    </row>
    <row r="1224" spans="1:51" s="14" customFormat="1" ht="12">
      <c r="A1224" s="14"/>
      <c r="B1224" s="268"/>
      <c r="C1224" s="269"/>
      <c r="D1224" s="259" t="s">
        <v>166</v>
      </c>
      <c r="E1224" s="270" t="s">
        <v>1</v>
      </c>
      <c r="F1224" s="271" t="s">
        <v>1714</v>
      </c>
      <c r="G1224" s="269"/>
      <c r="H1224" s="272">
        <v>6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166</v>
      </c>
      <c r="AU1224" s="278" t="s">
        <v>82</v>
      </c>
      <c r="AV1224" s="14" t="s">
        <v>82</v>
      </c>
      <c r="AW1224" s="14" t="s">
        <v>30</v>
      </c>
      <c r="AX1224" s="14" t="s">
        <v>80</v>
      </c>
      <c r="AY1224" s="278" t="s">
        <v>158</v>
      </c>
    </row>
    <row r="1225" spans="1:65" s="2" customFormat="1" ht="21.75" customHeight="1">
      <c r="A1225" s="37"/>
      <c r="B1225" s="38"/>
      <c r="C1225" s="279" t="s">
        <v>1702</v>
      </c>
      <c r="D1225" s="279" t="s">
        <v>233</v>
      </c>
      <c r="E1225" s="280" t="s">
        <v>1716</v>
      </c>
      <c r="F1225" s="281" t="s">
        <v>1717</v>
      </c>
      <c r="G1225" s="282" t="s">
        <v>284</v>
      </c>
      <c r="H1225" s="283">
        <v>6</v>
      </c>
      <c r="I1225" s="284"/>
      <c r="J1225" s="285">
        <f>ROUND(I1225*H1225,2)</f>
        <v>0</v>
      </c>
      <c r="K1225" s="286"/>
      <c r="L1225" s="287"/>
      <c r="M1225" s="288" t="s">
        <v>1</v>
      </c>
      <c r="N1225" s="289" t="s">
        <v>38</v>
      </c>
      <c r="O1225" s="90"/>
      <c r="P1225" s="253">
        <f>O1225*H1225</f>
        <v>0</v>
      </c>
      <c r="Q1225" s="253">
        <v>0.0082</v>
      </c>
      <c r="R1225" s="253">
        <f>Q1225*H1225</f>
        <v>0.04920000000000001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341</v>
      </c>
      <c r="AT1225" s="255" t="s">
        <v>233</v>
      </c>
      <c r="AU1225" s="255" t="s">
        <v>82</v>
      </c>
      <c r="AY1225" s="16" t="s">
        <v>158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80</v>
      </c>
      <c r="BK1225" s="256">
        <f>ROUND(I1225*H1225,2)</f>
        <v>0</v>
      </c>
      <c r="BL1225" s="16" t="s">
        <v>242</v>
      </c>
      <c r="BM1225" s="255" t="s">
        <v>2894</v>
      </c>
    </row>
    <row r="1226" spans="1:65" s="2" customFormat="1" ht="16.5" customHeight="1">
      <c r="A1226" s="37"/>
      <c r="B1226" s="38"/>
      <c r="C1226" s="243" t="s">
        <v>1684</v>
      </c>
      <c r="D1226" s="243" t="s">
        <v>160</v>
      </c>
      <c r="E1226" s="244" t="s">
        <v>1720</v>
      </c>
      <c r="F1226" s="245" t="s">
        <v>1721</v>
      </c>
      <c r="G1226" s="246" t="s">
        <v>284</v>
      </c>
      <c r="H1226" s="247">
        <v>900</v>
      </c>
      <c r="I1226" s="248"/>
      <c r="J1226" s="249">
        <f>ROUND(I1226*H1226,2)</f>
        <v>0</v>
      </c>
      <c r="K1226" s="250"/>
      <c r="L1226" s="43"/>
      <c r="M1226" s="251" t="s">
        <v>1</v>
      </c>
      <c r="N1226" s="252" t="s">
        <v>38</v>
      </c>
      <c r="O1226" s="90"/>
      <c r="P1226" s="253">
        <f>O1226*H1226</f>
        <v>0</v>
      </c>
      <c r="Q1226" s="253">
        <v>0</v>
      </c>
      <c r="R1226" s="253">
        <f>Q1226*H1226</f>
        <v>0</v>
      </c>
      <c r="S1226" s="253">
        <v>0</v>
      </c>
      <c r="T1226" s="254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55" t="s">
        <v>164</v>
      </c>
      <c r="AT1226" s="255" t="s">
        <v>160</v>
      </c>
      <c r="AU1226" s="255" t="s">
        <v>82</v>
      </c>
      <c r="AY1226" s="16" t="s">
        <v>158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6" t="s">
        <v>80</v>
      </c>
      <c r="BK1226" s="256">
        <f>ROUND(I1226*H1226,2)</f>
        <v>0</v>
      </c>
      <c r="BL1226" s="16" t="s">
        <v>164</v>
      </c>
      <c r="BM1226" s="255" t="s">
        <v>2895</v>
      </c>
    </row>
    <row r="1227" spans="1:65" s="2" customFormat="1" ht="21.75" customHeight="1">
      <c r="A1227" s="37"/>
      <c r="B1227" s="38"/>
      <c r="C1227" s="279" t="s">
        <v>1688</v>
      </c>
      <c r="D1227" s="279" t="s">
        <v>233</v>
      </c>
      <c r="E1227" s="280" t="s">
        <v>1724</v>
      </c>
      <c r="F1227" s="281" t="s">
        <v>1725</v>
      </c>
      <c r="G1227" s="282" t="s">
        <v>284</v>
      </c>
      <c r="H1227" s="283">
        <v>900</v>
      </c>
      <c r="I1227" s="284"/>
      <c r="J1227" s="285">
        <f>ROUND(I1227*H1227,2)</f>
        <v>0</v>
      </c>
      <c r="K1227" s="286"/>
      <c r="L1227" s="287"/>
      <c r="M1227" s="288" t="s">
        <v>1</v>
      </c>
      <c r="N1227" s="289" t="s">
        <v>38</v>
      </c>
      <c r="O1227" s="90"/>
      <c r="P1227" s="253">
        <f>O1227*H1227</f>
        <v>0</v>
      </c>
      <c r="Q1227" s="253">
        <v>7E-05</v>
      </c>
      <c r="R1227" s="253">
        <f>Q1227*H1227</f>
        <v>0.063</v>
      </c>
      <c r="S1227" s="253">
        <v>0</v>
      </c>
      <c r="T1227" s="254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255" t="s">
        <v>203</v>
      </c>
      <c r="AT1227" s="255" t="s">
        <v>233</v>
      </c>
      <c r="AU1227" s="255" t="s">
        <v>82</v>
      </c>
      <c r="AY1227" s="16" t="s">
        <v>158</v>
      </c>
      <c r="BE1227" s="256">
        <f>IF(N1227="základní",J1227,0)</f>
        <v>0</v>
      </c>
      <c r="BF1227" s="256">
        <f>IF(N1227="snížená",J1227,0)</f>
        <v>0</v>
      </c>
      <c r="BG1227" s="256">
        <f>IF(N1227="zákl. přenesená",J1227,0)</f>
        <v>0</v>
      </c>
      <c r="BH1227" s="256">
        <f>IF(N1227="sníž. přenesená",J1227,0)</f>
        <v>0</v>
      </c>
      <c r="BI1227" s="256">
        <f>IF(N1227="nulová",J1227,0)</f>
        <v>0</v>
      </c>
      <c r="BJ1227" s="16" t="s">
        <v>80</v>
      </c>
      <c r="BK1227" s="256">
        <f>ROUND(I1227*H1227,2)</f>
        <v>0</v>
      </c>
      <c r="BL1227" s="16" t="s">
        <v>164</v>
      </c>
      <c r="BM1227" s="255" t="s">
        <v>2896</v>
      </c>
    </row>
    <row r="1228" spans="1:65" s="2" customFormat="1" ht="21.75" customHeight="1">
      <c r="A1228" s="37"/>
      <c r="B1228" s="38"/>
      <c r="C1228" s="243" t="s">
        <v>1693</v>
      </c>
      <c r="D1228" s="243" t="s">
        <v>160</v>
      </c>
      <c r="E1228" s="244" t="s">
        <v>1728</v>
      </c>
      <c r="F1228" s="245" t="s">
        <v>1729</v>
      </c>
      <c r="G1228" s="246" t="s">
        <v>163</v>
      </c>
      <c r="H1228" s="247">
        <v>364.15</v>
      </c>
      <c r="I1228" s="248"/>
      <c r="J1228" s="249">
        <f>ROUND(I1228*H1228,2)</f>
        <v>0</v>
      </c>
      <c r="K1228" s="250"/>
      <c r="L1228" s="43"/>
      <c r="M1228" s="251" t="s">
        <v>1</v>
      </c>
      <c r="N1228" s="252" t="s">
        <v>38</v>
      </c>
      <c r="O1228" s="90"/>
      <c r="P1228" s="253">
        <f>O1228*H1228</f>
        <v>0</v>
      </c>
      <c r="Q1228" s="253">
        <v>0</v>
      </c>
      <c r="R1228" s="253">
        <f>Q1228*H1228</f>
        <v>0</v>
      </c>
      <c r="S1228" s="253">
        <v>0</v>
      </c>
      <c r="T1228" s="254">
        <f>S1228*H1228</f>
        <v>0</v>
      </c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R1228" s="255" t="s">
        <v>242</v>
      </c>
      <c r="AT1228" s="255" t="s">
        <v>160</v>
      </c>
      <c r="AU1228" s="255" t="s">
        <v>82</v>
      </c>
      <c r="AY1228" s="16" t="s">
        <v>158</v>
      </c>
      <c r="BE1228" s="256">
        <f>IF(N1228="základní",J1228,0)</f>
        <v>0</v>
      </c>
      <c r="BF1228" s="256">
        <f>IF(N1228="snížená",J1228,0)</f>
        <v>0</v>
      </c>
      <c r="BG1228" s="256">
        <f>IF(N1228="zákl. přenesená",J1228,0)</f>
        <v>0</v>
      </c>
      <c r="BH1228" s="256">
        <f>IF(N1228="sníž. přenesená",J1228,0)</f>
        <v>0</v>
      </c>
      <c r="BI1228" s="256">
        <f>IF(N1228="nulová",J1228,0)</f>
        <v>0</v>
      </c>
      <c r="BJ1228" s="16" t="s">
        <v>80</v>
      </c>
      <c r="BK1228" s="256">
        <f>ROUND(I1228*H1228,2)</f>
        <v>0</v>
      </c>
      <c r="BL1228" s="16" t="s">
        <v>242</v>
      </c>
      <c r="BM1228" s="255" t="s">
        <v>2897</v>
      </c>
    </row>
    <row r="1229" spans="1:51" s="13" customFormat="1" ht="12">
      <c r="A1229" s="13"/>
      <c r="B1229" s="257"/>
      <c r="C1229" s="258"/>
      <c r="D1229" s="259" t="s">
        <v>166</v>
      </c>
      <c r="E1229" s="260" t="s">
        <v>1</v>
      </c>
      <c r="F1229" s="261" t="s">
        <v>1191</v>
      </c>
      <c r="G1229" s="258"/>
      <c r="H1229" s="260" t="s">
        <v>1</v>
      </c>
      <c r="I1229" s="262"/>
      <c r="J1229" s="258"/>
      <c r="K1229" s="258"/>
      <c r="L1229" s="263"/>
      <c r="M1229" s="264"/>
      <c r="N1229" s="265"/>
      <c r="O1229" s="265"/>
      <c r="P1229" s="265"/>
      <c r="Q1229" s="265"/>
      <c r="R1229" s="265"/>
      <c r="S1229" s="265"/>
      <c r="T1229" s="266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7" t="s">
        <v>166</v>
      </c>
      <c r="AU1229" s="267" t="s">
        <v>82</v>
      </c>
      <c r="AV1229" s="13" t="s">
        <v>80</v>
      </c>
      <c r="AW1229" s="13" t="s">
        <v>30</v>
      </c>
      <c r="AX1229" s="13" t="s">
        <v>73</v>
      </c>
      <c r="AY1229" s="267" t="s">
        <v>158</v>
      </c>
    </row>
    <row r="1230" spans="1:51" s="14" customFormat="1" ht="12">
      <c r="A1230" s="14"/>
      <c r="B1230" s="268"/>
      <c r="C1230" s="269"/>
      <c r="D1230" s="259" t="s">
        <v>166</v>
      </c>
      <c r="E1230" s="270" t="s">
        <v>1</v>
      </c>
      <c r="F1230" s="271" t="s">
        <v>1216</v>
      </c>
      <c r="G1230" s="269"/>
      <c r="H1230" s="272">
        <v>15.75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166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158</v>
      </c>
    </row>
    <row r="1231" spans="1:51" s="14" customFormat="1" ht="12">
      <c r="A1231" s="14"/>
      <c r="B1231" s="268"/>
      <c r="C1231" s="269"/>
      <c r="D1231" s="259" t="s">
        <v>166</v>
      </c>
      <c r="E1231" s="270" t="s">
        <v>1</v>
      </c>
      <c r="F1231" s="271" t="s">
        <v>2898</v>
      </c>
      <c r="G1231" s="269"/>
      <c r="H1231" s="272">
        <v>348.4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166</v>
      </c>
      <c r="AU1231" s="278" t="s">
        <v>82</v>
      </c>
      <c r="AV1231" s="14" t="s">
        <v>82</v>
      </c>
      <c r="AW1231" s="14" t="s">
        <v>30</v>
      </c>
      <c r="AX1231" s="14" t="s">
        <v>73</v>
      </c>
      <c r="AY1231" s="278" t="s">
        <v>158</v>
      </c>
    </row>
    <row r="1232" spans="1:65" s="2" customFormat="1" ht="21.75" customHeight="1">
      <c r="A1232" s="37"/>
      <c r="B1232" s="38"/>
      <c r="C1232" s="279" t="s">
        <v>1698</v>
      </c>
      <c r="D1232" s="279" t="s">
        <v>233</v>
      </c>
      <c r="E1232" s="280" t="s">
        <v>1732</v>
      </c>
      <c r="F1232" s="281" t="s">
        <v>1733</v>
      </c>
      <c r="G1232" s="282" t="s">
        <v>163</v>
      </c>
      <c r="H1232" s="283">
        <v>400.565</v>
      </c>
      <c r="I1232" s="284"/>
      <c r="J1232" s="285">
        <f>ROUND(I1232*H1232,2)</f>
        <v>0</v>
      </c>
      <c r="K1232" s="286"/>
      <c r="L1232" s="287"/>
      <c r="M1232" s="288" t="s">
        <v>1</v>
      </c>
      <c r="N1232" s="289" t="s">
        <v>38</v>
      </c>
      <c r="O1232" s="90"/>
      <c r="P1232" s="253">
        <f>O1232*H1232</f>
        <v>0</v>
      </c>
      <c r="Q1232" s="253">
        <v>0.0013</v>
      </c>
      <c r="R1232" s="253">
        <f>Q1232*H1232</f>
        <v>0.5207345</v>
      </c>
      <c r="S1232" s="253">
        <v>0</v>
      </c>
      <c r="T1232" s="254">
        <f>S1232*H1232</f>
        <v>0</v>
      </c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R1232" s="255" t="s">
        <v>341</v>
      </c>
      <c r="AT1232" s="255" t="s">
        <v>233</v>
      </c>
      <c r="AU1232" s="255" t="s">
        <v>82</v>
      </c>
      <c r="AY1232" s="16" t="s">
        <v>158</v>
      </c>
      <c r="BE1232" s="256">
        <f>IF(N1232="základní",J1232,0)</f>
        <v>0</v>
      </c>
      <c r="BF1232" s="256">
        <f>IF(N1232="snížená",J1232,0)</f>
        <v>0</v>
      </c>
      <c r="BG1232" s="256">
        <f>IF(N1232="zákl. přenesená",J1232,0)</f>
        <v>0</v>
      </c>
      <c r="BH1232" s="256">
        <f>IF(N1232="sníž. přenesená",J1232,0)</f>
        <v>0</v>
      </c>
      <c r="BI1232" s="256">
        <f>IF(N1232="nulová",J1232,0)</f>
        <v>0</v>
      </c>
      <c r="BJ1232" s="16" t="s">
        <v>80</v>
      </c>
      <c r="BK1232" s="256">
        <f>ROUND(I1232*H1232,2)</f>
        <v>0</v>
      </c>
      <c r="BL1232" s="16" t="s">
        <v>242</v>
      </c>
      <c r="BM1232" s="255" t="s">
        <v>2899</v>
      </c>
    </row>
    <row r="1233" spans="1:51" s="14" customFormat="1" ht="12">
      <c r="A1233" s="14"/>
      <c r="B1233" s="268"/>
      <c r="C1233" s="269"/>
      <c r="D1233" s="259" t="s">
        <v>166</v>
      </c>
      <c r="E1233" s="269"/>
      <c r="F1233" s="271" t="s">
        <v>2900</v>
      </c>
      <c r="G1233" s="269"/>
      <c r="H1233" s="272">
        <v>400.565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166</v>
      </c>
      <c r="AU1233" s="278" t="s">
        <v>82</v>
      </c>
      <c r="AV1233" s="14" t="s">
        <v>82</v>
      </c>
      <c r="AW1233" s="14" t="s">
        <v>4</v>
      </c>
      <c r="AX1233" s="14" t="s">
        <v>80</v>
      </c>
      <c r="AY1233" s="278" t="s">
        <v>158</v>
      </c>
    </row>
    <row r="1234" spans="1:65" s="2" customFormat="1" ht="21.75" customHeight="1">
      <c r="A1234" s="37"/>
      <c r="B1234" s="38"/>
      <c r="C1234" s="243" t="s">
        <v>2901</v>
      </c>
      <c r="D1234" s="243" t="s">
        <v>160</v>
      </c>
      <c r="E1234" s="244" t="s">
        <v>1737</v>
      </c>
      <c r="F1234" s="245" t="s">
        <v>1738</v>
      </c>
      <c r="G1234" s="246" t="s">
        <v>163</v>
      </c>
      <c r="H1234" s="247">
        <v>364.15</v>
      </c>
      <c r="I1234" s="248"/>
      <c r="J1234" s="249">
        <f>ROUND(I1234*H1234,2)</f>
        <v>0</v>
      </c>
      <c r="K1234" s="250"/>
      <c r="L1234" s="43"/>
      <c r="M1234" s="251" t="s">
        <v>1</v>
      </c>
      <c r="N1234" s="252" t="s">
        <v>38</v>
      </c>
      <c r="O1234" s="90"/>
      <c r="P1234" s="253">
        <f>O1234*H1234</f>
        <v>0</v>
      </c>
      <c r="Q1234" s="253">
        <v>0</v>
      </c>
      <c r="R1234" s="253">
        <f>Q1234*H1234</f>
        <v>0</v>
      </c>
      <c r="S1234" s="253">
        <v>0</v>
      </c>
      <c r="T1234" s="254">
        <f>S1234*H1234</f>
        <v>0</v>
      </c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R1234" s="255" t="s">
        <v>242</v>
      </c>
      <c r="AT1234" s="255" t="s">
        <v>160</v>
      </c>
      <c r="AU1234" s="255" t="s">
        <v>82</v>
      </c>
      <c r="AY1234" s="16" t="s">
        <v>158</v>
      </c>
      <c r="BE1234" s="256">
        <f>IF(N1234="základní",J1234,0)</f>
        <v>0</v>
      </c>
      <c r="BF1234" s="256">
        <f>IF(N1234="snížená",J1234,0)</f>
        <v>0</v>
      </c>
      <c r="BG1234" s="256">
        <f>IF(N1234="zákl. přenesená",J1234,0)</f>
        <v>0</v>
      </c>
      <c r="BH1234" s="256">
        <f>IF(N1234="sníž. přenesená",J1234,0)</f>
        <v>0</v>
      </c>
      <c r="BI1234" s="256">
        <f>IF(N1234="nulová",J1234,0)</f>
        <v>0</v>
      </c>
      <c r="BJ1234" s="16" t="s">
        <v>80</v>
      </c>
      <c r="BK1234" s="256">
        <f>ROUND(I1234*H1234,2)</f>
        <v>0</v>
      </c>
      <c r="BL1234" s="16" t="s">
        <v>242</v>
      </c>
      <c r="BM1234" s="255" t="s">
        <v>2902</v>
      </c>
    </row>
    <row r="1235" spans="1:65" s="2" customFormat="1" ht="16.5" customHeight="1">
      <c r="A1235" s="37"/>
      <c r="B1235" s="38"/>
      <c r="C1235" s="243" t="s">
        <v>2903</v>
      </c>
      <c r="D1235" s="243" t="s">
        <v>160</v>
      </c>
      <c r="E1235" s="244" t="s">
        <v>1741</v>
      </c>
      <c r="F1235" s="245" t="s">
        <v>1742</v>
      </c>
      <c r="G1235" s="246" t="s">
        <v>163</v>
      </c>
      <c r="H1235" s="247">
        <v>412.79</v>
      </c>
      <c r="I1235" s="248"/>
      <c r="J1235" s="249">
        <f>ROUND(I1235*H1235,2)</f>
        <v>0</v>
      </c>
      <c r="K1235" s="250"/>
      <c r="L1235" s="43"/>
      <c r="M1235" s="251" t="s">
        <v>1</v>
      </c>
      <c r="N1235" s="252" t="s">
        <v>38</v>
      </c>
      <c r="O1235" s="90"/>
      <c r="P1235" s="253">
        <f>O1235*H1235</f>
        <v>0</v>
      </c>
      <c r="Q1235" s="253">
        <v>0.00014</v>
      </c>
      <c r="R1235" s="253">
        <f>Q1235*H1235</f>
        <v>0.0577906</v>
      </c>
      <c r="S1235" s="253">
        <v>0</v>
      </c>
      <c r="T1235" s="254">
        <f>S1235*H1235</f>
        <v>0</v>
      </c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R1235" s="255" t="s">
        <v>242</v>
      </c>
      <c r="AT1235" s="255" t="s">
        <v>160</v>
      </c>
      <c r="AU1235" s="255" t="s">
        <v>82</v>
      </c>
      <c r="AY1235" s="16" t="s">
        <v>158</v>
      </c>
      <c r="BE1235" s="256">
        <f>IF(N1235="základní",J1235,0)</f>
        <v>0</v>
      </c>
      <c r="BF1235" s="256">
        <f>IF(N1235="snížená",J1235,0)</f>
        <v>0</v>
      </c>
      <c r="BG1235" s="256">
        <f>IF(N1235="zákl. přenesená",J1235,0)</f>
        <v>0</v>
      </c>
      <c r="BH1235" s="256">
        <f>IF(N1235="sníž. přenesená",J1235,0)</f>
        <v>0</v>
      </c>
      <c r="BI1235" s="256">
        <f>IF(N1235="nulová",J1235,0)</f>
        <v>0</v>
      </c>
      <c r="BJ1235" s="16" t="s">
        <v>80</v>
      </c>
      <c r="BK1235" s="256">
        <f>ROUND(I1235*H1235,2)</f>
        <v>0</v>
      </c>
      <c r="BL1235" s="16" t="s">
        <v>242</v>
      </c>
      <c r="BM1235" s="255" t="s">
        <v>2904</v>
      </c>
    </row>
    <row r="1236" spans="1:51" s="14" customFormat="1" ht="12">
      <c r="A1236" s="14"/>
      <c r="B1236" s="268"/>
      <c r="C1236" s="269"/>
      <c r="D1236" s="259" t="s">
        <v>166</v>
      </c>
      <c r="E1236" s="270" t="s">
        <v>1</v>
      </c>
      <c r="F1236" s="271" t="s">
        <v>2905</v>
      </c>
      <c r="G1236" s="269"/>
      <c r="H1236" s="272">
        <v>412.79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166</v>
      </c>
      <c r="AU1236" s="278" t="s">
        <v>82</v>
      </c>
      <c r="AV1236" s="14" t="s">
        <v>82</v>
      </c>
      <c r="AW1236" s="14" t="s">
        <v>30</v>
      </c>
      <c r="AX1236" s="14" t="s">
        <v>73</v>
      </c>
      <c r="AY1236" s="278" t="s">
        <v>158</v>
      </c>
    </row>
    <row r="1237" spans="1:65" s="2" customFormat="1" ht="21.75" customHeight="1">
      <c r="A1237" s="37"/>
      <c r="B1237" s="38"/>
      <c r="C1237" s="243" t="s">
        <v>1719</v>
      </c>
      <c r="D1237" s="243" t="s">
        <v>160</v>
      </c>
      <c r="E1237" s="244" t="s">
        <v>1746</v>
      </c>
      <c r="F1237" s="245" t="s">
        <v>1747</v>
      </c>
      <c r="G1237" s="246" t="s">
        <v>214</v>
      </c>
      <c r="H1237" s="247">
        <v>5.334</v>
      </c>
      <c r="I1237" s="248"/>
      <c r="J1237" s="249">
        <f>ROUND(I1237*H1237,2)</f>
        <v>0</v>
      </c>
      <c r="K1237" s="250"/>
      <c r="L1237" s="43"/>
      <c r="M1237" s="251" t="s">
        <v>1</v>
      </c>
      <c r="N1237" s="252" t="s">
        <v>38</v>
      </c>
      <c r="O1237" s="90"/>
      <c r="P1237" s="253">
        <f>O1237*H1237</f>
        <v>0</v>
      </c>
      <c r="Q1237" s="253">
        <v>0</v>
      </c>
      <c r="R1237" s="253">
        <f>Q1237*H1237</f>
        <v>0</v>
      </c>
      <c r="S1237" s="253">
        <v>0</v>
      </c>
      <c r="T1237" s="254">
        <f>S1237*H1237</f>
        <v>0</v>
      </c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R1237" s="255" t="s">
        <v>242</v>
      </c>
      <c r="AT1237" s="255" t="s">
        <v>160</v>
      </c>
      <c r="AU1237" s="255" t="s">
        <v>82</v>
      </c>
      <c r="AY1237" s="16" t="s">
        <v>158</v>
      </c>
      <c r="BE1237" s="256">
        <f>IF(N1237="základní",J1237,0)</f>
        <v>0</v>
      </c>
      <c r="BF1237" s="256">
        <f>IF(N1237="snížená",J1237,0)</f>
        <v>0</v>
      </c>
      <c r="BG1237" s="256">
        <f>IF(N1237="zákl. přenesená",J1237,0)</f>
        <v>0</v>
      </c>
      <c r="BH1237" s="256">
        <f>IF(N1237="sníž. přenesená",J1237,0)</f>
        <v>0</v>
      </c>
      <c r="BI1237" s="256">
        <f>IF(N1237="nulová",J1237,0)</f>
        <v>0</v>
      </c>
      <c r="BJ1237" s="16" t="s">
        <v>80</v>
      </c>
      <c r="BK1237" s="256">
        <f>ROUND(I1237*H1237,2)</f>
        <v>0</v>
      </c>
      <c r="BL1237" s="16" t="s">
        <v>242</v>
      </c>
      <c r="BM1237" s="255" t="s">
        <v>2906</v>
      </c>
    </row>
    <row r="1238" spans="1:63" s="12" customFormat="1" ht="22.8" customHeight="1">
      <c r="A1238" s="12"/>
      <c r="B1238" s="227"/>
      <c r="C1238" s="228"/>
      <c r="D1238" s="229" t="s">
        <v>72</v>
      </c>
      <c r="E1238" s="241" t="s">
        <v>1749</v>
      </c>
      <c r="F1238" s="241" t="s">
        <v>1750</v>
      </c>
      <c r="G1238" s="228"/>
      <c r="H1238" s="228"/>
      <c r="I1238" s="231"/>
      <c r="J1238" s="242">
        <f>BK1238</f>
        <v>0</v>
      </c>
      <c r="K1238" s="228"/>
      <c r="L1238" s="233"/>
      <c r="M1238" s="234"/>
      <c r="N1238" s="235"/>
      <c r="O1238" s="235"/>
      <c r="P1238" s="236">
        <f>SUM(P1239:P1405)</f>
        <v>0</v>
      </c>
      <c r="Q1238" s="235"/>
      <c r="R1238" s="236">
        <f>SUM(R1239:R1405)</f>
        <v>1.18257775</v>
      </c>
      <c r="S1238" s="235"/>
      <c r="T1238" s="237">
        <f>SUM(T1239:T1405)</f>
        <v>0.38946</v>
      </c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R1238" s="238" t="s">
        <v>82</v>
      </c>
      <c r="AT1238" s="239" t="s">
        <v>72</v>
      </c>
      <c r="AU1238" s="239" t="s">
        <v>80</v>
      </c>
      <c r="AY1238" s="238" t="s">
        <v>158</v>
      </c>
      <c r="BK1238" s="240">
        <f>SUM(BK1239:BK1405)</f>
        <v>0</v>
      </c>
    </row>
    <row r="1239" spans="1:65" s="2" customFormat="1" ht="16.5" customHeight="1">
      <c r="A1239" s="37"/>
      <c r="B1239" s="38"/>
      <c r="C1239" s="243" t="s">
        <v>1723</v>
      </c>
      <c r="D1239" s="243" t="s">
        <v>160</v>
      </c>
      <c r="E1239" s="244" t="s">
        <v>2907</v>
      </c>
      <c r="F1239" s="245" t="s">
        <v>2908</v>
      </c>
      <c r="G1239" s="246" t="s">
        <v>284</v>
      </c>
      <c r="H1239" s="247">
        <v>1</v>
      </c>
      <c r="I1239" s="248"/>
      <c r="J1239" s="249">
        <f>ROUND(I1239*H1239,2)</f>
        <v>0</v>
      </c>
      <c r="K1239" s="250"/>
      <c r="L1239" s="43"/>
      <c r="M1239" s="251" t="s">
        <v>1</v>
      </c>
      <c r="N1239" s="252" t="s">
        <v>38</v>
      </c>
      <c r="O1239" s="90"/>
      <c r="P1239" s="253">
        <f>O1239*H1239</f>
        <v>0</v>
      </c>
      <c r="Q1239" s="253">
        <v>0.00044</v>
      </c>
      <c r="R1239" s="253">
        <f>Q1239*H1239</f>
        <v>0.00044</v>
      </c>
      <c r="S1239" s="253">
        <v>0</v>
      </c>
      <c r="T1239" s="254">
        <f>S1239*H1239</f>
        <v>0</v>
      </c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R1239" s="255" t="s">
        <v>242</v>
      </c>
      <c r="AT1239" s="255" t="s">
        <v>160</v>
      </c>
      <c r="AU1239" s="255" t="s">
        <v>82</v>
      </c>
      <c r="AY1239" s="16" t="s">
        <v>158</v>
      </c>
      <c r="BE1239" s="256">
        <f>IF(N1239="základní",J1239,0)</f>
        <v>0</v>
      </c>
      <c r="BF1239" s="256">
        <f>IF(N1239="snížená",J1239,0)</f>
        <v>0</v>
      </c>
      <c r="BG1239" s="256">
        <f>IF(N1239="zákl. přenesená",J1239,0)</f>
        <v>0</v>
      </c>
      <c r="BH1239" s="256">
        <f>IF(N1239="sníž. přenesená",J1239,0)</f>
        <v>0</v>
      </c>
      <c r="BI1239" s="256">
        <f>IF(N1239="nulová",J1239,0)</f>
        <v>0</v>
      </c>
      <c r="BJ1239" s="16" t="s">
        <v>80</v>
      </c>
      <c r="BK1239" s="256">
        <f>ROUND(I1239*H1239,2)</f>
        <v>0</v>
      </c>
      <c r="BL1239" s="16" t="s">
        <v>242</v>
      </c>
      <c r="BM1239" s="255" t="s">
        <v>2909</v>
      </c>
    </row>
    <row r="1240" spans="1:51" s="14" customFormat="1" ht="12">
      <c r="A1240" s="14"/>
      <c r="B1240" s="268"/>
      <c r="C1240" s="269"/>
      <c r="D1240" s="259" t="s">
        <v>166</v>
      </c>
      <c r="E1240" s="270" t="s">
        <v>1</v>
      </c>
      <c r="F1240" s="271" t="s">
        <v>2910</v>
      </c>
      <c r="G1240" s="269"/>
      <c r="H1240" s="272">
        <v>1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166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158</v>
      </c>
    </row>
    <row r="1241" spans="1:65" s="2" customFormat="1" ht="21.75" customHeight="1">
      <c r="A1241" s="37"/>
      <c r="B1241" s="38"/>
      <c r="C1241" s="279" t="s">
        <v>1727</v>
      </c>
      <c r="D1241" s="279" t="s">
        <v>233</v>
      </c>
      <c r="E1241" s="280" t="s">
        <v>2911</v>
      </c>
      <c r="F1241" s="281" t="s">
        <v>2912</v>
      </c>
      <c r="G1241" s="282" t="s">
        <v>284</v>
      </c>
      <c r="H1241" s="283">
        <v>1</v>
      </c>
      <c r="I1241" s="284"/>
      <c r="J1241" s="285">
        <f>ROUND(I1241*H1241,2)</f>
        <v>0</v>
      </c>
      <c r="K1241" s="286"/>
      <c r="L1241" s="287"/>
      <c r="M1241" s="288" t="s">
        <v>1</v>
      </c>
      <c r="N1241" s="289" t="s">
        <v>38</v>
      </c>
      <c r="O1241" s="90"/>
      <c r="P1241" s="253">
        <f>O1241*H1241</f>
        <v>0</v>
      </c>
      <c r="Q1241" s="253">
        <v>0.052</v>
      </c>
      <c r="R1241" s="253">
        <f>Q1241*H1241</f>
        <v>0.052</v>
      </c>
      <c r="S1241" s="253">
        <v>0</v>
      </c>
      <c r="T1241" s="254">
        <f>S1241*H1241</f>
        <v>0</v>
      </c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R1241" s="255" t="s">
        <v>341</v>
      </c>
      <c r="AT1241" s="255" t="s">
        <v>233</v>
      </c>
      <c r="AU1241" s="255" t="s">
        <v>82</v>
      </c>
      <c r="AY1241" s="16" t="s">
        <v>158</v>
      </c>
      <c r="BE1241" s="256">
        <f>IF(N1241="základní",J1241,0)</f>
        <v>0</v>
      </c>
      <c r="BF1241" s="256">
        <f>IF(N1241="snížená",J1241,0)</f>
        <v>0</v>
      </c>
      <c r="BG1241" s="256">
        <f>IF(N1241="zákl. přenesená",J1241,0)</f>
        <v>0</v>
      </c>
      <c r="BH1241" s="256">
        <f>IF(N1241="sníž. přenesená",J1241,0)</f>
        <v>0</v>
      </c>
      <c r="BI1241" s="256">
        <f>IF(N1241="nulová",J1241,0)</f>
        <v>0</v>
      </c>
      <c r="BJ1241" s="16" t="s">
        <v>80</v>
      </c>
      <c r="BK1241" s="256">
        <f>ROUND(I1241*H1241,2)</f>
        <v>0</v>
      </c>
      <c r="BL1241" s="16" t="s">
        <v>242</v>
      </c>
      <c r="BM1241" s="255" t="s">
        <v>2913</v>
      </c>
    </row>
    <row r="1242" spans="1:65" s="2" customFormat="1" ht="21.75" customHeight="1">
      <c r="A1242" s="37"/>
      <c r="B1242" s="38"/>
      <c r="C1242" s="243" t="s">
        <v>1731</v>
      </c>
      <c r="D1242" s="243" t="s">
        <v>160</v>
      </c>
      <c r="E1242" s="244" t="s">
        <v>1752</v>
      </c>
      <c r="F1242" s="245" t="s">
        <v>1753</v>
      </c>
      <c r="G1242" s="246" t="s">
        <v>163</v>
      </c>
      <c r="H1242" s="247">
        <v>150.867</v>
      </c>
      <c r="I1242" s="248"/>
      <c r="J1242" s="249">
        <f>ROUND(I1242*H1242,2)</f>
        <v>0</v>
      </c>
      <c r="K1242" s="250"/>
      <c r="L1242" s="43"/>
      <c r="M1242" s="251" t="s">
        <v>1</v>
      </c>
      <c r="N1242" s="252" t="s">
        <v>38</v>
      </c>
      <c r="O1242" s="90"/>
      <c r="P1242" s="253">
        <f>O1242*H1242</f>
        <v>0</v>
      </c>
      <c r="Q1242" s="253">
        <v>0.00025</v>
      </c>
      <c r="R1242" s="253">
        <f>Q1242*H1242</f>
        <v>0.03771675</v>
      </c>
      <c r="S1242" s="253">
        <v>0</v>
      </c>
      <c r="T1242" s="254">
        <f>S1242*H1242</f>
        <v>0</v>
      </c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R1242" s="255" t="s">
        <v>242</v>
      </c>
      <c r="AT1242" s="255" t="s">
        <v>160</v>
      </c>
      <c r="AU1242" s="255" t="s">
        <v>82</v>
      </c>
      <c r="AY1242" s="16" t="s">
        <v>158</v>
      </c>
      <c r="BE1242" s="256">
        <f>IF(N1242="základní",J1242,0)</f>
        <v>0</v>
      </c>
      <c r="BF1242" s="256">
        <f>IF(N1242="snížená",J1242,0)</f>
        <v>0</v>
      </c>
      <c r="BG1242" s="256">
        <f>IF(N1242="zákl. přenesená",J1242,0)</f>
        <v>0</v>
      </c>
      <c r="BH1242" s="256">
        <f>IF(N1242="sníž. přenesená",J1242,0)</f>
        <v>0</v>
      </c>
      <c r="BI1242" s="256">
        <f>IF(N1242="nulová",J1242,0)</f>
        <v>0</v>
      </c>
      <c r="BJ1242" s="16" t="s">
        <v>80</v>
      </c>
      <c r="BK1242" s="256">
        <f>ROUND(I1242*H1242,2)</f>
        <v>0</v>
      </c>
      <c r="BL1242" s="16" t="s">
        <v>242</v>
      </c>
      <c r="BM1242" s="255" t="s">
        <v>2914</v>
      </c>
    </row>
    <row r="1243" spans="1:51" s="13" customFormat="1" ht="12">
      <c r="A1243" s="13"/>
      <c r="B1243" s="257"/>
      <c r="C1243" s="258"/>
      <c r="D1243" s="259" t="s">
        <v>166</v>
      </c>
      <c r="E1243" s="260" t="s">
        <v>1</v>
      </c>
      <c r="F1243" s="261" t="s">
        <v>2288</v>
      </c>
      <c r="G1243" s="258"/>
      <c r="H1243" s="260" t="s">
        <v>1</v>
      </c>
      <c r="I1243" s="262"/>
      <c r="J1243" s="258"/>
      <c r="K1243" s="258"/>
      <c r="L1243" s="263"/>
      <c r="M1243" s="264"/>
      <c r="N1243" s="265"/>
      <c r="O1243" s="265"/>
      <c r="P1243" s="265"/>
      <c r="Q1243" s="265"/>
      <c r="R1243" s="265"/>
      <c r="S1243" s="265"/>
      <c r="T1243" s="266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7" t="s">
        <v>166</v>
      </c>
      <c r="AU1243" s="267" t="s">
        <v>82</v>
      </c>
      <c r="AV1243" s="13" t="s">
        <v>80</v>
      </c>
      <c r="AW1243" s="13" t="s">
        <v>30</v>
      </c>
      <c r="AX1243" s="13" t="s">
        <v>73</v>
      </c>
      <c r="AY1243" s="267" t="s">
        <v>158</v>
      </c>
    </row>
    <row r="1244" spans="1:51" s="14" customFormat="1" ht="12">
      <c r="A1244" s="14"/>
      <c r="B1244" s="268"/>
      <c r="C1244" s="269"/>
      <c r="D1244" s="259" t="s">
        <v>166</v>
      </c>
      <c r="E1244" s="270" t="s">
        <v>1</v>
      </c>
      <c r="F1244" s="271" t="s">
        <v>2520</v>
      </c>
      <c r="G1244" s="269"/>
      <c r="H1244" s="272">
        <v>6.3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166</v>
      </c>
      <c r="AU1244" s="278" t="s">
        <v>82</v>
      </c>
      <c r="AV1244" s="14" t="s">
        <v>82</v>
      </c>
      <c r="AW1244" s="14" t="s">
        <v>30</v>
      </c>
      <c r="AX1244" s="14" t="s">
        <v>73</v>
      </c>
      <c r="AY1244" s="278" t="s">
        <v>158</v>
      </c>
    </row>
    <row r="1245" spans="1:51" s="14" customFormat="1" ht="12">
      <c r="A1245" s="14"/>
      <c r="B1245" s="268"/>
      <c r="C1245" s="269"/>
      <c r="D1245" s="259" t="s">
        <v>166</v>
      </c>
      <c r="E1245" s="270" t="s">
        <v>1</v>
      </c>
      <c r="F1245" s="271" t="s">
        <v>2521</v>
      </c>
      <c r="G1245" s="269"/>
      <c r="H1245" s="272">
        <v>3.99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166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158</v>
      </c>
    </row>
    <row r="1246" spans="1:51" s="13" customFormat="1" ht="12">
      <c r="A1246" s="13"/>
      <c r="B1246" s="257"/>
      <c r="C1246" s="258"/>
      <c r="D1246" s="259" t="s">
        <v>166</v>
      </c>
      <c r="E1246" s="260" t="s">
        <v>1</v>
      </c>
      <c r="F1246" s="261" t="s">
        <v>2295</v>
      </c>
      <c r="G1246" s="258"/>
      <c r="H1246" s="260" t="s">
        <v>1</v>
      </c>
      <c r="I1246" s="262"/>
      <c r="J1246" s="258"/>
      <c r="K1246" s="258"/>
      <c r="L1246" s="263"/>
      <c r="M1246" s="264"/>
      <c r="N1246" s="265"/>
      <c r="O1246" s="265"/>
      <c r="P1246" s="265"/>
      <c r="Q1246" s="265"/>
      <c r="R1246" s="265"/>
      <c r="S1246" s="265"/>
      <c r="T1246" s="266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7" t="s">
        <v>166</v>
      </c>
      <c r="AU1246" s="267" t="s">
        <v>82</v>
      </c>
      <c r="AV1246" s="13" t="s">
        <v>80</v>
      </c>
      <c r="AW1246" s="13" t="s">
        <v>30</v>
      </c>
      <c r="AX1246" s="13" t="s">
        <v>73</v>
      </c>
      <c r="AY1246" s="267" t="s">
        <v>158</v>
      </c>
    </row>
    <row r="1247" spans="1:51" s="14" customFormat="1" ht="12">
      <c r="A1247" s="14"/>
      <c r="B1247" s="268"/>
      <c r="C1247" s="269"/>
      <c r="D1247" s="259" t="s">
        <v>166</v>
      </c>
      <c r="E1247" s="270" t="s">
        <v>1</v>
      </c>
      <c r="F1247" s="271" t="s">
        <v>2522</v>
      </c>
      <c r="G1247" s="269"/>
      <c r="H1247" s="272">
        <v>17.556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166</v>
      </c>
      <c r="AU1247" s="278" t="s">
        <v>82</v>
      </c>
      <c r="AV1247" s="14" t="s">
        <v>82</v>
      </c>
      <c r="AW1247" s="14" t="s">
        <v>30</v>
      </c>
      <c r="AX1247" s="14" t="s">
        <v>73</v>
      </c>
      <c r="AY1247" s="278" t="s">
        <v>158</v>
      </c>
    </row>
    <row r="1248" spans="1:51" s="14" customFormat="1" ht="12">
      <c r="A1248" s="14"/>
      <c r="B1248" s="268"/>
      <c r="C1248" s="269"/>
      <c r="D1248" s="259" t="s">
        <v>166</v>
      </c>
      <c r="E1248" s="270" t="s">
        <v>1</v>
      </c>
      <c r="F1248" s="271" t="s">
        <v>2523</v>
      </c>
      <c r="G1248" s="269"/>
      <c r="H1248" s="272">
        <v>14.406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166</v>
      </c>
      <c r="AU1248" s="278" t="s">
        <v>82</v>
      </c>
      <c r="AV1248" s="14" t="s">
        <v>82</v>
      </c>
      <c r="AW1248" s="14" t="s">
        <v>30</v>
      </c>
      <c r="AX1248" s="14" t="s">
        <v>73</v>
      </c>
      <c r="AY1248" s="278" t="s">
        <v>158</v>
      </c>
    </row>
    <row r="1249" spans="1:51" s="14" customFormat="1" ht="12">
      <c r="A1249" s="14"/>
      <c r="B1249" s="268"/>
      <c r="C1249" s="269"/>
      <c r="D1249" s="259" t="s">
        <v>166</v>
      </c>
      <c r="E1249" s="270" t="s">
        <v>1</v>
      </c>
      <c r="F1249" s="271" t="s">
        <v>2524</v>
      </c>
      <c r="G1249" s="269"/>
      <c r="H1249" s="272">
        <v>31.5</v>
      </c>
      <c r="I1249" s="273"/>
      <c r="J1249" s="269"/>
      <c r="K1249" s="269"/>
      <c r="L1249" s="274"/>
      <c r="M1249" s="275"/>
      <c r="N1249" s="276"/>
      <c r="O1249" s="276"/>
      <c r="P1249" s="276"/>
      <c r="Q1249" s="276"/>
      <c r="R1249" s="276"/>
      <c r="S1249" s="276"/>
      <c r="T1249" s="27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78" t="s">
        <v>166</v>
      </c>
      <c r="AU1249" s="278" t="s">
        <v>82</v>
      </c>
      <c r="AV1249" s="14" t="s">
        <v>82</v>
      </c>
      <c r="AW1249" s="14" t="s">
        <v>30</v>
      </c>
      <c r="AX1249" s="14" t="s">
        <v>73</v>
      </c>
      <c r="AY1249" s="278" t="s">
        <v>158</v>
      </c>
    </row>
    <row r="1250" spans="1:51" s="14" customFormat="1" ht="12">
      <c r="A1250" s="14"/>
      <c r="B1250" s="268"/>
      <c r="C1250" s="269"/>
      <c r="D1250" s="259" t="s">
        <v>166</v>
      </c>
      <c r="E1250" s="270" t="s">
        <v>1</v>
      </c>
      <c r="F1250" s="271" t="s">
        <v>2525</v>
      </c>
      <c r="G1250" s="269"/>
      <c r="H1250" s="272">
        <v>11.97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166</v>
      </c>
      <c r="AU1250" s="278" t="s">
        <v>82</v>
      </c>
      <c r="AV1250" s="14" t="s">
        <v>82</v>
      </c>
      <c r="AW1250" s="14" t="s">
        <v>30</v>
      </c>
      <c r="AX1250" s="14" t="s">
        <v>73</v>
      </c>
      <c r="AY1250" s="278" t="s">
        <v>158</v>
      </c>
    </row>
    <row r="1251" spans="1:51" s="13" customFormat="1" ht="12">
      <c r="A1251" s="13"/>
      <c r="B1251" s="257"/>
      <c r="C1251" s="258"/>
      <c r="D1251" s="259" t="s">
        <v>166</v>
      </c>
      <c r="E1251" s="260" t="s">
        <v>1</v>
      </c>
      <c r="F1251" s="261" t="s">
        <v>392</v>
      </c>
      <c r="G1251" s="258"/>
      <c r="H1251" s="260" t="s">
        <v>1</v>
      </c>
      <c r="I1251" s="262"/>
      <c r="J1251" s="258"/>
      <c r="K1251" s="258"/>
      <c r="L1251" s="263"/>
      <c r="M1251" s="264"/>
      <c r="N1251" s="265"/>
      <c r="O1251" s="265"/>
      <c r="P1251" s="265"/>
      <c r="Q1251" s="265"/>
      <c r="R1251" s="265"/>
      <c r="S1251" s="265"/>
      <c r="T1251" s="266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7" t="s">
        <v>166</v>
      </c>
      <c r="AU1251" s="267" t="s">
        <v>82</v>
      </c>
      <c r="AV1251" s="13" t="s">
        <v>80</v>
      </c>
      <c r="AW1251" s="13" t="s">
        <v>30</v>
      </c>
      <c r="AX1251" s="13" t="s">
        <v>73</v>
      </c>
      <c r="AY1251" s="267" t="s">
        <v>158</v>
      </c>
    </row>
    <row r="1252" spans="1:51" s="14" customFormat="1" ht="12">
      <c r="A1252" s="14"/>
      <c r="B1252" s="268"/>
      <c r="C1252" s="269"/>
      <c r="D1252" s="259" t="s">
        <v>166</v>
      </c>
      <c r="E1252" s="270" t="s">
        <v>1</v>
      </c>
      <c r="F1252" s="271" t="s">
        <v>2528</v>
      </c>
      <c r="G1252" s="269"/>
      <c r="H1252" s="272">
        <v>17.82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166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158</v>
      </c>
    </row>
    <row r="1253" spans="1:51" s="14" customFormat="1" ht="12">
      <c r="A1253" s="14"/>
      <c r="B1253" s="268"/>
      <c r="C1253" s="269"/>
      <c r="D1253" s="259" t="s">
        <v>166</v>
      </c>
      <c r="E1253" s="270" t="s">
        <v>1</v>
      </c>
      <c r="F1253" s="271" t="s">
        <v>2530</v>
      </c>
      <c r="G1253" s="269"/>
      <c r="H1253" s="272">
        <v>14.7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166</v>
      </c>
      <c r="AU1253" s="278" t="s">
        <v>82</v>
      </c>
      <c r="AV1253" s="14" t="s">
        <v>82</v>
      </c>
      <c r="AW1253" s="14" t="s">
        <v>30</v>
      </c>
      <c r="AX1253" s="14" t="s">
        <v>73</v>
      </c>
      <c r="AY1253" s="278" t="s">
        <v>158</v>
      </c>
    </row>
    <row r="1254" spans="1:51" s="14" customFormat="1" ht="12">
      <c r="A1254" s="14"/>
      <c r="B1254" s="268"/>
      <c r="C1254" s="269"/>
      <c r="D1254" s="259" t="s">
        <v>166</v>
      </c>
      <c r="E1254" s="270" t="s">
        <v>1</v>
      </c>
      <c r="F1254" s="271" t="s">
        <v>2524</v>
      </c>
      <c r="G1254" s="269"/>
      <c r="H1254" s="272">
        <v>31.5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166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158</v>
      </c>
    </row>
    <row r="1255" spans="1:51" s="14" customFormat="1" ht="12">
      <c r="A1255" s="14"/>
      <c r="B1255" s="268"/>
      <c r="C1255" s="269"/>
      <c r="D1255" s="259" t="s">
        <v>166</v>
      </c>
      <c r="E1255" s="270" t="s">
        <v>1</v>
      </c>
      <c r="F1255" s="271" t="s">
        <v>2531</v>
      </c>
      <c r="G1255" s="269"/>
      <c r="H1255" s="272">
        <v>1.125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166</v>
      </c>
      <c r="AU1255" s="278" t="s">
        <v>82</v>
      </c>
      <c r="AV1255" s="14" t="s">
        <v>82</v>
      </c>
      <c r="AW1255" s="14" t="s">
        <v>30</v>
      </c>
      <c r="AX1255" s="14" t="s">
        <v>73</v>
      </c>
      <c r="AY1255" s="278" t="s">
        <v>158</v>
      </c>
    </row>
    <row r="1256" spans="1:65" s="2" customFormat="1" ht="21.75" customHeight="1">
      <c r="A1256" s="37"/>
      <c r="B1256" s="38"/>
      <c r="C1256" s="243" t="s">
        <v>1736</v>
      </c>
      <c r="D1256" s="243" t="s">
        <v>160</v>
      </c>
      <c r="E1256" s="244" t="s">
        <v>1756</v>
      </c>
      <c r="F1256" s="245" t="s">
        <v>1757</v>
      </c>
      <c r="G1256" s="246" t="s">
        <v>163</v>
      </c>
      <c r="H1256" s="247">
        <v>37.432</v>
      </c>
      <c r="I1256" s="248"/>
      <c r="J1256" s="249">
        <f>ROUND(I1256*H1256,2)</f>
        <v>0</v>
      </c>
      <c r="K1256" s="250"/>
      <c r="L1256" s="43"/>
      <c r="M1256" s="251" t="s">
        <v>1</v>
      </c>
      <c r="N1256" s="252" t="s">
        <v>38</v>
      </c>
      <c r="O1256" s="90"/>
      <c r="P1256" s="253">
        <f>O1256*H1256</f>
        <v>0</v>
      </c>
      <c r="Q1256" s="253">
        <v>0.00025</v>
      </c>
      <c r="R1256" s="253">
        <f>Q1256*H1256</f>
        <v>0.009358</v>
      </c>
      <c r="S1256" s="253">
        <v>0</v>
      </c>
      <c r="T1256" s="254">
        <f>S1256*H1256</f>
        <v>0</v>
      </c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R1256" s="255" t="s">
        <v>242</v>
      </c>
      <c r="AT1256" s="255" t="s">
        <v>160</v>
      </c>
      <c r="AU1256" s="255" t="s">
        <v>82</v>
      </c>
      <c r="AY1256" s="16" t="s">
        <v>158</v>
      </c>
      <c r="BE1256" s="256">
        <f>IF(N1256="základní",J1256,0)</f>
        <v>0</v>
      </c>
      <c r="BF1256" s="256">
        <f>IF(N1256="snížená",J1256,0)</f>
        <v>0</v>
      </c>
      <c r="BG1256" s="256">
        <f>IF(N1256="zákl. přenesená",J1256,0)</f>
        <v>0</v>
      </c>
      <c r="BH1256" s="256">
        <f>IF(N1256="sníž. přenesená",J1256,0)</f>
        <v>0</v>
      </c>
      <c r="BI1256" s="256">
        <f>IF(N1256="nulová",J1256,0)</f>
        <v>0</v>
      </c>
      <c r="BJ1256" s="16" t="s">
        <v>80</v>
      </c>
      <c r="BK1256" s="256">
        <f>ROUND(I1256*H1256,2)</f>
        <v>0</v>
      </c>
      <c r="BL1256" s="16" t="s">
        <v>242</v>
      </c>
      <c r="BM1256" s="255" t="s">
        <v>2915</v>
      </c>
    </row>
    <row r="1257" spans="1:51" s="13" customFormat="1" ht="12">
      <c r="A1257" s="13"/>
      <c r="B1257" s="257"/>
      <c r="C1257" s="258"/>
      <c r="D1257" s="259" t="s">
        <v>166</v>
      </c>
      <c r="E1257" s="260" t="s">
        <v>1</v>
      </c>
      <c r="F1257" s="261" t="s">
        <v>2295</v>
      </c>
      <c r="G1257" s="258"/>
      <c r="H1257" s="260" t="s">
        <v>1</v>
      </c>
      <c r="I1257" s="262"/>
      <c r="J1257" s="258"/>
      <c r="K1257" s="258"/>
      <c r="L1257" s="263"/>
      <c r="M1257" s="264"/>
      <c r="N1257" s="265"/>
      <c r="O1257" s="265"/>
      <c r="P1257" s="265"/>
      <c r="Q1257" s="265"/>
      <c r="R1257" s="265"/>
      <c r="S1257" s="265"/>
      <c r="T1257" s="266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67" t="s">
        <v>166</v>
      </c>
      <c r="AU1257" s="267" t="s">
        <v>82</v>
      </c>
      <c r="AV1257" s="13" t="s">
        <v>80</v>
      </c>
      <c r="AW1257" s="13" t="s">
        <v>30</v>
      </c>
      <c r="AX1257" s="13" t="s">
        <v>73</v>
      </c>
      <c r="AY1257" s="267" t="s">
        <v>158</v>
      </c>
    </row>
    <row r="1258" spans="1:51" s="14" customFormat="1" ht="12">
      <c r="A1258" s="14"/>
      <c r="B1258" s="268"/>
      <c r="C1258" s="269"/>
      <c r="D1258" s="259" t="s">
        <v>166</v>
      </c>
      <c r="E1258" s="270" t="s">
        <v>1</v>
      </c>
      <c r="F1258" s="271" t="s">
        <v>2526</v>
      </c>
      <c r="G1258" s="269"/>
      <c r="H1258" s="272">
        <v>5.72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166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158</v>
      </c>
    </row>
    <row r="1259" spans="1:51" s="14" customFormat="1" ht="12">
      <c r="A1259" s="14"/>
      <c r="B1259" s="268"/>
      <c r="C1259" s="269"/>
      <c r="D1259" s="259" t="s">
        <v>166</v>
      </c>
      <c r="E1259" s="270" t="s">
        <v>1</v>
      </c>
      <c r="F1259" s="271" t="s">
        <v>2527</v>
      </c>
      <c r="G1259" s="269"/>
      <c r="H1259" s="272">
        <v>1.65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166</v>
      </c>
      <c r="AU1259" s="278" t="s">
        <v>82</v>
      </c>
      <c r="AV1259" s="14" t="s">
        <v>82</v>
      </c>
      <c r="AW1259" s="14" t="s">
        <v>30</v>
      </c>
      <c r="AX1259" s="14" t="s">
        <v>73</v>
      </c>
      <c r="AY1259" s="278" t="s">
        <v>158</v>
      </c>
    </row>
    <row r="1260" spans="1:51" s="13" customFormat="1" ht="12">
      <c r="A1260" s="13"/>
      <c r="B1260" s="257"/>
      <c r="C1260" s="258"/>
      <c r="D1260" s="259" t="s">
        <v>166</v>
      </c>
      <c r="E1260" s="260" t="s">
        <v>1</v>
      </c>
      <c r="F1260" s="261" t="s">
        <v>392</v>
      </c>
      <c r="G1260" s="258"/>
      <c r="H1260" s="260" t="s">
        <v>1</v>
      </c>
      <c r="I1260" s="262"/>
      <c r="J1260" s="258"/>
      <c r="K1260" s="258"/>
      <c r="L1260" s="263"/>
      <c r="M1260" s="264"/>
      <c r="N1260" s="265"/>
      <c r="O1260" s="265"/>
      <c r="P1260" s="265"/>
      <c r="Q1260" s="265"/>
      <c r="R1260" s="265"/>
      <c r="S1260" s="265"/>
      <c r="T1260" s="26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7" t="s">
        <v>166</v>
      </c>
      <c r="AU1260" s="267" t="s">
        <v>82</v>
      </c>
      <c r="AV1260" s="13" t="s">
        <v>80</v>
      </c>
      <c r="AW1260" s="13" t="s">
        <v>30</v>
      </c>
      <c r="AX1260" s="13" t="s">
        <v>73</v>
      </c>
      <c r="AY1260" s="267" t="s">
        <v>158</v>
      </c>
    </row>
    <row r="1261" spans="1:51" s="14" customFormat="1" ht="12">
      <c r="A1261" s="14"/>
      <c r="B1261" s="268"/>
      <c r="C1261" s="269"/>
      <c r="D1261" s="259" t="s">
        <v>166</v>
      </c>
      <c r="E1261" s="270" t="s">
        <v>1</v>
      </c>
      <c r="F1261" s="271" t="s">
        <v>2529</v>
      </c>
      <c r="G1261" s="269"/>
      <c r="H1261" s="272">
        <v>7.182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166</v>
      </c>
      <c r="AU1261" s="278" t="s">
        <v>82</v>
      </c>
      <c r="AV1261" s="14" t="s">
        <v>82</v>
      </c>
      <c r="AW1261" s="14" t="s">
        <v>30</v>
      </c>
      <c r="AX1261" s="14" t="s">
        <v>73</v>
      </c>
      <c r="AY1261" s="278" t="s">
        <v>158</v>
      </c>
    </row>
    <row r="1262" spans="1:51" s="14" customFormat="1" ht="12">
      <c r="A1262" s="14"/>
      <c r="B1262" s="268"/>
      <c r="C1262" s="269"/>
      <c r="D1262" s="259" t="s">
        <v>166</v>
      </c>
      <c r="E1262" s="270" t="s">
        <v>1</v>
      </c>
      <c r="F1262" s="271" t="s">
        <v>2532</v>
      </c>
      <c r="G1262" s="269"/>
      <c r="H1262" s="272">
        <v>22.88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166</v>
      </c>
      <c r="AU1262" s="278" t="s">
        <v>82</v>
      </c>
      <c r="AV1262" s="14" t="s">
        <v>82</v>
      </c>
      <c r="AW1262" s="14" t="s">
        <v>30</v>
      </c>
      <c r="AX1262" s="14" t="s">
        <v>73</v>
      </c>
      <c r="AY1262" s="278" t="s">
        <v>158</v>
      </c>
    </row>
    <row r="1263" spans="1:65" s="2" customFormat="1" ht="21.75" customHeight="1">
      <c r="A1263" s="37"/>
      <c r="B1263" s="38"/>
      <c r="C1263" s="243" t="s">
        <v>1740</v>
      </c>
      <c r="D1263" s="243" t="s">
        <v>160</v>
      </c>
      <c r="E1263" s="244" t="s">
        <v>1760</v>
      </c>
      <c r="F1263" s="245" t="s">
        <v>1761</v>
      </c>
      <c r="G1263" s="246" t="s">
        <v>284</v>
      </c>
      <c r="H1263" s="247">
        <v>31</v>
      </c>
      <c r="I1263" s="248"/>
      <c r="J1263" s="249">
        <f>ROUND(I1263*H1263,2)</f>
        <v>0</v>
      </c>
      <c r="K1263" s="250"/>
      <c r="L1263" s="43"/>
      <c r="M1263" s="251" t="s">
        <v>1</v>
      </c>
      <c r="N1263" s="252" t="s">
        <v>38</v>
      </c>
      <c r="O1263" s="90"/>
      <c r="P1263" s="253">
        <f>O1263*H1263</f>
        <v>0</v>
      </c>
      <c r="Q1263" s="253">
        <v>0.00025</v>
      </c>
      <c r="R1263" s="253">
        <f>Q1263*H1263</f>
        <v>0.00775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242</v>
      </c>
      <c r="AT1263" s="255" t="s">
        <v>160</v>
      </c>
      <c r="AU1263" s="255" t="s">
        <v>82</v>
      </c>
      <c r="AY1263" s="16" t="s">
        <v>158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242</v>
      </c>
      <c r="BM1263" s="255" t="s">
        <v>2916</v>
      </c>
    </row>
    <row r="1264" spans="1:51" s="13" customFormat="1" ht="12">
      <c r="A1264" s="13"/>
      <c r="B1264" s="257"/>
      <c r="C1264" s="258"/>
      <c r="D1264" s="259" t="s">
        <v>166</v>
      </c>
      <c r="E1264" s="260" t="s">
        <v>1</v>
      </c>
      <c r="F1264" s="261" t="s">
        <v>2288</v>
      </c>
      <c r="G1264" s="258"/>
      <c r="H1264" s="260" t="s">
        <v>1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7" t="s">
        <v>166</v>
      </c>
      <c r="AU1264" s="267" t="s">
        <v>82</v>
      </c>
      <c r="AV1264" s="13" t="s">
        <v>80</v>
      </c>
      <c r="AW1264" s="13" t="s">
        <v>30</v>
      </c>
      <c r="AX1264" s="13" t="s">
        <v>73</v>
      </c>
      <c r="AY1264" s="267" t="s">
        <v>158</v>
      </c>
    </row>
    <row r="1265" spans="1:51" s="14" customFormat="1" ht="12">
      <c r="A1265" s="14"/>
      <c r="B1265" s="268"/>
      <c r="C1265" s="269"/>
      <c r="D1265" s="259" t="s">
        <v>166</v>
      </c>
      <c r="E1265" s="270" t="s">
        <v>1</v>
      </c>
      <c r="F1265" s="271" t="s">
        <v>2917</v>
      </c>
      <c r="G1265" s="269"/>
      <c r="H1265" s="272">
        <v>31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166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158</v>
      </c>
    </row>
    <row r="1266" spans="1:65" s="2" customFormat="1" ht="33" customHeight="1">
      <c r="A1266" s="37"/>
      <c r="B1266" s="38"/>
      <c r="C1266" s="279" t="s">
        <v>1745</v>
      </c>
      <c r="D1266" s="279" t="s">
        <v>233</v>
      </c>
      <c r="E1266" s="280" t="s">
        <v>1765</v>
      </c>
      <c r="F1266" s="281" t="s">
        <v>2918</v>
      </c>
      <c r="G1266" s="282" t="s">
        <v>284</v>
      </c>
      <c r="H1266" s="283">
        <v>5</v>
      </c>
      <c r="I1266" s="284"/>
      <c r="J1266" s="285">
        <f>ROUND(I1266*H1266,2)</f>
        <v>0</v>
      </c>
      <c r="K1266" s="286"/>
      <c r="L1266" s="287"/>
      <c r="M1266" s="288" t="s">
        <v>1</v>
      </c>
      <c r="N1266" s="289" t="s">
        <v>38</v>
      </c>
      <c r="O1266" s="90"/>
      <c r="P1266" s="253">
        <f>O1266*H1266</f>
        <v>0</v>
      </c>
      <c r="Q1266" s="253">
        <v>0.01</v>
      </c>
      <c r="R1266" s="253">
        <f>Q1266*H1266</f>
        <v>0.05</v>
      </c>
      <c r="S1266" s="253">
        <v>0</v>
      </c>
      <c r="T1266" s="254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55" t="s">
        <v>341</v>
      </c>
      <c r="AT1266" s="255" t="s">
        <v>233</v>
      </c>
      <c r="AU1266" s="255" t="s">
        <v>82</v>
      </c>
      <c r="AY1266" s="16" t="s">
        <v>158</v>
      </c>
      <c r="BE1266" s="256">
        <f>IF(N1266="základní",J1266,0)</f>
        <v>0</v>
      </c>
      <c r="BF1266" s="256">
        <f>IF(N1266="snížená",J1266,0)</f>
        <v>0</v>
      </c>
      <c r="BG1266" s="256">
        <f>IF(N1266="zákl. přenesená",J1266,0)</f>
        <v>0</v>
      </c>
      <c r="BH1266" s="256">
        <f>IF(N1266="sníž. přenesená",J1266,0)</f>
        <v>0</v>
      </c>
      <c r="BI1266" s="256">
        <f>IF(N1266="nulová",J1266,0)</f>
        <v>0</v>
      </c>
      <c r="BJ1266" s="16" t="s">
        <v>80</v>
      </c>
      <c r="BK1266" s="256">
        <f>ROUND(I1266*H1266,2)</f>
        <v>0</v>
      </c>
      <c r="BL1266" s="16" t="s">
        <v>242</v>
      </c>
      <c r="BM1266" s="255" t="s">
        <v>2919</v>
      </c>
    </row>
    <row r="1267" spans="1:51" s="14" customFormat="1" ht="12">
      <c r="A1267" s="14"/>
      <c r="B1267" s="268"/>
      <c r="C1267" s="269"/>
      <c r="D1267" s="259" t="s">
        <v>166</v>
      </c>
      <c r="E1267" s="270" t="s">
        <v>1</v>
      </c>
      <c r="F1267" s="271" t="s">
        <v>2920</v>
      </c>
      <c r="G1267" s="269"/>
      <c r="H1267" s="272">
        <v>5</v>
      </c>
      <c r="I1267" s="273"/>
      <c r="J1267" s="269"/>
      <c r="K1267" s="269"/>
      <c r="L1267" s="274"/>
      <c r="M1267" s="275"/>
      <c r="N1267" s="276"/>
      <c r="O1267" s="276"/>
      <c r="P1267" s="276"/>
      <c r="Q1267" s="276"/>
      <c r="R1267" s="276"/>
      <c r="S1267" s="276"/>
      <c r="T1267" s="277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78" t="s">
        <v>166</v>
      </c>
      <c r="AU1267" s="278" t="s">
        <v>82</v>
      </c>
      <c r="AV1267" s="14" t="s">
        <v>82</v>
      </c>
      <c r="AW1267" s="14" t="s">
        <v>30</v>
      </c>
      <c r="AX1267" s="14" t="s">
        <v>73</v>
      </c>
      <c r="AY1267" s="278" t="s">
        <v>158</v>
      </c>
    </row>
    <row r="1268" spans="1:65" s="2" customFormat="1" ht="33" customHeight="1">
      <c r="A1268" s="37"/>
      <c r="B1268" s="38"/>
      <c r="C1268" s="279" t="s">
        <v>1751</v>
      </c>
      <c r="D1268" s="279" t="s">
        <v>233</v>
      </c>
      <c r="E1268" s="280" t="s">
        <v>1770</v>
      </c>
      <c r="F1268" s="281" t="s">
        <v>2921</v>
      </c>
      <c r="G1268" s="282" t="s">
        <v>284</v>
      </c>
      <c r="H1268" s="283">
        <v>2</v>
      </c>
      <c r="I1268" s="284"/>
      <c r="J1268" s="285">
        <f>ROUND(I1268*H1268,2)</f>
        <v>0</v>
      </c>
      <c r="K1268" s="286"/>
      <c r="L1268" s="287"/>
      <c r="M1268" s="288" t="s">
        <v>1</v>
      </c>
      <c r="N1268" s="289" t="s">
        <v>38</v>
      </c>
      <c r="O1268" s="90"/>
      <c r="P1268" s="253">
        <f>O1268*H1268</f>
        <v>0</v>
      </c>
      <c r="Q1268" s="253">
        <v>0.01</v>
      </c>
      <c r="R1268" s="253">
        <f>Q1268*H1268</f>
        <v>0.02</v>
      </c>
      <c r="S1268" s="253">
        <v>0</v>
      </c>
      <c r="T1268" s="254">
        <f>S1268*H1268</f>
        <v>0</v>
      </c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R1268" s="255" t="s">
        <v>341</v>
      </c>
      <c r="AT1268" s="255" t="s">
        <v>233</v>
      </c>
      <c r="AU1268" s="255" t="s">
        <v>82</v>
      </c>
      <c r="AY1268" s="16" t="s">
        <v>158</v>
      </c>
      <c r="BE1268" s="256">
        <f>IF(N1268="základní",J1268,0)</f>
        <v>0</v>
      </c>
      <c r="BF1268" s="256">
        <f>IF(N1268="snížená",J1268,0)</f>
        <v>0</v>
      </c>
      <c r="BG1268" s="256">
        <f>IF(N1268="zákl. přenesená",J1268,0)</f>
        <v>0</v>
      </c>
      <c r="BH1268" s="256">
        <f>IF(N1268="sníž. přenesená",J1268,0)</f>
        <v>0</v>
      </c>
      <c r="BI1268" s="256">
        <f>IF(N1268="nulová",J1268,0)</f>
        <v>0</v>
      </c>
      <c r="BJ1268" s="16" t="s">
        <v>80</v>
      </c>
      <c r="BK1268" s="256">
        <f>ROUND(I1268*H1268,2)</f>
        <v>0</v>
      </c>
      <c r="BL1268" s="16" t="s">
        <v>242</v>
      </c>
      <c r="BM1268" s="255" t="s">
        <v>2922</v>
      </c>
    </row>
    <row r="1269" spans="1:51" s="14" customFormat="1" ht="12">
      <c r="A1269" s="14"/>
      <c r="B1269" s="268"/>
      <c r="C1269" s="269"/>
      <c r="D1269" s="259" t="s">
        <v>166</v>
      </c>
      <c r="E1269" s="270" t="s">
        <v>1</v>
      </c>
      <c r="F1269" s="271" t="s">
        <v>1773</v>
      </c>
      <c r="G1269" s="269"/>
      <c r="H1269" s="272">
        <v>2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166</v>
      </c>
      <c r="AU1269" s="278" t="s">
        <v>82</v>
      </c>
      <c r="AV1269" s="14" t="s">
        <v>82</v>
      </c>
      <c r="AW1269" s="14" t="s">
        <v>30</v>
      </c>
      <c r="AX1269" s="14" t="s">
        <v>73</v>
      </c>
      <c r="AY1269" s="278" t="s">
        <v>158</v>
      </c>
    </row>
    <row r="1270" spans="1:65" s="2" customFormat="1" ht="33" customHeight="1">
      <c r="A1270" s="37"/>
      <c r="B1270" s="38"/>
      <c r="C1270" s="279" t="s">
        <v>1755</v>
      </c>
      <c r="D1270" s="279" t="s">
        <v>233</v>
      </c>
      <c r="E1270" s="280" t="s">
        <v>1785</v>
      </c>
      <c r="F1270" s="281" t="s">
        <v>2923</v>
      </c>
      <c r="G1270" s="282" t="s">
        <v>284</v>
      </c>
      <c r="H1270" s="283">
        <v>11</v>
      </c>
      <c r="I1270" s="284"/>
      <c r="J1270" s="285">
        <f>ROUND(I1270*H1270,2)</f>
        <v>0</v>
      </c>
      <c r="K1270" s="286"/>
      <c r="L1270" s="287"/>
      <c r="M1270" s="288" t="s">
        <v>1</v>
      </c>
      <c r="N1270" s="289" t="s">
        <v>38</v>
      </c>
      <c r="O1270" s="90"/>
      <c r="P1270" s="253">
        <f>O1270*H1270</f>
        <v>0</v>
      </c>
      <c r="Q1270" s="253">
        <v>0.01</v>
      </c>
      <c r="R1270" s="253">
        <f>Q1270*H1270</f>
        <v>0.11</v>
      </c>
      <c r="S1270" s="253">
        <v>0</v>
      </c>
      <c r="T1270" s="254">
        <f>S1270*H1270</f>
        <v>0</v>
      </c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R1270" s="255" t="s">
        <v>341</v>
      </c>
      <c r="AT1270" s="255" t="s">
        <v>233</v>
      </c>
      <c r="AU1270" s="255" t="s">
        <v>82</v>
      </c>
      <c r="AY1270" s="16" t="s">
        <v>158</v>
      </c>
      <c r="BE1270" s="256">
        <f>IF(N1270="základní",J1270,0)</f>
        <v>0</v>
      </c>
      <c r="BF1270" s="256">
        <f>IF(N1270="snížená",J1270,0)</f>
        <v>0</v>
      </c>
      <c r="BG1270" s="256">
        <f>IF(N1270="zákl. přenesená",J1270,0)</f>
        <v>0</v>
      </c>
      <c r="BH1270" s="256">
        <f>IF(N1270="sníž. přenesená",J1270,0)</f>
        <v>0</v>
      </c>
      <c r="BI1270" s="256">
        <f>IF(N1270="nulová",J1270,0)</f>
        <v>0</v>
      </c>
      <c r="BJ1270" s="16" t="s">
        <v>80</v>
      </c>
      <c r="BK1270" s="256">
        <f>ROUND(I1270*H1270,2)</f>
        <v>0</v>
      </c>
      <c r="BL1270" s="16" t="s">
        <v>242</v>
      </c>
      <c r="BM1270" s="255" t="s">
        <v>2924</v>
      </c>
    </row>
    <row r="1271" spans="1:51" s="14" customFormat="1" ht="12">
      <c r="A1271" s="14"/>
      <c r="B1271" s="268"/>
      <c r="C1271" s="269"/>
      <c r="D1271" s="259" t="s">
        <v>166</v>
      </c>
      <c r="E1271" s="270" t="s">
        <v>1</v>
      </c>
      <c r="F1271" s="271" t="s">
        <v>2925</v>
      </c>
      <c r="G1271" s="269"/>
      <c r="H1271" s="272">
        <v>11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166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158</v>
      </c>
    </row>
    <row r="1272" spans="1:65" s="2" customFormat="1" ht="33" customHeight="1">
      <c r="A1272" s="37"/>
      <c r="B1272" s="38"/>
      <c r="C1272" s="279" t="s">
        <v>1759</v>
      </c>
      <c r="D1272" s="279" t="s">
        <v>233</v>
      </c>
      <c r="E1272" s="280" t="s">
        <v>1789</v>
      </c>
      <c r="F1272" s="281" t="s">
        <v>2926</v>
      </c>
      <c r="G1272" s="282" t="s">
        <v>284</v>
      </c>
      <c r="H1272" s="283">
        <v>13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38</v>
      </c>
      <c r="O1272" s="90"/>
      <c r="P1272" s="253">
        <f>O1272*H1272</f>
        <v>0</v>
      </c>
      <c r="Q1272" s="253">
        <v>0.01</v>
      </c>
      <c r="R1272" s="253">
        <f>Q1272*H1272</f>
        <v>0.13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341</v>
      </c>
      <c r="AT1272" s="255" t="s">
        <v>233</v>
      </c>
      <c r="AU1272" s="255" t="s">
        <v>82</v>
      </c>
      <c r="AY1272" s="16" t="s">
        <v>158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242</v>
      </c>
      <c r="BM1272" s="255" t="s">
        <v>2927</v>
      </c>
    </row>
    <row r="1273" spans="1:51" s="14" customFormat="1" ht="12">
      <c r="A1273" s="14"/>
      <c r="B1273" s="268"/>
      <c r="C1273" s="269"/>
      <c r="D1273" s="259" t="s">
        <v>166</v>
      </c>
      <c r="E1273" s="270" t="s">
        <v>1</v>
      </c>
      <c r="F1273" s="271" t="s">
        <v>2928</v>
      </c>
      <c r="G1273" s="269"/>
      <c r="H1273" s="272">
        <v>13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166</v>
      </c>
      <c r="AU1273" s="278" t="s">
        <v>82</v>
      </c>
      <c r="AV1273" s="14" t="s">
        <v>82</v>
      </c>
      <c r="AW1273" s="14" t="s">
        <v>30</v>
      </c>
      <c r="AX1273" s="14" t="s">
        <v>73</v>
      </c>
      <c r="AY1273" s="278" t="s">
        <v>158</v>
      </c>
    </row>
    <row r="1274" spans="1:65" s="2" customFormat="1" ht="33" customHeight="1">
      <c r="A1274" s="37"/>
      <c r="B1274" s="38"/>
      <c r="C1274" s="279" t="s">
        <v>1764</v>
      </c>
      <c r="D1274" s="279" t="s">
        <v>233</v>
      </c>
      <c r="E1274" s="280" t="s">
        <v>1793</v>
      </c>
      <c r="F1274" s="281" t="s">
        <v>2929</v>
      </c>
      <c r="G1274" s="282" t="s">
        <v>284</v>
      </c>
      <c r="H1274" s="283">
        <v>2</v>
      </c>
      <c r="I1274" s="284"/>
      <c r="J1274" s="285">
        <f>ROUND(I1274*H1274,2)</f>
        <v>0</v>
      </c>
      <c r="K1274" s="286"/>
      <c r="L1274" s="287"/>
      <c r="M1274" s="288" t="s">
        <v>1</v>
      </c>
      <c r="N1274" s="289" t="s">
        <v>38</v>
      </c>
      <c r="O1274" s="90"/>
      <c r="P1274" s="253">
        <f>O1274*H1274</f>
        <v>0</v>
      </c>
      <c r="Q1274" s="253">
        <v>0.0073</v>
      </c>
      <c r="R1274" s="253">
        <f>Q1274*H1274</f>
        <v>0.0146</v>
      </c>
      <c r="S1274" s="253">
        <v>0</v>
      </c>
      <c r="T1274" s="254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255" t="s">
        <v>341</v>
      </c>
      <c r="AT1274" s="255" t="s">
        <v>233</v>
      </c>
      <c r="AU1274" s="255" t="s">
        <v>82</v>
      </c>
      <c r="AY1274" s="16" t="s">
        <v>158</v>
      </c>
      <c r="BE1274" s="256">
        <f>IF(N1274="základní",J1274,0)</f>
        <v>0</v>
      </c>
      <c r="BF1274" s="256">
        <f>IF(N1274="snížená",J1274,0)</f>
        <v>0</v>
      </c>
      <c r="BG1274" s="256">
        <f>IF(N1274="zákl. přenesená",J1274,0)</f>
        <v>0</v>
      </c>
      <c r="BH1274" s="256">
        <f>IF(N1274="sníž. přenesená",J1274,0)</f>
        <v>0</v>
      </c>
      <c r="BI1274" s="256">
        <f>IF(N1274="nulová",J1274,0)</f>
        <v>0</v>
      </c>
      <c r="BJ1274" s="16" t="s">
        <v>80</v>
      </c>
      <c r="BK1274" s="256">
        <f>ROUND(I1274*H1274,2)</f>
        <v>0</v>
      </c>
      <c r="BL1274" s="16" t="s">
        <v>242</v>
      </c>
      <c r="BM1274" s="255" t="s">
        <v>2930</v>
      </c>
    </row>
    <row r="1275" spans="1:51" s="13" customFormat="1" ht="12">
      <c r="A1275" s="13"/>
      <c r="B1275" s="257"/>
      <c r="C1275" s="258"/>
      <c r="D1275" s="259" t="s">
        <v>166</v>
      </c>
      <c r="E1275" s="260" t="s">
        <v>1</v>
      </c>
      <c r="F1275" s="261" t="s">
        <v>1782</v>
      </c>
      <c r="G1275" s="258"/>
      <c r="H1275" s="260" t="s">
        <v>1</v>
      </c>
      <c r="I1275" s="262"/>
      <c r="J1275" s="258"/>
      <c r="K1275" s="258"/>
      <c r="L1275" s="263"/>
      <c r="M1275" s="264"/>
      <c r="N1275" s="265"/>
      <c r="O1275" s="265"/>
      <c r="P1275" s="265"/>
      <c r="Q1275" s="265"/>
      <c r="R1275" s="265"/>
      <c r="S1275" s="265"/>
      <c r="T1275" s="26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7" t="s">
        <v>166</v>
      </c>
      <c r="AU1275" s="267" t="s">
        <v>82</v>
      </c>
      <c r="AV1275" s="13" t="s">
        <v>80</v>
      </c>
      <c r="AW1275" s="13" t="s">
        <v>30</v>
      </c>
      <c r="AX1275" s="13" t="s">
        <v>73</v>
      </c>
      <c r="AY1275" s="267" t="s">
        <v>158</v>
      </c>
    </row>
    <row r="1276" spans="1:51" s="14" customFormat="1" ht="12">
      <c r="A1276" s="14"/>
      <c r="B1276" s="268"/>
      <c r="C1276" s="269"/>
      <c r="D1276" s="259" t="s">
        <v>166</v>
      </c>
      <c r="E1276" s="270" t="s">
        <v>1</v>
      </c>
      <c r="F1276" s="271" t="s">
        <v>2931</v>
      </c>
      <c r="G1276" s="269"/>
      <c r="H1276" s="272">
        <v>1</v>
      </c>
      <c r="I1276" s="273"/>
      <c r="J1276" s="269"/>
      <c r="K1276" s="269"/>
      <c r="L1276" s="274"/>
      <c r="M1276" s="275"/>
      <c r="N1276" s="276"/>
      <c r="O1276" s="276"/>
      <c r="P1276" s="276"/>
      <c r="Q1276" s="276"/>
      <c r="R1276" s="276"/>
      <c r="S1276" s="276"/>
      <c r="T1276" s="27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8" t="s">
        <v>166</v>
      </c>
      <c r="AU1276" s="278" t="s">
        <v>82</v>
      </c>
      <c r="AV1276" s="14" t="s">
        <v>82</v>
      </c>
      <c r="AW1276" s="14" t="s">
        <v>30</v>
      </c>
      <c r="AX1276" s="14" t="s">
        <v>73</v>
      </c>
      <c r="AY1276" s="278" t="s">
        <v>158</v>
      </c>
    </row>
    <row r="1277" spans="1:51" s="14" customFormat="1" ht="12">
      <c r="A1277" s="14"/>
      <c r="B1277" s="268"/>
      <c r="C1277" s="269"/>
      <c r="D1277" s="259" t="s">
        <v>166</v>
      </c>
      <c r="E1277" s="270" t="s">
        <v>1</v>
      </c>
      <c r="F1277" s="271" t="s">
        <v>2932</v>
      </c>
      <c r="G1277" s="269"/>
      <c r="H1277" s="272">
        <v>1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166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158</v>
      </c>
    </row>
    <row r="1278" spans="1:65" s="2" customFormat="1" ht="33" customHeight="1">
      <c r="A1278" s="37"/>
      <c r="B1278" s="38"/>
      <c r="C1278" s="279" t="s">
        <v>1769</v>
      </c>
      <c r="D1278" s="279" t="s">
        <v>233</v>
      </c>
      <c r="E1278" s="280" t="s">
        <v>2933</v>
      </c>
      <c r="F1278" s="281" t="s">
        <v>2934</v>
      </c>
      <c r="G1278" s="282" t="s">
        <v>284</v>
      </c>
      <c r="H1278" s="283">
        <v>2</v>
      </c>
      <c r="I1278" s="284"/>
      <c r="J1278" s="285">
        <f>ROUND(I1278*H1278,2)</f>
        <v>0</v>
      </c>
      <c r="K1278" s="286"/>
      <c r="L1278" s="287"/>
      <c r="M1278" s="288" t="s">
        <v>1</v>
      </c>
      <c r="N1278" s="289" t="s">
        <v>38</v>
      </c>
      <c r="O1278" s="90"/>
      <c r="P1278" s="253">
        <f>O1278*H1278</f>
        <v>0</v>
      </c>
      <c r="Q1278" s="253">
        <v>0.0073</v>
      </c>
      <c r="R1278" s="253">
        <f>Q1278*H1278</f>
        <v>0.0146</v>
      </c>
      <c r="S1278" s="253">
        <v>0</v>
      </c>
      <c r="T1278" s="254">
        <f>S1278*H1278</f>
        <v>0</v>
      </c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R1278" s="255" t="s">
        <v>341</v>
      </c>
      <c r="AT1278" s="255" t="s">
        <v>233</v>
      </c>
      <c r="AU1278" s="255" t="s">
        <v>82</v>
      </c>
      <c r="AY1278" s="16" t="s">
        <v>158</v>
      </c>
      <c r="BE1278" s="256">
        <f>IF(N1278="základní",J1278,0)</f>
        <v>0</v>
      </c>
      <c r="BF1278" s="256">
        <f>IF(N1278="snížená",J1278,0)</f>
        <v>0</v>
      </c>
      <c r="BG1278" s="256">
        <f>IF(N1278="zákl. přenesená",J1278,0)</f>
        <v>0</v>
      </c>
      <c r="BH1278" s="256">
        <f>IF(N1278="sníž. přenesená",J1278,0)</f>
        <v>0</v>
      </c>
      <c r="BI1278" s="256">
        <f>IF(N1278="nulová",J1278,0)</f>
        <v>0</v>
      </c>
      <c r="BJ1278" s="16" t="s">
        <v>80</v>
      </c>
      <c r="BK1278" s="256">
        <f>ROUND(I1278*H1278,2)</f>
        <v>0</v>
      </c>
      <c r="BL1278" s="16" t="s">
        <v>242</v>
      </c>
      <c r="BM1278" s="255" t="s">
        <v>2935</v>
      </c>
    </row>
    <row r="1279" spans="1:51" s="13" customFormat="1" ht="12">
      <c r="A1279" s="13"/>
      <c r="B1279" s="257"/>
      <c r="C1279" s="258"/>
      <c r="D1279" s="259" t="s">
        <v>166</v>
      </c>
      <c r="E1279" s="260" t="s">
        <v>1</v>
      </c>
      <c r="F1279" s="261" t="s">
        <v>1782</v>
      </c>
      <c r="G1279" s="258"/>
      <c r="H1279" s="260" t="s">
        <v>1</v>
      </c>
      <c r="I1279" s="262"/>
      <c r="J1279" s="258"/>
      <c r="K1279" s="258"/>
      <c r="L1279" s="263"/>
      <c r="M1279" s="264"/>
      <c r="N1279" s="265"/>
      <c r="O1279" s="265"/>
      <c r="P1279" s="265"/>
      <c r="Q1279" s="265"/>
      <c r="R1279" s="265"/>
      <c r="S1279" s="265"/>
      <c r="T1279" s="266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7" t="s">
        <v>166</v>
      </c>
      <c r="AU1279" s="267" t="s">
        <v>82</v>
      </c>
      <c r="AV1279" s="13" t="s">
        <v>80</v>
      </c>
      <c r="AW1279" s="13" t="s">
        <v>30</v>
      </c>
      <c r="AX1279" s="13" t="s">
        <v>73</v>
      </c>
      <c r="AY1279" s="267" t="s">
        <v>158</v>
      </c>
    </row>
    <row r="1280" spans="1:51" s="14" customFormat="1" ht="12">
      <c r="A1280" s="14"/>
      <c r="B1280" s="268"/>
      <c r="C1280" s="269"/>
      <c r="D1280" s="259" t="s">
        <v>166</v>
      </c>
      <c r="E1280" s="270" t="s">
        <v>1</v>
      </c>
      <c r="F1280" s="271" t="s">
        <v>2936</v>
      </c>
      <c r="G1280" s="269"/>
      <c r="H1280" s="272">
        <v>1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166</v>
      </c>
      <c r="AU1280" s="278" t="s">
        <v>82</v>
      </c>
      <c r="AV1280" s="14" t="s">
        <v>82</v>
      </c>
      <c r="AW1280" s="14" t="s">
        <v>30</v>
      </c>
      <c r="AX1280" s="14" t="s">
        <v>73</v>
      </c>
      <c r="AY1280" s="278" t="s">
        <v>158</v>
      </c>
    </row>
    <row r="1281" spans="1:51" s="14" customFormat="1" ht="12">
      <c r="A1281" s="14"/>
      <c r="B1281" s="268"/>
      <c r="C1281" s="269"/>
      <c r="D1281" s="259" t="s">
        <v>166</v>
      </c>
      <c r="E1281" s="270" t="s">
        <v>1</v>
      </c>
      <c r="F1281" s="271" t="s">
        <v>2932</v>
      </c>
      <c r="G1281" s="269"/>
      <c r="H1281" s="272">
        <v>1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166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158</v>
      </c>
    </row>
    <row r="1282" spans="1:65" s="2" customFormat="1" ht="33" customHeight="1">
      <c r="A1282" s="37"/>
      <c r="B1282" s="38"/>
      <c r="C1282" s="279" t="s">
        <v>1774</v>
      </c>
      <c r="D1282" s="279" t="s">
        <v>233</v>
      </c>
      <c r="E1282" s="280" t="s">
        <v>2937</v>
      </c>
      <c r="F1282" s="281" t="s">
        <v>2938</v>
      </c>
      <c r="G1282" s="282" t="s">
        <v>284</v>
      </c>
      <c r="H1282" s="283">
        <v>1</v>
      </c>
      <c r="I1282" s="284"/>
      <c r="J1282" s="285">
        <f>ROUND(I1282*H1282,2)</f>
        <v>0</v>
      </c>
      <c r="K1282" s="286"/>
      <c r="L1282" s="287"/>
      <c r="M1282" s="288" t="s">
        <v>1</v>
      </c>
      <c r="N1282" s="289" t="s">
        <v>38</v>
      </c>
      <c r="O1282" s="90"/>
      <c r="P1282" s="253">
        <f>O1282*H1282</f>
        <v>0</v>
      </c>
      <c r="Q1282" s="253">
        <v>0.0073</v>
      </c>
      <c r="R1282" s="253">
        <f>Q1282*H1282</f>
        <v>0.0073</v>
      </c>
      <c r="S1282" s="253">
        <v>0</v>
      </c>
      <c r="T1282" s="254">
        <f>S1282*H1282</f>
        <v>0</v>
      </c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R1282" s="255" t="s">
        <v>341</v>
      </c>
      <c r="AT1282" s="255" t="s">
        <v>233</v>
      </c>
      <c r="AU1282" s="255" t="s">
        <v>82</v>
      </c>
      <c r="AY1282" s="16" t="s">
        <v>158</v>
      </c>
      <c r="BE1282" s="256">
        <f>IF(N1282="základní",J1282,0)</f>
        <v>0</v>
      </c>
      <c r="BF1282" s="256">
        <f>IF(N1282="snížená",J1282,0)</f>
        <v>0</v>
      </c>
      <c r="BG1282" s="256">
        <f>IF(N1282="zákl. přenesená",J1282,0)</f>
        <v>0</v>
      </c>
      <c r="BH1282" s="256">
        <f>IF(N1282="sníž. přenesená",J1282,0)</f>
        <v>0</v>
      </c>
      <c r="BI1282" s="256">
        <f>IF(N1282="nulová",J1282,0)</f>
        <v>0</v>
      </c>
      <c r="BJ1282" s="16" t="s">
        <v>80</v>
      </c>
      <c r="BK1282" s="256">
        <f>ROUND(I1282*H1282,2)</f>
        <v>0</v>
      </c>
      <c r="BL1282" s="16" t="s">
        <v>242</v>
      </c>
      <c r="BM1282" s="255" t="s">
        <v>2939</v>
      </c>
    </row>
    <row r="1283" spans="1:51" s="13" customFormat="1" ht="12">
      <c r="A1283" s="13"/>
      <c r="B1283" s="257"/>
      <c r="C1283" s="258"/>
      <c r="D1283" s="259" t="s">
        <v>166</v>
      </c>
      <c r="E1283" s="260" t="s">
        <v>1</v>
      </c>
      <c r="F1283" s="261" t="s">
        <v>1782</v>
      </c>
      <c r="G1283" s="258"/>
      <c r="H1283" s="260" t="s">
        <v>1</v>
      </c>
      <c r="I1283" s="262"/>
      <c r="J1283" s="258"/>
      <c r="K1283" s="258"/>
      <c r="L1283" s="263"/>
      <c r="M1283" s="264"/>
      <c r="N1283" s="265"/>
      <c r="O1283" s="265"/>
      <c r="P1283" s="265"/>
      <c r="Q1283" s="265"/>
      <c r="R1283" s="265"/>
      <c r="S1283" s="265"/>
      <c r="T1283" s="26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7" t="s">
        <v>166</v>
      </c>
      <c r="AU1283" s="267" t="s">
        <v>82</v>
      </c>
      <c r="AV1283" s="13" t="s">
        <v>80</v>
      </c>
      <c r="AW1283" s="13" t="s">
        <v>30</v>
      </c>
      <c r="AX1283" s="13" t="s">
        <v>73</v>
      </c>
      <c r="AY1283" s="267" t="s">
        <v>158</v>
      </c>
    </row>
    <row r="1284" spans="1:51" s="14" customFormat="1" ht="12">
      <c r="A1284" s="14"/>
      <c r="B1284" s="268"/>
      <c r="C1284" s="269"/>
      <c r="D1284" s="259" t="s">
        <v>166</v>
      </c>
      <c r="E1284" s="270" t="s">
        <v>1</v>
      </c>
      <c r="F1284" s="271" t="s">
        <v>2936</v>
      </c>
      <c r="G1284" s="269"/>
      <c r="H1284" s="272">
        <v>1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166</v>
      </c>
      <c r="AU1284" s="278" t="s">
        <v>82</v>
      </c>
      <c r="AV1284" s="14" t="s">
        <v>82</v>
      </c>
      <c r="AW1284" s="14" t="s">
        <v>30</v>
      </c>
      <c r="AX1284" s="14" t="s">
        <v>73</v>
      </c>
      <c r="AY1284" s="278" t="s">
        <v>158</v>
      </c>
    </row>
    <row r="1285" spans="1:65" s="2" customFormat="1" ht="33" customHeight="1">
      <c r="A1285" s="37"/>
      <c r="B1285" s="38"/>
      <c r="C1285" s="279" t="s">
        <v>1778</v>
      </c>
      <c r="D1285" s="279" t="s">
        <v>233</v>
      </c>
      <c r="E1285" s="280" t="s">
        <v>2940</v>
      </c>
      <c r="F1285" s="281" t="s">
        <v>2941</v>
      </c>
      <c r="G1285" s="282" t="s">
        <v>284</v>
      </c>
      <c r="H1285" s="283">
        <v>3</v>
      </c>
      <c r="I1285" s="284"/>
      <c r="J1285" s="285">
        <f>ROUND(I1285*H1285,2)</f>
        <v>0</v>
      </c>
      <c r="K1285" s="286"/>
      <c r="L1285" s="287"/>
      <c r="M1285" s="288" t="s">
        <v>1</v>
      </c>
      <c r="N1285" s="289" t="s">
        <v>38</v>
      </c>
      <c r="O1285" s="90"/>
      <c r="P1285" s="253">
        <f>O1285*H1285</f>
        <v>0</v>
      </c>
      <c r="Q1285" s="253">
        <v>0.0073</v>
      </c>
      <c r="R1285" s="253">
        <f>Q1285*H1285</f>
        <v>0.0219</v>
      </c>
      <c r="S1285" s="253">
        <v>0</v>
      </c>
      <c r="T1285" s="254">
        <f>S1285*H1285</f>
        <v>0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255" t="s">
        <v>341</v>
      </c>
      <c r="AT1285" s="255" t="s">
        <v>233</v>
      </c>
      <c r="AU1285" s="255" t="s">
        <v>82</v>
      </c>
      <c r="AY1285" s="16" t="s">
        <v>158</v>
      </c>
      <c r="BE1285" s="256">
        <f>IF(N1285="základní",J1285,0)</f>
        <v>0</v>
      </c>
      <c r="BF1285" s="256">
        <f>IF(N1285="snížená",J1285,0)</f>
        <v>0</v>
      </c>
      <c r="BG1285" s="256">
        <f>IF(N1285="zákl. přenesená",J1285,0)</f>
        <v>0</v>
      </c>
      <c r="BH1285" s="256">
        <f>IF(N1285="sníž. přenesená",J1285,0)</f>
        <v>0</v>
      </c>
      <c r="BI1285" s="256">
        <f>IF(N1285="nulová",J1285,0)</f>
        <v>0</v>
      </c>
      <c r="BJ1285" s="16" t="s">
        <v>80</v>
      </c>
      <c r="BK1285" s="256">
        <f>ROUND(I1285*H1285,2)</f>
        <v>0</v>
      </c>
      <c r="BL1285" s="16" t="s">
        <v>242</v>
      </c>
      <c r="BM1285" s="255" t="s">
        <v>2942</v>
      </c>
    </row>
    <row r="1286" spans="1:51" s="13" customFormat="1" ht="12">
      <c r="A1286" s="13"/>
      <c r="B1286" s="257"/>
      <c r="C1286" s="258"/>
      <c r="D1286" s="259" t="s">
        <v>166</v>
      </c>
      <c r="E1286" s="260" t="s">
        <v>1</v>
      </c>
      <c r="F1286" s="261" t="s">
        <v>1782</v>
      </c>
      <c r="G1286" s="258"/>
      <c r="H1286" s="260" t="s">
        <v>1</v>
      </c>
      <c r="I1286" s="262"/>
      <c r="J1286" s="258"/>
      <c r="K1286" s="258"/>
      <c r="L1286" s="263"/>
      <c r="M1286" s="264"/>
      <c r="N1286" s="265"/>
      <c r="O1286" s="265"/>
      <c r="P1286" s="265"/>
      <c r="Q1286" s="265"/>
      <c r="R1286" s="265"/>
      <c r="S1286" s="265"/>
      <c r="T1286" s="266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7" t="s">
        <v>166</v>
      </c>
      <c r="AU1286" s="267" t="s">
        <v>82</v>
      </c>
      <c r="AV1286" s="13" t="s">
        <v>80</v>
      </c>
      <c r="AW1286" s="13" t="s">
        <v>30</v>
      </c>
      <c r="AX1286" s="13" t="s">
        <v>73</v>
      </c>
      <c r="AY1286" s="267" t="s">
        <v>158</v>
      </c>
    </row>
    <row r="1287" spans="1:51" s="14" customFormat="1" ht="12">
      <c r="A1287" s="14"/>
      <c r="B1287" s="268"/>
      <c r="C1287" s="269"/>
      <c r="D1287" s="259" t="s">
        <v>166</v>
      </c>
      <c r="E1287" s="270" t="s">
        <v>1</v>
      </c>
      <c r="F1287" s="271" t="s">
        <v>2943</v>
      </c>
      <c r="G1287" s="269"/>
      <c r="H1287" s="272">
        <v>3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166</v>
      </c>
      <c r="AU1287" s="278" t="s">
        <v>82</v>
      </c>
      <c r="AV1287" s="14" t="s">
        <v>82</v>
      </c>
      <c r="AW1287" s="14" t="s">
        <v>30</v>
      </c>
      <c r="AX1287" s="14" t="s">
        <v>73</v>
      </c>
      <c r="AY1287" s="278" t="s">
        <v>158</v>
      </c>
    </row>
    <row r="1288" spans="1:65" s="2" customFormat="1" ht="33" customHeight="1">
      <c r="A1288" s="37"/>
      <c r="B1288" s="38"/>
      <c r="C1288" s="279" t="s">
        <v>1784</v>
      </c>
      <c r="D1288" s="279" t="s">
        <v>233</v>
      </c>
      <c r="E1288" s="280" t="s">
        <v>2944</v>
      </c>
      <c r="F1288" s="281" t="s">
        <v>2945</v>
      </c>
      <c r="G1288" s="282" t="s">
        <v>284</v>
      </c>
      <c r="H1288" s="283">
        <v>4</v>
      </c>
      <c r="I1288" s="284"/>
      <c r="J1288" s="285">
        <f>ROUND(I1288*H1288,2)</f>
        <v>0</v>
      </c>
      <c r="K1288" s="286"/>
      <c r="L1288" s="287"/>
      <c r="M1288" s="288" t="s">
        <v>1</v>
      </c>
      <c r="N1288" s="289" t="s">
        <v>38</v>
      </c>
      <c r="O1288" s="90"/>
      <c r="P1288" s="253">
        <f>O1288*H1288</f>
        <v>0</v>
      </c>
      <c r="Q1288" s="253">
        <v>0.0073</v>
      </c>
      <c r="R1288" s="253">
        <f>Q1288*H1288</f>
        <v>0.0292</v>
      </c>
      <c r="S1288" s="253">
        <v>0</v>
      </c>
      <c r="T1288" s="254">
        <f>S1288*H1288</f>
        <v>0</v>
      </c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R1288" s="255" t="s">
        <v>341</v>
      </c>
      <c r="AT1288" s="255" t="s">
        <v>233</v>
      </c>
      <c r="AU1288" s="255" t="s">
        <v>82</v>
      </c>
      <c r="AY1288" s="16" t="s">
        <v>158</v>
      </c>
      <c r="BE1288" s="256">
        <f>IF(N1288="základní",J1288,0)</f>
        <v>0</v>
      </c>
      <c r="BF1288" s="256">
        <f>IF(N1288="snížená",J1288,0)</f>
        <v>0</v>
      </c>
      <c r="BG1288" s="256">
        <f>IF(N1288="zákl. přenesená",J1288,0)</f>
        <v>0</v>
      </c>
      <c r="BH1288" s="256">
        <f>IF(N1288="sníž. přenesená",J1288,0)</f>
        <v>0</v>
      </c>
      <c r="BI1288" s="256">
        <f>IF(N1288="nulová",J1288,0)</f>
        <v>0</v>
      </c>
      <c r="BJ1288" s="16" t="s">
        <v>80</v>
      </c>
      <c r="BK1288" s="256">
        <f>ROUND(I1288*H1288,2)</f>
        <v>0</v>
      </c>
      <c r="BL1288" s="16" t="s">
        <v>242</v>
      </c>
      <c r="BM1288" s="255" t="s">
        <v>2946</v>
      </c>
    </row>
    <row r="1289" spans="1:51" s="13" customFormat="1" ht="12">
      <c r="A1289" s="13"/>
      <c r="B1289" s="257"/>
      <c r="C1289" s="258"/>
      <c r="D1289" s="259" t="s">
        <v>166</v>
      </c>
      <c r="E1289" s="260" t="s">
        <v>1</v>
      </c>
      <c r="F1289" s="261" t="s">
        <v>1782</v>
      </c>
      <c r="G1289" s="258"/>
      <c r="H1289" s="260" t="s">
        <v>1</v>
      </c>
      <c r="I1289" s="262"/>
      <c r="J1289" s="258"/>
      <c r="K1289" s="258"/>
      <c r="L1289" s="263"/>
      <c r="M1289" s="264"/>
      <c r="N1289" s="265"/>
      <c r="O1289" s="265"/>
      <c r="P1289" s="265"/>
      <c r="Q1289" s="265"/>
      <c r="R1289" s="265"/>
      <c r="S1289" s="265"/>
      <c r="T1289" s="266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67" t="s">
        <v>166</v>
      </c>
      <c r="AU1289" s="267" t="s">
        <v>82</v>
      </c>
      <c r="AV1289" s="13" t="s">
        <v>80</v>
      </c>
      <c r="AW1289" s="13" t="s">
        <v>30</v>
      </c>
      <c r="AX1289" s="13" t="s">
        <v>73</v>
      </c>
      <c r="AY1289" s="267" t="s">
        <v>158</v>
      </c>
    </row>
    <row r="1290" spans="1:51" s="14" customFormat="1" ht="12">
      <c r="A1290" s="14"/>
      <c r="B1290" s="268"/>
      <c r="C1290" s="269"/>
      <c r="D1290" s="259" t="s">
        <v>166</v>
      </c>
      <c r="E1290" s="270" t="s">
        <v>1</v>
      </c>
      <c r="F1290" s="271" t="s">
        <v>2943</v>
      </c>
      <c r="G1290" s="269"/>
      <c r="H1290" s="272">
        <v>3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166</v>
      </c>
      <c r="AU1290" s="278" t="s">
        <v>82</v>
      </c>
      <c r="AV1290" s="14" t="s">
        <v>82</v>
      </c>
      <c r="AW1290" s="14" t="s">
        <v>30</v>
      </c>
      <c r="AX1290" s="14" t="s">
        <v>73</v>
      </c>
      <c r="AY1290" s="278" t="s">
        <v>158</v>
      </c>
    </row>
    <row r="1291" spans="1:51" s="14" customFormat="1" ht="12">
      <c r="A1291" s="14"/>
      <c r="B1291" s="268"/>
      <c r="C1291" s="269"/>
      <c r="D1291" s="259" t="s">
        <v>166</v>
      </c>
      <c r="E1291" s="270" t="s">
        <v>1</v>
      </c>
      <c r="F1291" s="271" t="s">
        <v>2932</v>
      </c>
      <c r="G1291" s="269"/>
      <c r="H1291" s="272">
        <v>1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166</v>
      </c>
      <c r="AU1291" s="278" t="s">
        <v>82</v>
      </c>
      <c r="AV1291" s="14" t="s">
        <v>82</v>
      </c>
      <c r="AW1291" s="14" t="s">
        <v>30</v>
      </c>
      <c r="AX1291" s="14" t="s">
        <v>73</v>
      </c>
      <c r="AY1291" s="278" t="s">
        <v>158</v>
      </c>
    </row>
    <row r="1292" spans="1:65" s="2" customFormat="1" ht="44.25" customHeight="1">
      <c r="A1292" s="37"/>
      <c r="B1292" s="38"/>
      <c r="C1292" s="279" t="s">
        <v>1788</v>
      </c>
      <c r="D1292" s="279" t="s">
        <v>233</v>
      </c>
      <c r="E1292" s="280" t="s">
        <v>2947</v>
      </c>
      <c r="F1292" s="281" t="s">
        <v>2948</v>
      </c>
      <c r="G1292" s="282" t="s">
        <v>284</v>
      </c>
      <c r="H1292" s="283">
        <v>3</v>
      </c>
      <c r="I1292" s="284"/>
      <c r="J1292" s="285">
        <f>ROUND(I1292*H1292,2)</f>
        <v>0</v>
      </c>
      <c r="K1292" s="286"/>
      <c r="L1292" s="287"/>
      <c r="M1292" s="288" t="s">
        <v>1</v>
      </c>
      <c r="N1292" s="289" t="s">
        <v>38</v>
      </c>
      <c r="O1292" s="90"/>
      <c r="P1292" s="253">
        <f>O1292*H1292</f>
        <v>0</v>
      </c>
      <c r="Q1292" s="253">
        <v>0.0073</v>
      </c>
      <c r="R1292" s="253">
        <f>Q1292*H1292</f>
        <v>0.0219</v>
      </c>
      <c r="S1292" s="253">
        <v>0</v>
      </c>
      <c r="T1292" s="254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341</v>
      </c>
      <c r="AT1292" s="255" t="s">
        <v>233</v>
      </c>
      <c r="AU1292" s="255" t="s">
        <v>82</v>
      </c>
      <c r="AY1292" s="16" t="s">
        <v>158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242</v>
      </c>
      <c r="BM1292" s="255" t="s">
        <v>2949</v>
      </c>
    </row>
    <row r="1293" spans="1:51" s="13" customFormat="1" ht="12">
      <c r="A1293" s="13"/>
      <c r="B1293" s="257"/>
      <c r="C1293" s="258"/>
      <c r="D1293" s="259" t="s">
        <v>166</v>
      </c>
      <c r="E1293" s="260" t="s">
        <v>1</v>
      </c>
      <c r="F1293" s="261" t="s">
        <v>1782</v>
      </c>
      <c r="G1293" s="258"/>
      <c r="H1293" s="260" t="s">
        <v>1</v>
      </c>
      <c r="I1293" s="262"/>
      <c r="J1293" s="258"/>
      <c r="K1293" s="258"/>
      <c r="L1293" s="263"/>
      <c r="M1293" s="264"/>
      <c r="N1293" s="265"/>
      <c r="O1293" s="265"/>
      <c r="P1293" s="265"/>
      <c r="Q1293" s="265"/>
      <c r="R1293" s="265"/>
      <c r="S1293" s="265"/>
      <c r="T1293" s="266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67" t="s">
        <v>166</v>
      </c>
      <c r="AU1293" s="267" t="s">
        <v>82</v>
      </c>
      <c r="AV1293" s="13" t="s">
        <v>80</v>
      </c>
      <c r="AW1293" s="13" t="s">
        <v>30</v>
      </c>
      <c r="AX1293" s="13" t="s">
        <v>73</v>
      </c>
      <c r="AY1293" s="267" t="s">
        <v>158</v>
      </c>
    </row>
    <row r="1294" spans="1:51" s="14" customFormat="1" ht="12">
      <c r="A1294" s="14"/>
      <c r="B1294" s="268"/>
      <c r="C1294" s="269"/>
      <c r="D1294" s="259" t="s">
        <v>166</v>
      </c>
      <c r="E1294" s="270" t="s">
        <v>1</v>
      </c>
      <c r="F1294" s="271" t="s">
        <v>2931</v>
      </c>
      <c r="G1294" s="269"/>
      <c r="H1294" s="272">
        <v>1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166</v>
      </c>
      <c r="AU1294" s="278" t="s">
        <v>82</v>
      </c>
      <c r="AV1294" s="14" t="s">
        <v>82</v>
      </c>
      <c r="AW1294" s="14" t="s">
        <v>30</v>
      </c>
      <c r="AX1294" s="14" t="s">
        <v>73</v>
      </c>
      <c r="AY1294" s="278" t="s">
        <v>158</v>
      </c>
    </row>
    <row r="1295" spans="1:51" s="14" customFormat="1" ht="12">
      <c r="A1295" s="14"/>
      <c r="B1295" s="268"/>
      <c r="C1295" s="269"/>
      <c r="D1295" s="259" t="s">
        <v>166</v>
      </c>
      <c r="E1295" s="270" t="s">
        <v>1</v>
      </c>
      <c r="F1295" s="271" t="s">
        <v>2950</v>
      </c>
      <c r="G1295" s="269"/>
      <c r="H1295" s="272">
        <v>2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166</v>
      </c>
      <c r="AU1295" s="278" t="s">
        <v>82</v>
      </c>
      <c r="AV1295" s="14" t="s">
        <v>82</v>
      </c>
      <c r="AW1295" s="14" t="s">
        <v>30</v>
      </c>
      <c r="AX1295" s="14" t="s">
        <v>73</v>
      </c>
      <c r="AY1295" s="278" t="s">
        <v>158</v>
      </c>
    </row>
    <row r="1296" spans="1:65" s="2" customFormat="1" ht="21.75" customHeight="1">
      <c r="A1296" s="37"/>
      <c r="B1296" s="38"/>
      <c r="C1296" s="243" t="s">
        <v>1792</v>
      </c>
      <c r="D1296" s="243" t="s">
        <v>160</v>
      </c>
      <c r="E1296" s="244" t="s">
        <v>1797</v>
      </c>
      <c r="F1296" s="245" t="s">
        <v>1798</v>
      </c>
      <c r="G1296" s="246" t="s">
        <v>163</v>
      </c>
      <c r="H1296" s="247">
        <v>81.567</v>
      </c>
      <c r="I1296" s="248"/>
      <c r="J1296" s="249">
        <f>ROUND(I1296*H1296,2)</f>
        <v>0</v>
      </c>
      <c r="K1296" s="250"/>
      <c r="L1296" s="43"/>
      <c r="M1296" s="251" t="s">
        <v>1</v>
      </c>
      <c r="N1296" s="252" t="s">
        <v>38</v>
      </c>
      <c r="O1296" s="90"/>
      <c r="P1296" s="253">
        <f>O1296*H1296</f>
        <v>0</v>
      </c>
      <c r="Q1296" s="253">
        <v>0</v>
      </c>
      <c r="R1296" s="253">
        <f>Q1296*H1296</f>
        <v>0</v>
      </c>
      <c r="S1296" s="253">
        <v>0</v>
      </c>
      <c r="T1296" s="254">
        <f>S1296*H1296</f>
        <v>0</v>
      </c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R1296" s="255" t="s">
        <v>242</v>
      </c>
      <c r="AT1296" s="255" t="s">
        <v>160</v>
      </c>
      <c r="AU1296" s="255" t="s">
        <v>82</v>
      </c>
      <c r="AY1296" s="16" t="s">
        <v>158</v>
      </c>
      <c r="BE1296" s="256">
        <f>IF(N1296="základní",J1296,0)</f>
        <v>0</v>
      </c>
      <c r="BF1296" s="256">
        <f>IF(N1296="snížená",J1296,0)</f>
        <v>0</v>
      </c>
      <c r="BG1296" s="256">
        <f>IF(N1296="zákl. přenesená",J1296,0)</f>
        <v>0</v>
      </c>
      <c r="BH1296" s="256">
        <f>IF(N1296="sníž. přenesená",J1296,0)</f>
        <v>0</v>
      </c>
      <c r="BI1296" s="256">
        <f>IF(N1296="nulová",J1296,0)</f>
        <v>0</v>
      </c>
      <c r="BJ1296" s="16" t="s">
        <v>80</v>
      </c>
      <c r="BK1296" s="256">
        <f>ROUND(I1296*H1296,2)</f>
        <v>0</v>
      </c>
      <c r="BL1296" s="16" t="s">
        <v>242</v>
      </c>
      <c r="BM1296" s="255" t="s">
        <v>2951</v>
      </c>
    </row>
    <row r="1297" spans="1:51" s="13" customFormat="1" ht="12">
      <c r="A1297" s="13"/>
      <c r="B1297" s="257"/>
      <c r="C1297" s="258"/>
      <c r="D1297" s="259" t="s">
        <v>166</v>
      </c>
      <c r="E1297" s="260" t="s">
        <v>1</v>
      </c>
      <c r="F1297" s="261" t="s">
        <v>2288</v>
      </c>
      <c r="G1297" s="258"/>
      <c r="H1297" s="260" t="s">
        <v>1</v>
      </c>
      <c r="I1297" s="262"/>
      <c r="J1297" s="258"/>
      <c r="K1297" s="258"/>
      <c r="L1297" s="263"/>
      <c r="M1297" s="264"/>
      <c r="N1297" s="265"/>
      <c r="O1297" s="265"/>
      <c r="P1297" s="265"/>
      <c r="Q1297" s="265"/>
      <c r="R1297" s="265"/>
      <c r="S1297" s="265"/>
      <c r="T1297" s="266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67" t="s">
        <v>166</v>
      </c>
      <c r="AU1297" s="267" t="s">
        <v>82</v>
      </c>
      <c r="AV1297" s="13" t="s">
        <v>80</v>
      </c>
      <c r="AW1297" s="13" t="s">
        <v>30</v>
      </c>
      <c r="AX1297" s="13" t="s">
        <v>73</v>
      </c>
      <c r="AY1297" s="267" t="s">
        <v>158</v>
      </c>
    </row>
    <row r="1298" spans="1:51" s="14" customFormat="1" ht="12">
      <c r="A1298" s="14"/>
      <c r="B1298" s="268"/>
      <c r="C1298" s="269"/>
      <c r="D1298" s="259" t="s">
        <v>166</v>
      </c>
      <c r="E1298" s="270" t="s">
        <v>1</v>
      </c>
      <c r="F1298" s="271" t="s">
        <v>2521</v>
      </c>
      <c r="G1298" s="269"/>
      <c r="H1298" s="272">
        <v>3.99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166</v>
      </c>
      <c r="AU1298" s="278" t="s">
        <v>82</v>
      </c>
      <c r="AV1298" s="14" t="s">
        <v>82</v>
      </c>
      <c r="AW1298" s="14" t="s">
        <v>30</v>
      </c>
      <c r="AX1298" s="14" t="s">
        <v>73</v>
      </c>
      <c r="AY1298" s="278" t="s">
        <v>158</v>
      </c>
    </row>
    <row r="1299" spans="1:51" s="13" customFormat="1" ht="12">
      <c r="A1299" s="13"/>
      <c r="B1299" s="257"/>
      <c r="C1299" s="258"/>
      <c r="D1299" s="259" t="s">
        <v>166</v>
      </c>
      <c r="E1299" s="260" t="s">
        <v>1</v>
      </c>
      <c r="F1299" s="261" t="s">
        <v>2295</v>
      </c>
      <c r="G1299" s="258"/>
      <c r="H1299" s="260" t="s">
        <v>1</v>
      </c>
      <c r="I1299" s="262"/>
      <c r="J1299" s="258"/>
      <c r="K1299" s="258"/>
      <c r="L1299" s="263"/>
      <c r="M1299" s="264"/>
      <c r="N1299" s="265"/>
      <c r="O1299" s="265"/>
      <c r="P1299" s="265"/>
      <c r="Q1299" s="265"/>
      <c r="R1299" s="265"/>
      <c r="S1299" s="265"/>
      <c r="T1299" s="266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67" t="s">
        <v>166</v>
      </c>
      <c r="AU1299" s="267" t="s">
        <v>82</v>
      </c>
      <c r="AV1299" s="13" t="s">
        <v>80</v>
      </c>
      <c r="AW1299" s="13" t="s">
        <v>30</v>
      </c>
      <c r="AX1299" s="13" t="s">
        <v>73</v>
      </c>
      <c r="AY1299" s="267" t="s">
        <v>158</v>
      </c>
    </row>
    <row r="1300" spans="1:51" s="14" customFormat="1" ht="12">
      <c r="A1300" s="14"/>
      <c r="B1300" s="268"/>
      <c r="C1300" s="269"/>
      <c r="D1300" s="259" t="s">
        <v>166</v>
      </c>
      <c r="E1300" s="270" t="s">
        <v>1</v>
      </c>
      <c r="F1300" s="271" t="s">
        <v>2522</v>
      </c>
      <c r="G1300" s="269"/>
      <c r="H1300" s="272">
        <v>17.556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166</v>
      </c>
      <c r="AU1300" s="278" t="s">
        <v>82</v>
      </c>
      <c r="AV1300" s="14" t="s">
        <v>82</v>
      </c>
      <c r="AW1300" s="14" t="s">
        <v>30</v>
      </c>
      <c r="AX1300" s="14" t="s">
        <v>73</v>
      </c>
      <c r="AY1300" s="278" t="s">
        <v>158</v>
      </c>
    </row>
    <row r="1301" spans="1:51" s="14" customFormat="1" ht="12">
      <c r="A1301" s="14"/>
      <c r="B1301" s="268"/>
      <c r="C1301" s="269"/>
      <c r="D1301" s="259" t="s">
        <v>166</v>
      </c>
      <c r="E1301" s="270" t="s">
        <v>1</v>
      </c>
      <c r="F1301" s="271" t="s">
        <v>2523</v>
      </c>
      <c r="G1301" s="269"/>
      <c r="H1301" s="272">
        <v>14.406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166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158</v>
      </c>
    </row>
    <row r="1302" spans="1:51" s="14" customFormat="1" ht="12">
      <c r="A1302" s="14"/>
      <c r="B1302" s="268"/>
      <c r="C1302" s="269"/>
      <c r="D1302" s="259" t="s">
        <v>166</v>
      </c>
      <c r="E1302" s="270" t="s">
        <v>1</v>
      </c>
      <c r="F1302" s="271" t="s">
        <v>2525</v>
      </c>
      <c r="G1302" s="269"/>
      <c r="H1302" s="272">
        <v>11.97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166</v>
      </c>
      <c r="AU1302" s="278" t="s">
        <v>82</v>
      </c>
      <c r="AV1302" s="14" t="s">
        <v>82</v>
      </c>
      <c r="AW1302" s="14" t="s">
        <v>30</v>
      </c>
      <c r="AX1302" s="14" t="s">
        <v>73</v>
      </c>
      <c r="AY1302" s="278" t="s">
        <v>158</v>
      </c>
    </row>
    <row r="1303" spans="1:51" s="13" customFormat="1" ht="12">
      <c r="A1303" s="13"/>
      <c r="B1303" s="257"/>
      <c r="C1303" s="258"/>
      <c r="D1303" s="259" t="s">
        <v>166</v>
      </c>
      <c r="E1303" s="260" t="s">
        <v>1</v>
      </c>
      <c r="F1303" s="261" t="s">
        <v>392</v>
      </c>
      <c r="G1303" s="258"/>
      <c r="H1303" s="260" t="s">
        <v>1</v>
      </c>
      <c r="I1303" s="262"/>
      <c r="J1303" s="258"/>
      <c r="K1303" s="258"/>
      <c r="L1303" s="263"/>
      <c r="M1303" s="264"/>
      <c r="N1303" s="265"/>
      <c r="O1303" s="265"/>
      <c r="P1303" s="265"/>
      <c r="Q1303" s="265"/>
      <c r="R1303" s="265"/>
      <c r="S1303" s="265"/>
      <c r="T1303" s="266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67" t="s">
        <v>166</v>
      </c>
      <c r="AU1303" s="267" t="s">
        <v>82</v>
      </c>
      <c r="AV1303" s="13" t="s">
        <v>80</v>
      </c>
      <c r="AW1303" s="13" t="s">
        <v>30</v>
      </c>
      <c r="AX1303" s="13" t="s">
        <v>73</v>
      </c>
      <c r="AY1303" s="267" t="s">
        <v>158</v>
      </c>
    </row>
    <row r="1304" spans="1:51" s="14" customFormat="1" ht="12">
      <c r="A1304" s="14"/>
      <c r="B1304" s="268"/>
      <c r="C1304" s="269"/>
      <c r="D1304" s="259" t="s">
        <v>166</v>
      </c>
      <c r="E1304" s="270" t="s">
        <v>1</v>
      </c>
      <c r="F1304" s="271" t="s">
        <v>2528</v>
      </c>
      <c r="G1304" s="269"/>
      <c r="H1304" s="272">
        <v>17.82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166</v>
      </c>
      <c r="AU1304" s="278" t="s">
        <v>82</v>
      </c>
      <c r="AV1304" s="14" t="s">
        <v>82</v>
      </c>
      <c r="AW1304" s="14" t="s">
        <v>30</v>
      </c>
      <c r="AX1304" s="14" t="s">
        <v>73</v>
      </c>
      <c r="AY1304" s="278" t="s">
        <v>158</v>
      </c>
    </row>
    <row r="1305" spans="1:51" s="14" customFormat="1" ht="12">
      <c r="A1305" s="14"/>
      <c r="B1305" s="268"/>
      <c r="C1305" s="269"/>
      <c r="D1305" s="259" t="s">
        <v>166</v>
      </c>
      <c r="E1305" s="270" t="s">
        <v>1</v>
      </c>
      <c r="F1305" s="271" t="s">
        <v>2530</v>
      </c>
      <c r="G1305" s="269"/>
      <c r="H1305" s="272">
        <v>14.7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166</v>
      </c>
      <c r="AU1305" s="278" t="s">
        <v>82</v>
      </c>
      <c r="AV1305" s="14" t="s">
        <v>82</v>
      </c>
      <c r="AW1305" s="14" t="s">
        <v>30</v>
      </c>
      <c r="AX1305" s="14" t="s">
        <v>73</v>
      </c>
      <c r="AY1305" s="278" t="s">
        <v>158</v>
      </c>
    </row>
    <row r="1306" spans="1:51" s="14" customFormat="1" ht="12">
      <c r="A1306" s="14"/>
      <c r="B1306" s="268"/>
      <c r="C1306" s="269"/>
      <c r="D1306" s="259" t="s">
        <v>166</v>
      </c>
      <c r="E1306" s="270" t="s">
        <v>1</v>
      </c>
      <c r="F1306" s="271" t="s">
        <v>2531</v>
      </c>
      <c r="G1306" s="269"/>
      <c r="H1306" s="272">
        <v>1.125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166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158</v>
      </c>
    </row>
    <row r="1307" spans="1:65" s="2" customFormat="1" ht="21.75" customHeight="1">
      <c r="A1307" s="37"/>
      <c r="B1307" s="38"/>
      <c r="C1307" s="243" t="s">
        <v>1796</v>
      </c>
      <c r="D1307" s="243" t="s">
        <v>160</v>
      </c>
      <c r="E1307" s="244" t="s">
        <v>1801</v>
      </c>
      <c r="F1307" s="245" t="s">
        <v>1802</v>
      </c>
      <c r="G1307" s="246" t="s">
        <v>163</v>
      </c>
      <c r="H1307" s="247">
        <v>106.732</v>
      </c>
      <c r="I1307" s="248"/>
      <c r="J1307" s="249">
        <f>ROUND(I1307*H1307,2)</f>
        <v>0</v>
      </c>
      <c r="K1307" s="250"/>
      <c r="L1307" s="43"/>
      <c r="M1307" s="251" t="s">
        <v>1</v>
      </c>
      <c r="N1307" s="252" t="s">
        <v>38</v>
      </c>
      <c r="O1307" s="90"/>
      <c r="P1307" s="253">
        <f>O1307*H1307</f>
        <v>0</v>
      </c>
      <c r="Q1307" s="253">
        <v>0</v>
      </c>
      <c r="R1307" s="253">
        <f>Q1307*H1307</f>
        <v>0</v>
      </c>
      <c r="S1307" s="253">
        <v>0</v>
      </c>
      <c r="T1307" s="254">
        <f>S1307*H1307</f>
        <v>0</v>
      </c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R1307" s="255" t="s">
        <v>242</v>
      </c>
      <c r="AT1307" s="255" t="s">
        <v>160</v>
      </c>
      <c r="AU1307" s="255" t="s">
        <v>82</v>
      </c>
      <c r="AY1307" s="16" t="s">
        <v>158</v>
      </c>
      <c r="BE1307" s="256">
        <f>IF(N1307="základní",J1307,0)</f>
        <v>0</v>
      </c>
      <c r="BF1307" s="256">
        <f>IF(N1307="snížená",J1307,0)</f>
        <v>0</v>
      </c>
      <c r="BG1307" s="256">
        <f>IF(N1307="zákl. přenesená",J1307,0)</f>
        <v>0</v>
      </c>
      <c r="BH1307" s="256">
        <f>IF(N1307="sníž. přenesená",J1307,0)</f>
        <v>0</v>
      </c>
      <c r="BI1307" s="256">
        <f>IF(N1307="nulová",J1307,0)</f>
        <v>0</v>
      </c>
      <c r="BJ1307" s="16" t="s">
        <v>80</v>
      </c>
      <c r="BK1307" s="256">
        <f>ROUND(I1307*H1307,2)</f>
        <v>0</v>
      </c>
      <c r="BL1307" s="16" t="s">
        <v>242</v>
      </c>
      <c r="BM1307" s="255" t="s">
        <v>2952</v>
      </c>
    </row>
    <row r="1308" spans="1:51" s="13" customFormat="1" ht="12">
      <c r="A1308" s="13"/>
      <c r="B1308" s="257"/>
      <c r="C1308" s="258"/>
      <c r="D1308" s="259" t="s">
        <v>166</v>
      </c>
      <c r="E1308" s="260" t="s">
        <v>1</v>
      </c>
      <c r="F1308" s="261" t="s">
        <v>2953</v>
      </c>
      <c r="G1308" s="258"/>
      <c r="H1308" s="260" t="s">
        <v>1</v>
      </c>
      <c r="I1308" s="262"/>
      <c r="J1308" s="258"/>
      <c r="K1308" s="258"/>
      <c r="L1308" s="263"/>
      <c r="M1308" s="264"/>
      <c r="N1308" s="265"/>
      <c r="O1308" s="265"/>
      <c r="P1308" s="265"/>
      <c r="Q1308" s="265"/>
      <c r="R1308" s="265"/>
      <c r="S1308" s="265"/>
      <c r="T1308" s="266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67" t="s">
        <v>166</v>
      </c>
      <c r="AU1308" s="267" t="s">
        <v>82</v>
      </c>
      <c r="AV1308" s="13" t="s">
        <v>80</v>
      </c>
      <c r="AW1308" s="13" t="s">
        <v>30</v>
      </c>
      <c r="AX1308" s="13" t="s">
        <v>73</v>
      </c>
      <c r="AY1308" s="267" t="s">
        <v>158</v>
      </c>
    </row>
    <row r="1309" spans="1:51" s="14" customFormat="1" ht="12">
      <c r="A1309" s="14"/>
      <c r="B1309" s="268"/>
      <c r="C1309" s="269"/>
      <c r="D1309" s="259" t="s">
        <v>166</v>
      </c>
      <c r="E1309" s="270" t="s">
        <v>1</v>
      </c>
      <c r="F1309" s="271" t="s">
        <v>2520</v>
      </c>
      <c r="G1309" s="269"/>
      <c r="H1309" s="272">
        <v>6.3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166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158</v>
      </c>
    </row>
    <row r="1310" spans="1:51" s="13" customFormat="1" ht="12">
      <c r="A1310" s="13"/>
      <c r="B1310" s="257"/>
      <c r="C1310" s="258"/>
      <c r="D1310" s="259" t="s">
        <v>166</v>
      </c>
      <c r="E1310" s="260" t="s">
        <v>1</v>
      </c>
      <c r="F1310" s="261" t="s">
        <v>2295</v>
      </c>
      <c r="G1310" s="258"/>
      <c r="H1310" s="260" t="s">
        <v>1</v>
      </c>
      <c r="I1310" s="262"/>
      <c r="J1310" s="258"/>
      <c r="K1310" s="258"/>
      <c r="L1310" s="263"/>
      <c r="M1310" s="264"/>
      <c r="N1310" s="265"/>
      <c r="O1310" s="265"/>
      <c r="P1310" s="265"/>
      <c r="Q1310" s="265"/>
      <c r="R1310" s="265"/>
      <c r="S1310" s="265"/>
      <c r="T1310" s="266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67" t="s">
        <v>166</v>
      </c>
      <c r="AU1310" s="267" t="s">
        <v>82</v>
      </c>
      <c r="AV1310" s="13" t="s">
        <v>80</v>
      </c>
      <c r="AW1310" s="13" t="s">
        <v>30</v>
      </c>
      <c r="AX1310" s="13" t="s">
        <v>73</v>
      </c>
      <c r="AY1310" s="267" t="s">
        <v>158</v>
      </c>
    </row>
    <row r="1311" spans="1:51" s="14" customFormat="1" ht="12">
      <c r="A1311" s="14"/>
      <c r="B1311" s="268"/>
      <c r="C1311" s="269"/>
      <c r="D1311" s="259" t="s">
        <v>166</v>
      </c>
      <c r="E1311" s="270" t="s">
        <v>1</v>
      </c>
      <c r="F1311" s="271" t="s">
        <v>2524</v>
      </c>
      <c r="G1311" s="269"/>
      <c r="H1311" s="272">
        <v>31.5</v>
      </c>
      <c r="I1311" s="273"/>
      <c r="J1311" s="269"/>
      <c r="K1311" s="269"/>
      <c r="L1311" s="274"/>
      <c r="M1311" s="275"/>
      <c r="N1311" s="276"/>
      <c r="O1311" s="276"/>
      <c r="P1311" s="276"/>
      <c r="Q1311" s="276"/>
      <c r="R1311" s="276"/>
      <c r="S1311" s="276"/>
      <c r="T1311" s="27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78" t="s">
        <v>166</v>
      </c>
      <c r="AU1311" s="278" t="s">
        <v>82</v>
      </c>
      <c r="AV1311" s="14" t="s">
        <v>82</v>
      </c>
      <c r="AW1311" s="14" t="s">
        <v>30</v>
      </c>
      <c r="AX1311" s="14" t="s">
        <v>73</v>
      </c>
      <c r="AY1311" s="278" t="s">
        <v>158</v>
      </c>
    </row>
    <row r="1312" spans="1:51" s="14" customFormat="1" ht="12">
      <c r="A1312" s="14"/>
      <c r="B1312" s="268"/>
      <c r="C1312" s="269"/>
      <c r="D1312" s="259" t="s">
        <v>166</v>
      </c>
      <c r="E1312" s="270" t="s">
        <v>1</v>
      </c>
      <c r="F1312" s="271" t="s">
        <v>2526</v>
      </c>
      <c r="G1312" s="269"/>
      <c r="H1312" s="272">
        <v>5.72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166</v>
      </c>
      <c r="AU1312" s="278" t="s">
        <v>82</v>
      </c>
      <c r="AV1312" s="14" t="s">
        <v>82</v>
      </c>
      <c r="AW1312" s="14" t="s">
        <v>30</v>
      </c>
      <c r="AX1312" s="14" t="s">
        <v>73</v>
      </c>
      <c r="AY1312" s="278" t="s">
        <v>158</v>
      </c>
    </row>
    <row r="1313" spans="1:51" s="14" customFormat="1" ht="12">
      <c r="A1313" s="14"/>
      <c r="B1313" s="268"/>
      <c r="C1313" s="269"/>
      <c r="D1313" s="259" t="s">
        <v>166</v>
      </c>
      <c r="E1313" s="270" t="s">
        <v>1</v>
      </c>
      <c r="F1313" s="271" t="s">
        <v>2527</v>
      </c>
      <c r="G1313" s="269"/>
      <c r="H1313" s="272">
        <v>1.65</v>
      </c>
      <c r="I1313" s="273"/>
      <c r="J1313" s="269"/>
      <c r="K1313" s="269"/>
      <c r="L1313" s="274"/>
      <c r="M1313" s="275"/>
      <c r="N1313" s="276"/>
      <c r="O1313" s="276"/>
      <c r="P1313" s="276"/>
      <c r="Q1313" s="276"/>
      <c r="R1313" s="276"/>
      <c r="S1313" s="276"/>
      <c r="T1313" s="27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78" t="s">
        <v>166</v>
      </c>
      <c r="AU1313" s="278" t="s">
        <v>82</v>
      </c>
      <c r="AV1313" s="14" t="s">
        <v>82</v>
      </c>
      <c r="AW1313" s="14" t="s">
        <v>30</v>
      </c>
      <c r="AX1313" s="14" t="s">
        <v>73</v>
      </c>
      <c r="AY1313" s="278" t="s">
        <v>158</v>
      </c>
    </row>
    <row r="1314" spans="1:51" s="13" customFormat="1" ht="12">
      <c r="A1314" s="13"/>
      <c r="B1314" s="257"/>
      <c r="C1314" s="258"/>
      <c r="D1314" s="259" t="s">
        <v>166</v>
      </c>
      <c r="E1314" s="260" t="s">
        <v>1</v>
      </c>
      <c r="F1314" s="261" t="s">
        <v>392</v>
      </c>
      <c r="G1314" s="258"/>
      <c r="H1314" s="260" t="s">
        <v>1</v>
      </c>
      <c r="I1314" s="262"/>
      <c r="J1314" s="258"/>
      <c r="K1314" s="258"/>
      <c r="L1314" s="263"/>
      <c r="M1314" s="264"/>
      <c r="N1314" s="265"/>
      <c r="O1314" s="265"/>
      <c r="P1314" s="265"/>
      <c r="Q1314" s="265"/>
      <c r="R1314" s="265"/>
      <c r="S1314" s="265"/>
      <c r="T1314" s="266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7" t="s">
        <v>166</v>
      </c>
      <c r="AU1314" s="267" t="s">
        <v>82</v>
      </c>
      <c r="AV1314" s="13" t="s">
        <v>80</v>
      </c>
      <c r="AW1314" s="13" t="s">
        <v>30</v>
      </c>
      <c r="AX1314" s="13" t="s">
        <v>73</v>
      </c>
      <c r="AY1314" s="267" t="s">
        <v>158</v>
      </c>
    </row>
    <row r="1315" spans="1:51" s="14" customFormat="1" ht="12">
      <c r="A1315" s="14"/>
      <c r="B1315" s="268"/>
      <c r="C1315" s="269"/>
      <c r="D1315" s="259" t="s">
        <v>166</v>
      </c>
      <c r="E1315" s="270" t="s">
        <v>1</v>
      </c>
      <c r="F1315" s="271" t="s">
        <v>2524</v>
      </c>
      <c r="G1315" s="269"/>
      <c r="H1315" s="272">
        <v>31.5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166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158</v>
      </c>
    </row>
    <row r="1316" spans="1:51" s="14" customFormat="1" ht="12">
      <c r="A1316" s="14"/>
      <c r="B1316" s="268"/>
      <c r="C1316" s="269"/>
      <c r="D1316" s="259" t="s">
        <v>166</v>
      </c>
      <c r="E1316" s="270" t="s">
        <v>1</v>
      </c>
      <c r="F1316" s="271" t="s">
        <v>2529</v>
      </c>
      <c r="G1316" s="269"/>
      <c r="H1316" s="272">
        <v>7.182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166</v>
      </c>
      <c r="AU1316" s="278" t="s">
        <v>82</v>
      </c>
      <c r="AV1316" s="14" t="s">
        <v>82</v>
      </c>
      <c r="AW1316" s="14" t="s">
        <v>30</v>
      </c>
      <c r="AX1316" s="14" t="s">
        <v>73</v>
      </c>
      <c r="AY1316" s="278" t="s">
        <v>158</v>
      </c>
    </row>
    <row r="1317" spans="1:51" s="14" customFormat="1" ht="12">
      <c r="A1317" s="14"/>
      <c r="B1317" s="268"/>
      <c r="C1317" s="269"/>
      <c r="D1317" s="259" t="s">
        <v>166</v>
      </c>
      <c r="E1317" s="270" t="s">
        <v>1</v>
      </c>
      <c r="F1317" s="271" t="s">
        <v>2532</v>
      </c>
      <c r="G1317" s="269"/>
      <c r="H1317" s="272">
        <v>22.88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166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158</v>
      </c>
    </row>
    <row r="1318" spans="1:65" s="2" customFormat="1" ht="21.75" customHeight="1">
      <c r="A1318" s="37"/>
      <c r="B1318" s="38"/>
      <c r="C1318" s="243" t="s">
        <v>1800</v>
      </c>
      <c r="D1318" s="243" t="s">
        <v>160</v>
      </c>
      <c r="E1318" s="244" t="s">
        <v>1805</v>
      </c>
      <c r="F1318" s="245" t="s">
        <v>1806</v>
      </c>
      <c r="G1318" s="246" t="s">
        <v>284</v>
      </c>
      <c r="H1318" s="247">
        <v>178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38</v>
      </c>
      <c r="O1318" s="90"/>
      <c r="P1318" s="253">
        <f>O1318*H1318</f>
        <v>0</v>
      </c>
      <c r="Q1318" s="253">
        <v>0</v>
      </c>
      <c r="R1318" s="253">
        <f>Q1318*H1318</f>
        <v>0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242</v>
      </c>
      <c r="AT1318" s="255" t="s">
        <v>160</v>
      </c>
      <c r="AU1318" s="255" t="s">
        <v>82</v>
      </c>
      <c r="AY1318" s="16" t="s">
        <v>158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80</v>
      </c>
      <c r="BK1318" s="256">
        <f>ROUND(I1318*H1318,2)</f>
        <v>0</v>
      </c>
      <c r="BL1318" s="16" t="s">
        <v>242</v>
      </c>
      <c r="BM1318" s="255" t="s">
        <v>2954</v>
      </c>
    </row>
    <row r="1319" spans="1:51" s="14" customFormat="1" ht="12">
      <c r="A1319" s="14"/>
      <c r="B1319" s="268"/>
      <c r="C1319" s="269"/>
      <c r="D1319" s="259" t="s">
        <v>166</v>
      </c>
      <c r="E1319" s="270" t="s">
        <v>1</v>
      </c>
      <c r="F1319" s="271" t="s">
        <v>2955</v>
      </c>
      <c r="G1319" s="269"/>
      <c r="H1319" s="272">
        <v>64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166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158</v>
      </c>
    </row>
    <row r="1320" spans="1:51" s="14" customFormat="1" ht="12">
      <c r="A1320" s="14"/>
      <c r="B1320" s="268"/>
      <c r="C1320" s="269"/>
      <c r="D1320" s="259" t="s">
        <v>166</v>
      </c>
      <c r="E1320" s="270" t="s">
        <v>1</v>
      </c>
      <c r="F1320" s="271" t="s">
        <v>2956</v>
      </c>
      <c r="G1320" s="269"/>
      <c r="H1320" s="272">
        <v>22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166</v>
      </c>
      <c r="AU1320" s="278" t="s">
        <v>82</v>
      </c>
      <c r="AV1320" s="14" t="s">
        <v>82</v>
      </c>
      <c r="AW1320" s="14" t="s">
        <v>30</v>
      </c>
      <c r="AX1320" s="14" t="s">
        <v>73</v>
      </c>
      <c r="AY1320" s="278" t="s">
        <v>158</v>
      </c>
    </row>
    <row r="1321" spans="1:51" s="14" customFormat="1" ht="12">
      <c r="A1321" s="14"/>
      <c r="B1321" s="268"/>
      <c r="C1321" s="269"/>
      <c r="D1321" s="259" t="s">
        <v>166</v>
      </c>
      <c r="E1321" s="270" t="s">
        <v>1</v>
      </c>
      <c r="F1321" s="271" t="s">
        <v>2957</v>
      </c>
      <c r="G1321" s="269"/>
      <c r="H1321" s="272">
        <v>52</v>
      </c>
      <c r="I1321" s="273"/>
      <c r="J1321" s="269"/>
      <c r="K1321" s="269"/>
      <c r="L1321" s="274"/>
      <c r="M1321" s="275"/>
      <c r="N1321" s="276"/>
      <c r="O1321" s="276"/>
      <c r="P1321" s="276"/>
      <c r="Q1321" s="276"/>
      <c r="R1321" s="276"/>
      <c r="S1321" s="276"/>
      <c r="T1321" s="277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78" t="s">
        <v>166</v>
      </c>
      <c r="AU1321" s="278" t="s">
        <v>82</v>
      </c>
      <c r="AV1321" s="14" t="s">
        <v>82</v>
      </c>
      <c r="AW1321" s="14" t="s">
        <v>30</v>
      </c>
      <c r="AX1321" s="14" t="s">
        <v>73</v>
      </c>
      <c r="AY1321" s="278" t="s">
        <v>158</v>
      </c>
    </row>
    <row r="1322" spans="1:51" s="14" customFormat="1" ht="12">
      <c r="A1322" s="14"/>
      <c r="B1322" s="268"/>
      <c r="C1322" s="269"/>
      <c r="D1322" s="259" t="s">
        <v>166</v>
      </c>
      <c r="E1322" s="270" t="s">
        <v>1</v>
      </c>
      <c r="F1322" s="271" t="s">
        <v>2958</v>
      </c>
      <c r="G1322" s="269"/>
      <c r="H1322" s="272">
        <v>40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166</v>
      </c>
      <c r="AU1322" s="278" t="s">
        <v>82</v>
      </c>
      <c r="AV1322" s="14" t="s">
        <v>82</v>
      </c>
      <c r="AW1322" s="14" t="s">
        <v>30</v>
      </c>
      <c r="AX1322" s="14" t="s">
        <v>73</v>
      </c>
      <c r="AY1322" s="278" t="s">
        <v>158</v>
      </c>
    </row>
    <row r="1323" spans="1:65" s="2" customFormat="1" ht="21.75" customHeight="1">
      <c r="A1323" s="37"/>
      <c r="B1323" s="38"/>
      <c r="C1323" s="243" t="s">
        <v>1804</v>
      </c>
      <c r="D1323" s="243" t="s">
        <v>160</v>
      </c>
      <c r="E1323" s="244" t="s">
        <v>1813</v>
      </c>
      <c r="F1323" s="245" t="s">
        <v>1814</v>
      </c>
      <c r="G1323" s="246" t="s">
        <v>462</v>
      </c>
      <c r="H1323" s="247">
        <v>555.98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38</v>
      </c>
      <c r="O1323" s="90"/>
      <c r="P1323" s="253">
        <f>O1323*H1323</f>
        <v>0</v>
      </c>
      <c r="Q1323" s="253">
        <v>0.00015</v>
      </c>
      <c r="R1323" s="253">
        <f>Q1323*H1323</f>
        <v>0.083397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164</v>
      </c>
      <c r="AT1323" s="255" t="s">
        <v>160</v>
      </c>
      <c r="AU1323" s="255" t="s">
        <v>82</v>
      </c>
      <c r="AY1323" s="16" t="s">
        <v>158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80</v>
      </c>
      <c r="BK1323" s="256">
        <f>ROUND(I1323*H1323,2)</f>
        <v>0</v>
      </c>
      <c r="BL1323" s="16" t="s">
        <v>164</v>
      </c>
      <c r="BM1323" s="255" t="s">
        <v>2959</v>
      </c>
    </row>
    <row r="1324" spans="1:51" s="13" customFormat="1" ht="12">
      <c r="A1324" s="13"/>
      <c r="B1324" s="257"/>
      <c r="C1324" s="258"/>
      <c r="D1324" s="259" t="s">
        <v>166</v>
      </c>
      <c r="E1324" s="260" t="s">
        <v>1</v>
      </c>
      <c r="F1324" s="261" t="s">
        <v>2288</v>
      </c>
      <c r="G1324" s="258"/>
      <c r="H1324" s="260" t="s">
        <v>1</v>
      </c>
      <c r="I1324" s="262"/>
      <c r="J1324" s="258"/>
      <c r="K1324" s="258"/>
      <c r="L1324" s="263"/>
      <c r="M1324" s="264"/>
      <c r="N1324" s="265"/>
      <c r="O1324" s="265"/>
      <c r="P1324" s="265"/>
      <c r="Q1324" s="265"/>
      <c r="R1324" s="265"/>
      <c r="S1324" s="265"/>
      <c r="T1324" s="266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67" t="s">
        <v>166</v>
      </c>
      <c r="AU1324" s="267" t="s">
        <v>82</v>
      </c>
      <c r="AV1324" s="13" t="s">
        <v>80</v>
      </c>
      <c r="AW1324" s="13" t="s">
        <v>30</v>
      </c>
      <c r="AX1324" s="13" t="s">
        <v>73</v>
      </c>
      <c r="AY1324" s="267" t="s">
        <v>158</v>
      </c>
    </row>
    <row r="1325" spans="1:51" s="14" customFormat="1" ht="12">
      <c r="A1325" s="14"/>
      <c r="B1325" s="268"/>
      <c r="C1325" s="269"/>
      <c r="D1325" s="259" t="s">
        <v>166</v>
      </c>
      <c r="E1325" s="270" t="s">
        <v>1</v>
      </c>
      <c r="F1325" s="271" t="s">
        <v>2960</v>
      </c>
      <c r="G1325" s="269"/>
      <c r="H1325" s="272">
        <v>14.8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166</v>
      </c>
      <c r="AU1325" s="278" t="s">
        <v>82</v>
      </c>
      <c r="AV1325" s="14" t="s">
        <v>82</v>
      </c>
      <c r="AW1325" s="14" t="s">
        <v>30</v>
      </c>
      <c r="AX1325" s="14" t="s">
        <v>73</v>
      </c>
      <c r="AY1325" s="278" t="s">
        <v>158</v>
      </c>
    </row>
    <row r="1326" spans="1:51" s="14" customFormat="1" ht="12">
      <c r="A1326" s="14"/>
      <c r="B1326" s="268"/>
      <c r="C1326" s="269"/>
      <c r="D1326" s="259" t="s">
        <v>166</v>
      </c>
      <c r="E1326" s="270" t="s">
        <v>1</v>
      </c>
      <c r="F1326" s="271" t="s">
        <v>2961</v>
      </c>
      <c r="G1326" s="269"/>
      <c r="H1326" s="272">
        <v>11.72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166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158</v>
      </c>
    </row>
    <row r="1327" spans="1:51" s="13" customFormat="1" ht="12">
      <c r="A1327" s="13"/>
      <c r="B1327" s="257"/>
      <c r="C1327" s="258"/>
      <c r="D1327" s="259" t="s">
        <v>166</v>
      </c>
      <c r="E1327" s="260" t="s">
        <v>1</v>
      </c>
      <c r="F1327" s="261" t="s">
        <v>2295</v>
      </c>
      <c r="G1327" s="258"/>
      <c r="H1327" s="260" t="s">
        <v>1</v>
      </c>
      <c r="I1327" s="262"/>
      <c r="J1327" s="258"/>
      <c r="K1327" s="258"/>
      <c r="L1327" s="263"/>
      <c r="M1327" s="264"/>
      <c r="N1327" s="265"/>
      <c r="O1327" s="265"/>
      <c r="P1327" s="265"/>
      <c r="Q1327" s="265"/>
      <c r="R1327" s="265"/>
      <c r="S1327" s="265"/>
      <c r="T1327" s="266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67" t="s">
        <v>166</v>
      </c>
      <c r="AU1327" s="267" t="s">
        <v>82</v>
      </c>
      <c r="AV1327" s="13" t="s">
        <v>80</v>
      </c>
      <c r="AW1327" s="13" t="s">
        <v>30</v>
      </c>
      <c r="AX1327" s="13" t="s">
        <v>73</v>
      </c>
      <c r="AY1327" s="267" t="s">
        <v>158</v>
      </c>
    </row>
    <row r="1328" spans="1:51" s="14" customFormat="1" ht="12">
      <c r="A1328" s="14"/>
      <c r="B1328" s="268"/>
      <c r="C1328" s="269"/>
      <c r="D1328" s="259" t="s">
        <v>166</v>
      </c>
      <c r="E1328" s="270" t="s">
        <v>1</v>
      </c>
      <c r="F1328" s="271" t="s">
        <v>2962</v>
      </c>
      <c r="G1328" s="269"/>
      <c r="H1328" s="272">
        <v>57.86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166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158</v>
      </c>
    </row>
    <row r="1329" spans="1:51" s="14" customFormat="1" ht="12">
      <c r="A1329" s="14"/>
      <c r="B1329" s="268"/>
      <c r="C1329" s="269"/>
      <c r="D1329" s="259" t="s">
        <v>166</v>
      </c>
      <c r="E1329" s="270" t="s">
        <v>1</v>
      </c>
      <c r="F1329" s="271" t="s">
        <v>2963</v>
      </c>
      <c r="G1329" s="269"/>
      <c r="H1329" s="272">
        <v>63.56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166</v>
      </c>
      <c r="AU1329" s="278" t="s">
        <v>82</v>
      </c>
      <c r="AV1329" s="14" t="s">
        <v>82</v>
      </c>
      <c r="AW1329" s="14" t="s">
        <v>30</v>
      </c>
      <c r="AX1329" s="14" t="s">
        <v>73</v>
      </c>
      <c r="AY1329" s="278" t="s">
        <v>158</v>
      </c>
    </row>
    <row r="1330" spans="1:51" s="14" customFormat="1" ht="12">
      <c r="A1330" s="14"/>
      <c r="B1330" s="268"/>
      <c r="C1330" s="269"/>
      <c r="D1330" s="259" t="s">
        <v>166</v>
      </c>
      <c r="E1330" s="270" t="s">
        <v>1</v>
      </c>
      <c r="F1330" s="271" t="s">
        <v>2964</v>
      </c>
      <c r="G1330" s="269"/>
      <c r="H1330" s="272">
        <v>74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166</v>
      </c>
      <c r="AU1330" s="278" t="s">
        <v>82</v>
      </c>
      <c r="AV1330" s="14" t="s">
        <v>82</v>
      </c>
      <c r="AW1330" s="14" t="s">
        <v>30</v>
      </c>
      <c r="AX1330" s="14" t="s">
        <v>73</v>
      </c>
      <c r="AY1330" s="278" t="s">
        <v>158</v>
      </c>
    </row>
    <row r="1331" spans="1:51" s="14" customFormat="1" ht="12">
      <c r="A1331" s="14"/>
      <c r="B1331" s="268"/>
      <c r="C1331" s="269"/>
      <c r="D1331" s="259" t="s">
        <v>166</v>
      </c>
      <c r="E1331" s="270" t="s">
        <v>1</v>
      </c>
      <c r="F1331" s="271" t="s">
        <v>2965</v>
      </c>
      <c r="G1331" s="269"/>
      <c r="H1331" s="272">
        <v>35.16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166</v>
      </c>
      <c r="AU1331" s="278" t="s">
        <v>82</v>
      </c>
      <c r="AV1331" s="14" t="s">
        <v>82</v>
      </c>
      <c r="AW1331" s="14" t="s">
        <v>30</v>
      </c>
      <c r="AX1331" s="14" t="s">
        <v>73</v>
      </c>
      <c r="AY1331" s="278" t="s">
        <v>158</v>
      </c>
    </row>
    <row r="1332" spans="1:51" s="14" customFormat="1" ht="12">
      <c r="A1332" s="14"/>
      <c r="B1332" s="268"/>
      <c r="C1332" s="269"/>
      <c r="D1332" s="259" t="s">
        <v>166</v>
      </c>
      <c r="E1332" s="270" t="s">
        <v>1</v>
      </c>
      <c r="F1332" s="271" t="s">
        <v>2966</v>
      </c>
      <c r="G1332" s="269"/>
      <c r="H1332" s="272">
        <v>14.4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166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158</v>
      </c>
    </row>
    <row r="1333" spans="1:51" s="14" customFormat="1" ht="12">
      <c r="A1333" s="14"/>
      <c r="B1333" s="268"/>
      <c r="C1333" s="269"/>
      <c r="D1333" s="259" t="s">
        <v>166</v>
      </c>
      <c r="E1333" s="270" t="s">
        <v>1</v>
      </c>
      <c r="F1333" s="271" t="s">
        <v>2967</v>
      </c>
      <c r="G1333" s="269"/>
      <c r="H1333" s="272">
        <v>6.1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166</v>
      </c>
      <c r="AU1333" s="278" t="s">
        <v>82</v>
      </c>
      <c r="AV1333" s="14" t="s">
        <v>82</v>
      </c>
      <c r="AW1333" s="14" t="s">
        <v>30</v>
      </c>
      <c r="AX1333" s="14" t="s">
        <v>73</v>
      </c>
      <c r="AY1333" s="278" t="s">
        <v>158</v>
      </c>
    </row>
    <row r="1334" spans="1:51" s="13" customFormat="1" ht="12">
      <c r="A1334" s="13"/>
      <c r="B1334" s="257"/>
      <c r="C1334" s="258"/>
      <c r="D1334" s="259" t="s">
        <v>166</v>
      </c>
      <c r="E1334" s="260" t="s">
        <v>1</v>
      </c>
      <c r="F1334" s="261" t="s">
        <v>392</v>
      </c>
      <c r="G1334" s="258"/>
      <c r="H1334" s="260" t="s">
        <v>1</v>
      </c>
      <c r="I1334" s="262"/>
      <c r="J1334" s="258"/>
      <c r="K1334" s="258"/>
      <c r="L1334" s="263"/>
      <c r="M1334" s="264"/>
      <c r="N1334" s="265"/>
      <c r="O1334" s="265"/>
      <c r="P1334" s="265"/>
      <c r="Q1334" s="265"/>
      <c r="R1334" s="265"/>
      <c r="S1334" s="265"/>
      <c r="T1334" s="26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7" t="s">
        <v>166</v>
      </c>
      <c r="AU1334" s="267" t="s">
        <v>82</v>
      </c>
      <c r="AV1334" s="13" t="s">
        <v>80</v>
      </c>
      <c r="AW1334" s="13" t="s">
        <v>30</v>
      </c>
      <c r="AX1334" s="13" t="s">
        <v>73</v>
      </c>
      <c r="AY1334" s="267" t="s">
        <v>158</v>
      </c>
    </row>
    <row r="1335" spans="1:51" s="14" customFormat="1" ht="12">
      <c r="A1335" s="14"/>
      <c r="B1335" s="268"/>
      <c r="C1335" s="269"/>
      <c r="D1335" s="259" t="s">
        <v>166</v>
      </c>
      <c r="E1335" s="270" t="s">
        <v>1</v>
      </c>
      <c r="F1335" s="271" t="s">
        <v>2968</v>
      </c>
      <c r="G1335" s="269"/>
      <c r="H1335" s="272">
        <v>58.3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166</v>
      </c>
      <c r="AU1335" s="278" t="s">
        <v>82</v>
      </c>
      <c r="AV1335" s="14" t="s">
        <v>82</v>
      </c>
      <c r="AW1335" s="14" t="s">
        <v>30</v>
      </c>
      <c r="AX1335" s="14" t="s">
        <v>73</v>
      </c>
      <c r="AY1335" s="278" t="s">
        <v>158</v>
      </c>
    </row>
    <row r="1336" spans="1:51" s="14" customFormat="1" ht="12">
      <c r="A1336" s="14"/>
      <c r="B1336" s="268"/>
      <c r="C1336" s="269"/>
      <c r="D1336" s="259" t="s">
        <v>166</v>
      </c>
      <c r="E1336" s="270" t="s">
        <v>1</v>
      </c>
      <c r="F1336" s="271" t="s">
        <v>2969</v>
      </c>
      <c r="G1336" s="269"/>
      <c r="H1336" s="272">
        <v>19.38</v>
      </c>
      <c r="I1336" s="273"/>
      <c r="J1336" s="269"/>
      <c r="K1336" s="269"/>
      <c r="L1336" s="274"/>
      <c r="M1336" s="275"/>
      <c r="N1336" s="276"/>
      <c r="O1336" s="276"/>
      <c r="P1336" s="276"/>
      <c r="Q1336" s="276"/>
      <c r="R1336" s="276"/>
      <c r="S1336" s="276"/>
      <c r="T1336" s="27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8" t="s">
        <v>166</v>
      </c>
      <c r="AU1336" s="278" t="s">
        <v>82</v>
      </c>
      <c r="AV1336" s="14" t="s">
        <v>82</v>
      </c>
      <c r="AW1336" s="14" t="s">
        <v>30</v>
      </c>
      <c r="AX1336" s="14" t="s">
        <v>73</v>
      </c>
      <c r="AY1336" s="278" t="s">
        <v>158</v>
      </c>
    </row>
    <row r="1337" spans="1:51" s="14" customFormat="1" ht="12">
      <c r="A1337" s="14"/>
      <c r="B1337" s="268"/>
      <c r="C1337" s="269"/>
      <c r="D1337" s="259" t="s">
        <v>166</v>
      </c>
      <c r="E1337" s="270" t="s">
        <v>1</v>
      </c>
      <c r="F1337" s="271" t="s">
        <v>2970</v>
      </c>
      <c r="G1337" s="269"/>
      <c r="H1337" s="272">
        <v>64.4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166</v>
      </c>
      <c r="AU1337" s="278" t="s">
        <v>82</v>
      </c>
      <c r="AV1337" s="14" t="s">
        <v>82</v>
      </c>
      <c r="AW1337" s="14" t="s">
        <v>30</v>
      </c>
      <c r="AX1337" s="14" t="s">
        <v>73</v>
      </c>
      <c r="AY1337" s="278" t="s">
        <v>158</v>
      </c>
    </row>
    <row r="1338" spans="1:51" s="14" customFormat="1" ht="12">
      <c r="A1338" s="14"/>
      <c r="B1338" s="268"/>
      <c r="C1338" s="269"/>
      <c r="D1338" s="259" t="s">
        <v>166</v>
      </c>
      <c r="E1338" s="270" t="s">
        <v>1</v>
      </c>
      <c r="F1338" s="271" t="s">
        <v>2964</v>
      </c>
      <c r="G1338" s="269"/>
      <c r="H1338" s="272">
        <v>74</v>
      </c>
      <c r="I1338" s="273"/>
      <c r="J1338" s="269"/>
      <c r="K1338" s="269"/>
      <c r="L1338" s="274"/>
      <c r="M1338" s="275"/>
      <c r="N1338" s="276"/>
      <c r="O1338" s="276"/>
      <c r="P1338" s="276"/>
      <c r="Q1338" s="276"/>
      <c r="R1338" s="276"/>
      <c r="S1338" s="276"/>
      <c r="T1338" s="27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78" t="s">
        <v>166</v>
      </c>
      <c r="AU1338" s="278" t="s">
        <v>82</v>
      </c>
      <c r="AV1338" s="14" t="s">
        <v>82</v>
      </c>
      <c r="AW1338" s="14" t="s">
        <v>30</v>
      </c>
      <c r="AX1338" s="14" t="s">
        <v>73</v>
      </c>
      <c r="AY1338" s="278" t="s">
        <v>158</v>
      </c>
    </row>
    <row r="1339" spans="1:51" s="14" customFormat="1" ht="12">
      <c r="A1339" s="14"/>
      <c r="B1339" s="268"/>
      <c r="C1339" s="269"/>
      <c r="D1339" s="259" t="s">
        <v>166</v>
      </c>
      <c r="E1339" s="270" t="s">
        <v>1</v>
      </c>
      <c r="F1339" s="271" t="s">
        <v>2971</v>
      </c>
      <c r="G1339" s="269"/>
      <c r="H1339" s="272">
        <v>4.7</v>
      </c>
      <c r="I1339" s="273"/>
      <c r="J1339" s="269"/>
      <c r="K1339" s="269"/>
      <c r="L1339" s="274"/>
      <c r="M1339" s="275"/>
      <c r="N1339" s="276"/>
      <c r="O1339" s="276"/>
      <c r="P1339" s="276"/>
      <c r="Q1339" s="276"/>
      <c r="R1339" s="276"/>
      <c r="S1339" s="276"/>
      <c r="T1339" s="27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78" t="s">
        <v>166</v>
      </c>
      <c r="AU1339" s="278" t="s">
        <v>82</v>
      </c>
      <c r="AV1339" s="14" t="s">
        <v>82</v>
      </c>
      <c r="AW1339" s="14" t="s">
        <v>30</v>
      </c>
      <c r="AX1339" s="14" t="s">
        <v>73</v>
      </c>
      <c r="AY1339" s="278" t="s">
        <v>158</v>
      </c>
    </row>
    <row r="1340" spans="1:51" s="14" customFormat="1" ht="12">
      <c r="A1340" s="14"/>
      <c r="B1340" s="268"/>
      <c r="C1340" s="269"/>
      <c r="D1340" s="259" t="s">
        <v>166</v>
      </c>
      <c r="E1340" s="270" t="s">
        <v>1</v>
      </c>
      <c r="F1340" s="271" t="s">
        <v>2972</v>
      </c>
      <c r="G1340" s="269"/>
      <c r="H1340" s="272">
        <v>57.6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166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158</v>
      </c>
    </row>
    <row r="1341" spans="1:65" s="2" customFormat="1" ht="21.75" customHeight="1">
      <c r="A1341" s="37"/>
      <c r="B1341" s="38"/>
      <c r="C1341" s="243" t="s">
        <v>1812</v>
      </c>
      <c r="D1341" s="243" t="s">
        <v>160</v>
      </c>
      <c r="E1341" s="244" t="s">
        <v>1827</v>
      </c>
      <c r="F1341" s="245" t="s">
        <v>1828</v>
      </c>
      <c r="G1341" s="246" t="s">
        <v>462</v>
      </c>
      <c r="H1341" s="247">
        <v>665.64</v>
      </c>
      <c r="I1341" s="248"/>
      <c r="J1341" s="249">
        <f>ROUND(I1341*H1341,2)</f>
        <v>0</v>
      </c>
      <c r="K1341" s="250"/>
      <c r="L1341" s="43"/>
      <c r="M1341" s="251" t="s">
        <v>1</v>
      </c>
      <c r="N1341" s="252" t="s">
        <v>38</v>
      </c>
      <c r="O1341" s="90"/>
      <c r="P1341" s="253">
        <f>O1341*H1341</f>
        <v>0</v>
      </c>
      <c r="Q1341" s="253">
        <v>0.00015</v>
      </c>
      <c r="R1341" s="253">
        <f>Q1341*H1341</f>
        <v>0.09984599999999999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164</v>
      </c>
      <c r="AT1341" s="255" t="s">
        <v>160</v>
      </c>
      <c r="AU1341" s="255" t="s">
        <v>82</v>
      </c>
      <c r="AY1341" s="16" t="s">
        <v>158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80</v>
      </c>
      <c r="BK1341" s="256">
        <f>ROUND(I1341*H1341,2)</f>
        <v>0</v>
      </c>
      <c r="BL1341" s="16" t="s">
        <v>164</v>
      </c>
      <c r="BM1341" s="255" t="s">
        <v>2973</v>
      </c>
    </row>
    <row r="1342" spans="1:51" s="13" customFormat="1" ht="12">
      <c r="A1342" s="13"/>
      <c r="B1342" s="257"/>
      <c r="C1342" s="258"/>
      <c r="D1342" s="259" t="s">
        <v>166</v>
      </c>
      <c r="E1342" s="260" t="s">
        <v>1</v>
      </c>
      <c r="F1342" s="261" t="s">
        <v>2288</v>
      </c>
      <c r="G1342" s="258"/>
      <c r="H1342" s="260" t="s">
        <v>1</v>
      </c>
      <c r="I1342" s="262"/>
      <c r="J1342" s="258"/>
      <c r="K1342" s="258"/>
      <c r="L1342" s="263"/>
      <c r="M1342" s="264"/>
      <c r="N1342" s="265"/>
      <c r="O1342" s="265"/>
      <c r="P1342" s="265"/>
      <c r="Q1342" s="265"/>
      <c r="R1342" s="265"/>
      <c r="S1342" s="265"/>
      <c r="T1342" s="266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7" t="s">
        <v>166</v>
      </c>
      <c r="AU1342" s="267" t="s">
        <v>82</v>
      </c>
      <c r="AV1342" s="13" t="s">
        <v>80</v>
      </c>
      <c r="AW1342" s="13" t="s">
        <v>30</v>
      </c>
      <c r="AX1342" s="13" t="s">
        <v>73</v>
      </c>
      <c r="AY1342" s="267" t="s">
        <v>158</v>
      </c>
    </row>
    <row r="1343" spans="1:51" s="14" customFormat="1" ht="12">
      <c r="A1343" s="14"/>
      <c r="B1343" s="268"/>
      <c r="C1343" s="269"/>
      <c r="D1343" s="259" t="s">
        <v>166</v>
      </c>
      <c r="E1343" s="270" t="s">
        <v>1</v>
      </c>
      <c r="F1343" s="271" t="s">
        <v>2340</v>
      </c>
      <c r="G1343" s="269"/>
      <c r="H1343" s="272">
        <v>18.2</v>
      </c>
      <c r="I1343" s="273"/>
      <c r="J1343" s="269"/>
      <c r="K1343" s="269"/>
      <c r="L1343" s="274"/>
      <c r="M1343" s="275"/>
      <c r="N1343" s="276"/>
      <c r="O1343" s="276"/>
      <c r="P1343" s="276"/>
      <c r="Q1343" s="276"/>
      <c r="R1343" s="276"/>
      <c r="S1343" s="276"/>
      <c r="T1343" s="27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78" t="s">
        <v>166</v>
      </c>
      <c r="AU1343" s="278" t="s">
        <v>82</v>
      </c>
      <c r="AV1343" s="14" t="s">
        <v>82</v>
      </c>
      <c r="AW1343" s="14" t="s">
        <v>30</v>
      </c>
      <c r="AX1343" s="14" t="s">
        <v>73</v>
      </c>
      <c r="AY1343" s="278" t="s">
        <v>158</v>
      </c>
    </row>
    <row r="1344" spans="1:51" s="14" customFormat="1" ht="12">
      <c r="A1344" s="14"/>
      <c r="B1344" s="268"/>
      <c r="C1344" s="269"/>
      <c r="D1344" s="259" t="s">
        <v>166</v>
      </c>
      <c r="E1344" s="270" t="s">
        <v>1</v>
      </c>
      <c r="F1344" s="271" t="s">
        <v>2341</v>
      </c>
      <c r="G1344" s="269"/>
      <c r="H1344" s="272">
        <v>33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166</v>
      </c>
      <c r="AU1344" s="278" t="s">
        <v>82</v>
      </c>
      <c r="AV1344" s="14" t="s">
        <v>82</v>
      </c>
      <c r="AW1344" s="14" t="s">
        <v>30</v>
      </c>
      <c r="AX1344" s="14" t="s">
        <v>73</v>
      </c>
      <c r="AY1344" s="278" t="s">
        <v>158</v>
      </c>
    </row>
    <row r="1345" spans="1:51" s="14" customFormat="1" ht="12">
      <c r="A1345" s="14"/>
      <c r="B1345" s="268"/>
      <c r="C1345" s="269"/>
      <c r="D1345" s="259" t="s">
        <v>166</v>
      </c>
      <c r="E1345" s="270" t="s">
        <v>1</v>
      </c>
      <c r="F1345" s="271" t="s">
        <v>2342</v>
      </c>
      <c r="G1345" s="269"/>
      <c r="H1345" s="272">
        <v>31.2</v>
      </c>
      <c r="I1345" s="273"/>
      <c r="J1345" s="269"/>
      <c r="K1345" s="269"/>
      <c r="L1345" s="274"/>
      <c r="M1345" s="275"/>
      <c r="N1345" s="276"/>
      <c r="O1345" s="276"/>
      <c r="P1345" s="276"/>
      <c r="Q1345" s="276"/>
      <c r="R1345" s="276"/>
      <c r="S1345" s="276"/>
      <c r="T1345" s="27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8" t="s">
        <v>166</v>
      </c>
      <c r="AU1345" s="278" t="s">
        <v>82</v>
      </c>
      <c r="AV1345" s="14" t="s">
        <v>82</v>
      </c>
      <c r="AW1345" s="14" t="s">
        <v>30</v>
      </c>
      <c r="AX1345" s="14" t="s">
        <v>73</v>
      </c>
      <c r="AY1345" s="278" t="s">
        <v>158</v>
      </c>
    </row>
    <row r="1346" spans="1:51" s="14" customFormat="1" ht="12">
      <c r="A1346" s="14"/>
      <c r="B1346" s="268"/>
      <c r="C1346" s="269"/>
      <c r="D1346" s="259" t="s">
        <v>166</v>
      </c>
      <c r="E1346" s="270" t="s">
        <v>1</v>
      </c>
      <c r="F1346" s="271" t="s">
        <v>2343</v>
      </c>
      <c r="G1346" s="269"/>
      <c r="H1346" s="272">
        <v>7.76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166</v>
      </c>
      <c r="AU1346" s="278" t="s">
        <v>82</v>
      </c>
      <c r="AV1346" s="14" t="s">
        <v>82</v>
      </c>
      <c r="AW1346" s="14" t="s">
        <v>30</v>
      </c>
      <c r="AX1346" s="14" t="s">
        <v>73</v>
      </c>
      <c r="AY1346" s="278" t="s">
        <v>158</v>
      </c>
    </row>
    <row r="1347" spans="1:51" s="14" customFormat="1" ht="12">
      <c r="A1347" s="14"/>
      <c r="B1347" s="268"/>
      <c r="C1347" s="269"/>
      <c r="D1347" s="259" t="s">
        <v>166</v>
      </c>
      <c r="E1347" s="270" t="s">
        <v>1</v>
      </c>
      <c r="F1347" s="271" t="s">
        <v>2344</v>
      </c>
      <c r="G1347" s="269"/>
      <c r="H1347" s="272">
        <v>14.4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166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158</v>
      </c>
    </row>
    <row r="1348" spans="1:51" s="14" customFormat="1" ht="12">
      <c r="A1348" s="14"/>
      <c r="B1348" s="268"/>
      <c r="C1348" s="269"/>
      <c r="D1348" s="259" t="s">
        <v>166</v>
      </c>
      <c r="E1348" s="270" t="s">
        <v>1</v>
      </c>
      <c r="F1348" s="271" t="s">
        <v>2345</v>
      </c>
      <c r="G1348" s="269"/>
      <c r="H1348" s="272">
        <v>11.32</v>
      </c>
      <c r="I1348" s="273"/>
      <c r="J1348" s="269"/>
      <c r="K1348" s="269"/>
      <c r="L1348" s="274"/>
      <c r="M1348" s="275"/>
      <c r="N1348" s="276"/>
      <c r="O1348" s="276"/>
      <c r="P1348" s="276"/>
      <c r="Q1348" s="276"/>
      <c r="R1348" s="276"/>
      <c r="S1348" s="276"/>
      <c r="T1348" s="27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78" t="s">
        <v>166</v>
      </c>
      <c r="AU1348" s="278" t="s">
        <v>82</v>
      </c>
      <c r="AV1348" s="14" t="s">
        <v>82</v>
      </c>
      <c r="AW1348" s="14" t="s">
        <v>30</v>
      </c>
      <c r="AX1348" s="14" t="s">
        <v>73</v>
      </c>
      <c r="AY1348" s="278" t="s">
        <v>158</v>
      </c>
    </row>
    <row r="1349" spans="1:51" s="13" customFormat="1" ht="12">
      <c r="A1349" s="13"/>
      <c r="B1349" s="257"/>
      <c r="C1349" s="258"/>
      <c r="D1349" s="259" t="s">
        <v>166</v>
      </c>
      <c r="E1349" s="260" t="s">
        <v>1</v>
      </c>
      <c r="F1349" s="261" t="s">
        <v>2295</v>
      </c>
      <c r="G1349" s="258"/>
      <c r="H1349" s="260" t="s">
        <v>1</v>
      </c>
      <c r="I1349" s="262"/>
      <c r="J1349" s="258"/>
      <c r="K1349" s="258"/>
      <c r="L1349" s="263"/>
      <c r="M1349" s="264"/>
      <c r="N1349" s="265"/>
      <c r="O1349" s="265"/>
      <c r="P1349" s="265"/>
      <c r="Q1349" s="265"/>
      <c r="R1349" s="265"/>
      <c r="S1349" s="265"/>
      <c r="T1349" s="266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67" t="s">
        <v>166</v>
      </c>
      <c r="AU1349" s="267" t="s">
        <v>82</v>
      </c>
      <c r="AV1349" s="13" t="s">
        <v>80</v>
      </c>
      <c r="AW1349" s="13" t="s">
        <v>30</v>
      </c>
      <c r="AX1349" s="13" t="s">
        <v>73</v>
      </c>
      <c r="AY1349" s="267" t="s">
        <v>158</v>
      </c>
    </row>
    <row r="1350" spans="1:51" s="14" customFormat="1" ht="12">
      <c r="A1350" s="14"/>
      <c r="B1350" s="268"/>
      <c r="C1350" s="269"/>
      <c r="D1350" s="259" t="s">
        <v>166</v>
      </c>
      <c r="E1350" s="270" t="s">
        <v>1</v>
      </c>
      <c r="F1350" s="271" t="s">
        <v>2346</v>
      </c>
      <c r="G1350" s="269"/>
      <c r="H1350" s="272">
        <v>55.66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166</v>
      </c>
      <c r="AU1350" s="278" t="s">
        <v>82</v>
      </c>
      <c r="AV1350" s="14" t="s">
        <v>82</v>
      </c>
      <c r="AW1350" s="14" t="s">
        <v>30</v>
      </c>
      <c r="AX1350" s="14" t="s">
        <v>73</v>
      </c>
      <c r="AY1350" s="278" t="s">
        <v>158</v>
      </c>
    </row>
    <row r="1351" spans="1:51" s="14" customFormat="1" ht="12">
      <c r="A1351" s="14"/>
      <c r="B1351" s="268"/>
      <c r="C1351" s="269"/>
      <c r="D1351" s="259" t="s">
        <v>166</v>
      </c>
      <c r="E1351" s="270" t="s">
        <v>1</v>
      </c>
      <c r="F1351" s="271" t="s">
        <v>2347</v>
      </c>
      <c r="G1351" s="269"/>
      <c r="H1351" s="272">
        <v>60.76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166</v>
      </c>
      <c r="AU1351" s="278" t="s">
        <v>82</v>
      </c>
      <c r="AV1351" s="14" t="s">
        <v>82</v>
      </c>
      <c r="AW1351" s="14" t="s">
        <v>30</v>
      </c>
      <c r="AX1351" s="14" t="s">
        <v>73</v>
      </c>
      <c r="AY1351" s="278" t="s">
        <v>158</v>
      </c>
    </row>
    <row r="1352" spans="1:51" s="14" customFormat="1" ht="12">
      <c r="A1352" s="14"/>
      <c r="B1352" s="268"/>
      <c r="C1352" s="269"/>
      <c r="D1352" s="259" t="s">
        <v>166</v>
      </c>
      <c r="E1352" s="270" t="s">
        <v>1</v>
      </c>
      <c r="F1352" s="271" t="s">
        <v>2348</v>
      </c>
      <c r="G1352" s="269"/>
      <c r="H1352" s="272">
        <v>72</v>
      </c>
      <c r="I1352" s="273"/>
      <c r="J1352" s="269"/>
      <c r="K1352" s="269"/>
      <c r="L1352" s="274"/>
      <c r="M1352" s="275"/>
      <c r="N1352" s="276"/>
      <c r="O1352" s="276"/>
      <c r="P1352" s="276"/>
      <c r="Q1352" s="276"/>
      <c r="R1352" s="276"/>
      <c r="S1352" s="276"/>
      <c r="T1352" s="27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8" t="s">
        <v>166</v>
      </c>
      <c r="AU1352" s="278" t="s">
        <v>82</v>
      </c>
      <c r="AV1352" s="14" t="s">
        <v>82</v>
      </c>
      <c r="AW1352" s="14" t="s">
        <v>30</v>
      </c>
      <c r="AX1352" s="14" t="s">
        <v>73</v>
      </c>
      <c r="AY1352" s="278" t="s">
        <v>158</v>
      </c>
    </row>
    <row r="1353" spans="1:51" s="14" customFormat="1" ht="12">
      <c r="A1353" s="14"/>
      <c r="B1353" s="268"/>
      <c r="C1353" s="269"/>
      <c r="D1353" s="259" t="s">
        <v>166</v>
      </c>
      <c r="E1353" s="270" t="s">
        <v>1</v>
      </c>
      <c r="F1353" s="271" t="s">
        <v>2349</v>
      </c>
      <c r="G1353" s="269"/>
      <c r="H1353" s="272">
        <v>33.96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166</v>
      </c>
      <c r="AU1353" s="278" t="s">
        <v>82</v>
      </c>
      <c r="AV1353" s="14" t="s">
        <v>82</v>
      </c>
      <c r="AW1353" s="14" t="s">
        <v>30</v>
      </c>
      <c r="AX1353" s="14" t="s">
        <v>73</v>
      </c>
      <c r="AY1353" s="278" t="s">
        <v>158</v>
      </c>
    </row>
    <row r="1354" spans="1:51" s="14" customFormat="1" ht="12">
      <c r="A1354" s="14"/>
      <c r="B1354" s="268"/>
      <c r="C1354" s="269"/>
      <c r="D1354" s="259" t="s">
        <v>166</v>
      </c>
      <c r="E1354" s="270" t="s">
        <v>1</v>
      </c>
      <c r="F1354" s="271" t="s">
        <v>2974</v>
      </c>
      <c r="G1354" s="269"/>
      <c r="H1354" s="272">
        <v>14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166</v>
      </c>
      <c r="AU1354" s="278" t="s">
        <v>82</v>
      </c>
      <c r="AV1354" s="14" t="s">
        <v>82</v>
      </c>
      <c r="AW1354" s="14" t="s">
        <v>30</v>
      </c>
      <c r="AX1354" s="14" t="s">
        <v>73</v>
      </c>
      <c r="AY1354" s="278" t="s">
        <v>158</v>
      </c>
    </row>
    <row r="1355" spans="1:51" s="14" customFormat="1" ht="12">
      <c r="A1355" s="14"/>
      <c r="B1355" s="268"/>
      <c r="C1355" s="269"/>
      <c r="D1355" s="259" t="s">
        <v>166</v>
      </c>
      <c r="E1355" s="270" t="s">
        <v>1</v>
      </c>
      <c r="F1355" s="271" t="s">
        <v>2975</v>
      </c>
      <c r="G1355" s="269"/>
      <c r="H1355" s="272">
        <v>5.9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166</v>
      </c>
      <c r="AU1355" s="278" t="s">
        <v>82</v>
      </c>
      <c r="AV1355" s="14" t="s">
        <v>82</v>
      </c>
      <c r="AW1355" s="14" t="s">
        <v>30</v>
      </c>
      <c r="AX1355" s="14" t="s">
        <v>73</v>
      </c>
      <c r="AY1355" s="278" t="s">
        <v>158</v>
      </c>
    </row>
    <row r="1356" spans="1:51" s="13" customFormat="1" ht="12">
      <c r="A1356" s="13"/>
      <c r="B1356" s="257"/>
      <c r="C1356" s="258"/>
      <c r="D1356" s="259" t="s">
        <v>166</v>
      </c>
      <c r="E1356" s="260" t="s">
        <v>1</v>
      </c>
      <c r="F1356" s="261" t="s">
        <v>392</v>
      </c>
      <c r="G1356" s="258"/>
      <c r="H1356" s="260" t="s">
        <v>1</v>
      </c>
      <c r="I1356" s="262"/>
      <c r="J1356" s="258"/>
      <c r="K1356" s="258"/>
      <c r="L1356" s="263"/>
      <c r="M1356" s="264"/>
      <c r="N1356" s="265"/>
      <c r="O1356" s="265"/>
      <c r="P1356" s="265"/>
      <c r="Q1356" s="265"/>
      <c r="R1356" s="265"/>
      <c r="S1356" s="265"/>
      <c r="T1356" s="266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7" t="s">
        <v>166</v>
      </c>
      <c r="AU1356" s="267" t="s">
        <v>82</v>
      </c>
      <c r="AV1356" s="13" t="s">
        <v>80</v>
      </c>
      <c r="AW1356" s="13" t="s">
        <v>30</v>
      </c>
      <c r="AX1356" s="13" t="s">
        <v>73</v>
      </c>
      <c r="AY1356" s="267" t="s">
        <v>158</v>
      </c>
    </row>
    <row r="1357" spans="1:51" s="14" customFormat="1" ht="12">
      <c r="A1357" s="14"/>
      <c r="B1357" s="268"/>
      <c r="C1357" s="269"/>
      <c r="D1357" s="259" t="s">
        <v>166</v>
      </c>
      <c r="E1357" s="270" t="s">
        <v>1</v>
      </c>
      <c r="F1357" s="271" t="s">
        <v>2352</v>
      </c>
      <c r="G1357" s="269"/>
      <c r="H1357" s="272">
        <v>56.1</v>
      </c>
      <c r="I1357" s="273"/>
      <c r="J1357" s="269"/>
      <c r="K1357" s="269"/>
      <c r="L1357" s="274"/>
      <c r="M1357" s="275"/>
      <c r="N1357" s="276"/>
      <c r="O1357" s="276"/>
      <c r="P1357" s="276"/>
      <c r="Q1357" s="276"/>
      <c r="R1357" s="276"/>
      <c r="S1357" s="276"/>
      <c r="T1357" s="277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78" t="s">
        <v>166</v>
      </c>
      <c r="AU1357" s="278" t="s">
        <v>82</v>
      </c>
      <c r="AV1357" s="14" t="s">
        <v>82</v>
      </c>
      <c r="AW1357" s="14" t="s">
        <v>30</v>
      </c>
      <c r="AX1357" s="14" t="s">
        <v>73</v>
      </c>
      <c r="AY1357" s="278" t="s">
        <v>158</v>
      </c>
    </row>
    <row r="1358" spans="1:51" s="14" customFormat="1" ht="12">
      <c r="A1358" s="14"/>
      <c r="B1358" s="268"/>
      <c r="C1358" s="269"/>
      <c r="D1358" s="259" t="s">
        <v>166</v>
      </c>
      <c r="E1358" s="270" t="s">
        <v>1</v>
      </c>
      <c r="F1358" s="271" t="s">
        <v>2353</v>
      </c>
      <c r="G1358" s="269"/>
      <c r="H1358" s="272">
        <v>18.78</v>
      </c>
      <c r="I1358" s="273"/>
      <c r="J1358" s="269"/>
      <c r="K1358" s="269"/>
      <c r="L1358" s="274"/>
      <c r="M1358" s="275"/>
      <c r="N1358" s="276"/>
      <c r="O1358" s="276"/>
      <c r="P1358" s="276"/>
      <c r="Q1358" s="276"/>
      <c r="R1358" s="276"/>
      <c r="S1358" s="276"/>
      <c r="T1358" s="27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8" t="s">
        <v>166</v>
      </c>
      <c r="AU1358" s="278" t="s">
        <v>82</v>
      </c>
      <c r="AV1358" s="14" t="s">
        <v>82</v>
      </c>
      <c r="AW1358" s="14" t="s">
        <v>30</v>
      </c>
      <c r="AX1358" s="14" t="s">
        <v>73</v>
      </c>
      <c r="AY1358" s="278" t="s">
        <v>158</v>
      </c>
    </row>
    <row r="1359" spans="1:51" s="14" customFormat="1" ht="12">
      <c r="A1359" s="14"/>
      <c r="B1359" s="268"/>
      <c r="C1359" s="269"/>
      <c r="D1359" s="259" t="s">
        <v>166</v>
      </c>
      <c r="E1359" s="270" t="s">
        <v>1</v>
      </c>
      <c r="F1359" s="271" t="s">
        <v>2354</v>
      </c>
      <c r="G1359" s="269"/>
      <c r="H1359" s="272">
        <v>61.6</v>
      </c>
      <c r="I1359" s="273"/>
      <c r="J1359" s="269"/>
      <c r="K1359" s="269"/>
      <c r="L1359" s="274"/>
      <c r="M1359" s="275"/>
      <c r="N1359" s="276"/>
      <c r="O1359" s="276"/>
      <c r="P1359" s="276"/>
      <c r="Q1359" s="276"/>
      <c r="R1359" s="276"/>
      <c r="S1359" s="276"/>
      <c r="T1359" s="27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8" t="s">
        <v>166</v>
      </c>
      <c r="AU1359" s="278" t="s">
        <v>82</v>
      </c>
      <c r="AV1359" s="14" t="s">
        <v>82</v>
      </c>
      <c r="AW1359" s="14" t="s">
        <v>30</v>
      </c>
      <c r="AX1359" s="14" t="s">
        <v>73</v>
      </c>
      <c r="AY1359" s="278" t="s">
        <v>158</v>
      </c>
    </row>
    <row r="1360" spans="1:51" s="14" customFormat="1" ht="12">
      <c r="A1360" s="14"/>
      <c r="B1360" s="268"/>
      <c r="C1360" s="269"/>
      <c r="D1360" s="259" t="s">
        <v>166</v>
      </c>
      <c r="E1360" s="270" t="s">
        <v>1</v>
      </c>
      <c r="F1360" s="271" t="s">
        <v>2348</v>
      </c>
      <c r="G1360" s="269"/>
      <c r="H1360" s="272">
        <v>72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166</v>
      </c>
      <c r="AU1360" s="278" t="s">
        <v>82</v>
      </c>
      <c r="AV1360" s="14" t="s">
        <v>82</v>
      </c>
      <c r="AW1360" s="14" t="s">
        <v>30</v>
      </c>
      <c r="AX1360" s="14" t="s">
        <v>73</v>
      </c>
      <c r="AY1360" s="278" t="s">
        <v>158</v>
      </c>
    </row>
    <row r="1361" spans="1:51" s="14" customFormat="1" ht="12">
      <c r="A1361" s="14"/>
      <c r="B1361" s="268"/>
      <c r="C1361" s="269"/>
      <c r="D1361" s="259" t="s">
        <v>166</v>
      </c>
      <c r="E1361" s="270" t="s">
        <v>1</v>
      </c>
      <c r="F1361" s="271" t="s">
        <v>2355</v>
      </c>
      <c r="G1361" s="269"/>
      <c r="H1361" s="272">
        <v>4.5</v>
      </c>
      <c r="I1361" s="273"/>
      <c r="J1361" s="269"/>
      <c r="K1361" s="269"/>
      <c r="L1361" s="274"/>
      <c r="M1361" s="275"/>
      <c r="N1361" s="276"/>
      <c r="O1361" s="276"/>
      <c r="P1361" s="276"/>
      <c r="Q1361" s="276"/>
      <c r="R1361" s="276"/>
      <c r="S1361" s="276"/>
      <c r="T1361" s="277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78" t="s">
        <v>166</v>
      </c>
      <c r="AU1361" s="278" t="s">
        <v>82</v>
      </c>
      <c r="AV1361" s="14" t="s">
        <v>82</v>
      </c>
      <c r="AW1361" s="14" t="s">
        <v>30</v>
      </c>
      <c r="AX1361" s="14" t="s">
        <v>73</v>
      </c>
      <c r="AY1361" s="278" t="s">
        <v>158</v>
      </c>
    </row>
    <row r="1362" spans="1:51" s="14" customFormat="1" ht="12">
      <c r="A1362" s="14"/>
      <c r="B1362" s="268"/>
      <c r="C1362" s="269"/>
      <c r="D1362" s="259" t="s">
        <v>166</v>
      </c>
      <c r="E1362" s="270" t="s">
        <v>1</v>
      </c>
      <c r="F1362" s="271" t="s">
        <v>2976</v>
      </c>
      <c r="G1362" s="269"/>
      <c r="H1362" s="272">
        <v>56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166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158</v>
      </c>
    </row>
    <row r="1363" spans="1:51" s="14" customFormat="1" ht="12">
      <c r="A1363" s="14"/>
      <c r="B1363" s="268"/>
      <c r="C1363" s="269"/>
      <c r="D1363" s="259" t="s">
        <v>166</v>
      </c>
      <c r="E1363" s="270" t="s">
        <v>1</v>
      </c>
      <c r="F1363" s="271" t="s">
        <v>2977</v>
      </c>
      <c r="G1363" s="269"/>
      <c r="H1363" s="272">
        <v>38.5</v>
      </c>
      <c r="I1363" s="273"/>
      <c r="J1363" s="269"/>
      <c r="K1363" s="269"/>
      <c r="L1363" s="274"/>
      <c r="M1363" s="275"/>
      <c r="N1363" s="276"/>
      <c r="O1363" s="276"/>
      <c r="P1363" s="276"/>
      <c r="Q1363" s="276"/>
      <c r="R1363" s="276"/>
      <c r="S1363" s="276"/>
      <c r="T1363" s="27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78" t="s">
        <v>166</v>
      </c>
      <c r="AU1363" s="278" t="s">
        <v>82</v>
      </c>
      <c r="AV1363" s="14" t="s">
        <v>82</v>
      </c>
      <c r="AW1363" s="14" t="s">
        <v>30</v>
      </c>
      <c r="AX1363" s="14" t="s">
        <v>73</v>
      </c>
      <c r="AY1363" s="278" t="s">
        <v>158</v>
      </c>
    </row>
    <row r="1364" spans="1:65" s="2" customFormat="1" ht="33" customHeight="1">
      <c r="A1364" s="37"/>
      <c r="B1364" s="38"/>
      <c r="C1364" s="243" t="s">
        <v>1826</v>
      </c>
      <c r="D1364" s="243" t="s">
        <v>160</v>
      </c>
      <c r="E1364" s="244" t="s">
        <v>1832</v>
      </c>
      <c r="F1364" s="245" t="s">
        <v>1833</v>
      </c>
      <c r="G1364" s="246" t="s">
        <v>284</v>
      </c>
      <c r="H1364" s="247">
        <v>15</v>
      </c>
      <c r="I1364" s="248"/>
      <c r="J1364" s="249">
        <f>ROUND(I1364*H1364,2)</f>
        <v>0</v>
      </c>
      <c r="K1364" s="250"/>
      <c r="L1364" s="43"/>
      <c r="M1364" s="251" t="s">
        <v>1</v>
      </c>
      <c r="N1364" s="252" t="s">
        <v>38</v>
      </c>
      <c r="O1364" s="90"/>
      <c r="P1364" s="253">
        <f>O1364*H1364</f>
        <v>0</v>
      </c>
      <c r="Q1364" s="253">
        <v>0</v>
      </c>
      <c r="R1364" s="253">
        <f>Q1364*H1364</f>
        <v>0</v>
      </c>
      <c r="S1364" s="253">
        <v>0</v>
      </c>
      <c r="T1364" s="254">
        <f>S1364*H1364</f>
        <v>0</v>
      </c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R1364" s="255" t="s">
        <v>242</v>
      </c>
      <c r="AT1364" s="255" t="s">
        <v>160</v>
      </c>
      <c r="AU1364" s="255" t="s">
        <v>82</v>
      </c>
      <c r="AY1364" s="16" t="s">
        <v>158</v>
      </c>
      <c r="BE1364" s="256">
        <f>IF(N1364="základní",J1364,0)</f>
        <v>0</v>
      </c>
      <c r="BF1364" s="256">
        <f>IF(N1364="snížená",J1364,0)</f>
        <v>0</v>
      </c>
      <c r="BG1364" s="256">
        <f>IF(N1364="zákl. přenesená",J1364,0)</f>
        <v>0</v>
      </c>
      <c r="BH1364" s="256">
        <f>IF(N1364="sníž. přenesená",J1364,0)</f>
        <v>0</v>
      </c>
      <c r="BI1364" s="256">
        <f>IF(N1364="nulová",J1364,0)</f>
        <v>0</v>
      </c>
      <c r="BJ1364" s="16" t="s">
        <v>80</v>
      </c>
      <c r="BK1364" s="256">
        <f>ROUND(I1364*H1364,2)</f>
        <v>0</v>
      </c>
      <c r="BL1364" s="16" t="s">
        <v>242</v>
      </c>
      <c r="BM1364" s="255" t="s">
        <v>2978</v>
      </c>
    </row>
    <row r="1365" spans="1:51" s="14" customFormat="1" ht="12">
      <c r="A1365" s="14"/>
      <c r="B1365" s="268"/>
      <c r="C1365" s="269"/>
      <c r="D1365" s="259" t="s">
        <v>166</v>
      </c>
      <c r="E1365" s="270" t="s">
        <v>1</v>
      </c>
      <c r="F1365" s="271" t="s">
        <v>2227</v>
      </c>
      <c r="G1365" s="269"/>
      <c r="H1365" s="272">
        <v>9</v>
      </c>
      <c r="I1365" s="273"/>
      <c r="J1365" s="269"/>
      <c r="K1365" s="269"/>
      <c r="L1365" s="274"/>
      <c r="M1365" s="275"/>
      <c r="N1365" s="276"/>
      <c r="O1365" s="276"/>
      <c r="P1365" s="276"/>
      <c r="Q1365" s="276"/>
      <c r="R1365" s="276"/>
      <c r="S1365" s="276"/>
      <c r="T1365" s="277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78" t="s">
        <v>166</v>
      </c>
      <c r="AU1365" s="278" t="s">
        <v>82</v>
      </c>
      <c r="AV1365" s="14" t="s">
        <v>82</v>
      </c>
      <c r="AW1365" s="14" t="s">
        <v>30</v>
      </c>
      <c r="AX1365" s="14" t="s">
        <v>73</v>
      </c>
      <c r="AY1365" s="278" t="s">
        <v>158</v>
      </c>
    </row>
    <row r="1366" spans="1:51" s="14" customFormat="1" ht="12">
      <c r="A1366" s="14"/>
      <c r="B1366" s="268"/>
      <c r="C1366" s="269"/>
      <c r="D1366" s="259" t="s">
        <v>166</v>
      </c>
      <c r="E1366" s="270" t="s">
        <v>1</v>
      </c>
      <c r="F1366" s="271" t="s">
        <v>2571</v>
      </c>
      <c r="G1366" s="269"/>
      <c r="H1366" s="272">
        <v>6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166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158</v>
      </c>
    </row>
    <row r="1367" spans="1:65" s="2" customFormat="1" ht="21.75" customHeight="1">
      <c r="A1367" s="37"/>
      <c r="B1367" s="38"/>
      <c r="C1367" s="243" t="s">
        <v>1831</v>
      </c>
      <c r="D1367" s="243" t="s">
        <v>160</v>
      </c>
      <c r="E1367" s="244" t="s">
        <v>1836</v>
      </c>
      <c r="F1367" s="245" t="s">
        <v>1837</v>
      </c>
      <c r="G1367" s="246" t="s">
        <v>284</v>
      </c>
      <c r="H1367" s="247">
        <v>10</v>
      </c>
      <c r="I1367" s="248"/>
      <c r="J1367" s="249">
        <f>ROUND(I1367*H1367,2)</f>
        <v>0</v>
      </c>
      <c r="K1367" s="250"/>
      <c r="L1367" s="43"/>
      <c r="M1367" s="251" t="s">
        <v>1</v>
      </c>
      <c r="N1367" s="252" t="s">
        <v>38</v>
      </c>
      <c r="O1367" s="90"/>
      <c r="P1367" s="253">
        <f>O1367*H1367</f>
        <v>0</v>
      </c>
      <c r="Q1367" s="253">
        <v>0</v>
      </c>
      <c r="R1367" s="253">
        <f>Q1367*H1367</f>
        <v>0</v>
      </c>
      <c r="S1367" s="253">
        <v>0</v>
      </c>
      <c r="T1367" s="254">
        <f>S1367*H1367</f>
        <v>0</v>
      </c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R1367" s="255" t="s">
        <v>242</v>
      </c>
      <c r="AT1367" s="255" t="s">
        <v>160</v>
      </c>
      <c r="AU1367" s="255" t="s">
        <v>82</v>
      </c>
      <c r="AY1367" s="16" t="s">
        <v>158</v>
      </c>
      <c r="BE1367" s="256">
        <f>IF(N1367="základní",J1367,0)</f>
        <v>0</v>
      </c>
      <c r="BF1367" s="256">
        <f>IF(N1367="snížená",J1367,0)</f>
        <v>0</v>
      </c>
      <c r="BG1367" s="256">
        <f>IF(N1367="zákl. přenesená",J1367,0)</f>
        <v>0</v>
      </c>
      <c r="BH1367" s="256">
        <f>IF(N1367="sníž. přenesená",J1367,0)</f>
        <v>0</v>
      </c>
      <c r="BI1367" s="256">
        <f>IF(N1367="nulová",J1367,0)</f>
        <v>0</v>
      </c>
      <c r="BJ1367" s="16" t="s">
        <v>80</v>
      </c>
      <c r="BK1367" s="256">
        <f>ROUND(I1367*H1367,2)</f>
        <v>0</v>
      </c>
      <c r="BL1367" s="16" t="s">
        <v>242</v>
      </c>
      <c r="BM1367" s="255" t="s">
        <v>2979</v>
      </c>
    </row>
    <row r="1368" spans="1:51" s="14" customFormat="1" ht="12">
      <c r="A1368" s="14"/>
      <c r="B1368" s="268"/>
      <c r="C1368" s="269"/>
      <c r="D1368" s="259" t="s">
        <v>166</v>
      </c>
      <c r="E1368" s="270" t="s">
        <v>1</v>
      </c>
      <c r="F1368" s="271" t="s">
        <v>2227</v>
      </c>
      <c r="G1368" s="269"/>
      <c r="H1368" s="272">
        <v>9</v>
      </c>
      <c r="I1368" s="273"/>
      <c r="J1368" s="269"/>
      <c r="K1368" s="269"/>
      <c r="L1368" s="274"/>
      <c r="M1368" s="275"/>
      <c r="N1368" s="276"/>
      <c r="O1368" s="276"/>
      <c r="P1368" s="276"/>
      <c r="Q1368" s="276"/>
      <c r="R1368" s="276"/>
      <c r="S1368" s="276"/>
      <c r="T1368" s="277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78" t="s">
        <v>166</v>
      </c>
      <c r="AU1368" s="278" t="s">
        <v>82</v>
      </c>
      <c r="AV1368" s="14" t="s">
        <v>82</v>
      </c>
      <c r="AW1368" s="14" t="s">
        <v>30</v>
      </c>
      <c r="AX1368" s="14" t="s">
        <v>73</v>
      </c>
      <c r="AY1368" s="278" t="s">
        <v>158</v>
      </c>
    </row>
    <row r="1369" spans="1:51" s="14" customFormat="1" ht="12">
      <c r="A1369" s="14"/>
      <c r="B1369" s="268"/>
      <c r="C1369" s="269"/>
      <c r="D1369" s="259" t="s">
        <v>166</v>
      </c>
      <c r="E1369" s="270" t="s">
        <v>1</v>
      </c>
      <c r="F1369" s="271" t="s">
        <v>293</v>
      </c>
      <c r="G1369" s="269"/>
      <c r="H1369" s="272">
        <v>1</v>
      </c>
      <c r="I1369" s="273"/>
      <c r="J1369" s="269"/>
      <c r="K1369" s="269"/>
      <c r="L1369" s="274"/>
      <c r="M1369" s="275"/>
      <c r="N1369" s="276"/>
      <c r="O1369" s="276"/>
      <c r="P1369" s="276"/>
      <c r="Q1369" s="276"/>
      <c r="R1369" s="276"/>
      <c r="S1369" s="276"/>
      <c r="T1369" s="277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78" t="s">
        <v>166</v>
      </c>
      <c r="AU1369" s="278" t="s">
        <v>82</v>
      </c>
      <c r="AV1369" s="14" t="s">
        <v>82</v>
      </c>
      <c r="AW1369" s="14" t="s">
        <v>30</v>
      </c>
      <c r="AX1369" s="14" t="s">
        <v>73</v>
      </c>
      <c r="AY1369" s="278" t="s">
        <v>158</v>
      </c>
    </row>
    <row r="1370" spans="1:65" s="2" customFormat="1" ht="21.75" customHeight="1">
      <c r="A1370" s="37"/>
      <c r="B1370" s="38"/>
      <c r="C1370" s="279" t="s">
        <v>1835</v>
      </c>
      <c r="D1370" s="279" t="s">
        <v>233</v>
      </c>
      <c r="E1370" s="280" t="s">
        <v>2980</v>
      </c>
      <c r="F1370" s="281" t="s">
        <v>2981</v>
      </c>
      <c r="G1370" s="282" t="s">
        <v>284</v>
      </c>
      <c r="H1370" s="283">
        <v>1</v>
      </c>
      <c r="I1370" s="284"/>
      <c r="J1370" s="285">
        <f>ROUND(I1370*H1370,2)</f>
        <v>0</v>
      </c>
      <c r="K1370" s="286"/>
      <c r="L1370" s="287"/>
      <c r="M1370" s="288" t="s">
        <v>1</v>
      </c>
      <c r="N1370" s="289" t="s">
        <v>38</v>
      </c>
      <c r="O1370" s="90"/>
      <c r="P1370" s="253">
        <f>O1370*H1370</f>
        <v>0</v>
      </c>
      <c r="Q1370" s="253">
        <v>0.023</v>
      </c>
      <c r="R1370" s="253">
        <f>Q1370*H1370</f>
        <v>0.023</v>
      </c>
      <c r="S1370" s="253">
        <v>0</v>
      </c>
      <c r="T1370" s="254">
        <f>S1370*H1370</f>
        <v>0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255" t="s">
        <v>341</v>
      </c>
      <c r="AT1370" s="255" t="s">
        <v>233</v>
      </c>
      <c r="AU1370" s="255" t="s">
        <v>82</v>
      </c>
      <c r="AY1370" s="16" t="s">
        <v>158</v>
      </c>
      <c r="BE1370" s="256">
        <f>IF(N1370="základní",J1370,0)</f>
        <v>0</v>
      </c>
      <c r="BF1370" s="256">
        <f>IF(N1370="snížená",J1370,0)</f>
        <v>0</v>
      </c>
      <c r="BG1370" s="256">
        <f>IF(N1370="zákl. přenesená",J1370,0)</f>
        <v>0</v>
      </c>
      <c r="BH1370" s="256">
        <f>IF(N1370="sníž. přenesená",J1370,0)</f>
        <v>0</v>
      </c>
      <c r="BI1370" s="256">
        <f>IF(N1370="nulová",J1370,0)</f>
        <v>0</v>
      </c>
      <c r="BJ1370" s="16" t="s">
        <v>80</v>
      </c>
      <c r="BK1370" s="256">
        <f>ROUND(I1370*H1370,2)</f>
        <v>0</v>
      </c>
      <c r="BL1370" s="16" t="s">
        <v>242</v>
      </c>
      <c r="BM1370" s="255" t="s">
        <v>2982</v>
      </c>
    </row>
    <row r="1371" spans="1:51" s="14" customFormat="1" ht="12">
      <c r="A1371" s="14"/>
      <c r="B1371" s="268"/>
      <c r="C1371" s="269"/>
      <c r="D1371" s="259" t="s">
        <v>166</v>
      </c>
      <c r="E1371" s="270" t="s">
        <v>1</v>
      </c>
      <c r="F1371" s="271" t="s">
        <v>2574</v>
      </c>
      <c r="G1371" s="269"/>
      <c r="H1371" s="272">
        <v>1</v>
      </c>
      <c r="I1371" s="273"/>
      <c r="J1371" s="269"/>
      <c r="K1371" s="269"/>
      <c r="L1371" s="274"/>
      <c r="M1371" s="275"/>
      <c r="N1371" s="276"/>
      <c r="O1371" s="276"/>
      <c r="P1371" s="276"/>
      <c r="Q1371" s="276"/>
      <c r="R1371" s="276"/>
      <c r="S1371" s="276"/>
      <c r="T1371" s="277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78" t="s">
        <v>166</v>
      </c>
      <c r="AU1371" s="278" t="s">
        <v>82</v>
      </c>
      <c r="AV1371" s="14" t="s">
        <v>82</v>
      </c>
      <c r="AW1371" s="14" t="s">
        <v>30</v>
      </c>
      <c r="AX1371" s="14" t="s">
        <v>80</v>
      </c>
      <c r="AY1371" s="278" t="s">
        <v>158</v>
      </c>
    </row>
    <row r="1372" spans="1:65" s="2" customFormat="1" ht="21.75" customHeight="1">
      <c r="A1372" s="37"/>
      <c r="B1372" s="38"/>
      <c r="C1372" s="279" t="s">
        <v>1839</v>
      </c>
      <c r="D1372" s="279" t="s">
        <v>233</v>
      </c>
      <c r="E1372" s="280" t="s">
        <v>1840</v>
      </c>
      <c r="F1372" s="281" t="s">
        <v>2983</v>
      </c>
      <c r="G1372" s="282" t="s">
        <v>284</v>
      </c>
      <c r="H1372" s="283">
        <v>8</v>
      </c>
      <c r="I1372" s="284"/>
      <c r="J1372" s="285">
        <f>ROUND(I1372*H1372,2)</f>
        <v>0</v>
      </c>
      <c r="K1372" s="286"/>
      <c r="L1372" s="287"/>
      <c r="M1372" s="288" t="s">
        <v>1</v>
      </c>
      <c r="N1372" s="289" t="s">
        <v>38</v>
      </c>
      <c r="O1372" s="90"/>
      <c r="P1372" s="253">
        <f>O1372*H1372</f>
        <v>0</v>
      </c>
      <c r="Q1372" s="253">
        <v>0.025</v>
      </c>
      <c r="R1372" s="253">
        <f>Q1372*H1372</f>
        <v>0.2</v>
      </c>
      <c r="S1372" s="253">
        <v>0</v>
      </c>
      <c r="T1372" s="254">
        <f>S1372*H1372</f>
        <v>0</v>
      </c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R1372" s="255" t="s">
        <v>341</v>
      </c>
      <c r="AT1372" s="255" t="s">
        <v>233</v>
      </c>
      <c r="AU1372" s="255" t="s">
        <v>82</v>
      </c>
      <c r="AY1372" s="16" t="s">
        <v>158</v>
      </c>
      <c r="BE1372" s="256">
        <f>IF(N1372="základní",J1372,0)</f>
        <v>0</v>
      </c>
      <c r="BF1372" s="256">
        <f>IF(N1372="snížená",J1372,0)</f>
        <v>0</v>
      </c>
      <c r="BG1372" s="256">
        <f>IF(N1372="zákl. přenesená",J1372,0)</f>
        <v>0</v>
      </c>
      <c r="BH1372" s="256">
        <f>IF(N1372="sníž. přenesená",J1372,0)</f>
        <v>0</v>
      </c>
      <c r="BI1372" s="256">
        <f>IF(N1372="nulová",J1372,0)</f>
        <v>0</v>
      </c>
      <c r="BJ1372" s="16" t="s">
        <v>80</v>
      </c>
      <c r="BK1372" s="256">
        <f>ROUND(I1372*H1372,2)</f>
        <v>0</v>
      </c>
      <c r="BL1372" s="16" t="s">
        <v>242</v>
      </c>
      <c r="BM1372" s="255" t="s">
        <v>2984</v>
      </c>
    </row>
    <row r="1373" spans="1:51" s="14" customFormat="1" ht="12">
      <c r="A1373" s="14"/>
      <c r="B1373" s="268"/>
      <c r="C1373" s="269"/>
      <c r="D1373" s="259" t="s">
        <v>166</v>
      </c>
      <c r="E1373" s="270" t="s">
        <v>1</v>
      </c>
      <c r="F1373" s="271" t="s">
        <v>2577</v>
      </c>
      <c r="G1373" s="269"/>
      <c r="H1373" s="272">
        <v>8</v>
      </c>
      <c r="I1373" s="273"/>
      <c r="J1373" s="269"/>
      <c r="K1373" s="269"/>
      <c r="L1373" s="274"/>
      <c r="M1373" s="275"/>
      <c r="N1373" s="276"/>
      <c r="O1373" s="276"/>
      <c r="P1373" s="276"/>
      <c r="Q1373" s="276"/>
      <c r="R1373" s="276"/>
      <c r="S1373" s="276"/>
      <c r="T1373" s="27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8" t="s">
        <v>166</v>
      </c>
      <c r="AU1373" s="278" t="s">
        <v>82</v>
      </c>
      <c r="AV1373" s="14" t="s">
        <v>82</v>
      </c>
      <c r="AW1373" s="14" t="s">
        <v>30</v>
      </c>
      <c r="AX1373" s="14" t="s">
        <v>73</v>
      </c>
      <c r="AY1373" s="278" t="s">
        <v>158</v>
      </c>
    </row>
    <row r="1374" spans="1:65" s="2" customFormat="1" ht="33" customHeight="1">
      <c r="A1374" s="37"/>
      <c r="B1374" s="38"/>
      <c r="C1374" s="279" t="s">
        <v>1843</v>
      </c>
      <c r="D1374" s="279" t="s">
        <v>233</v>
      </c>
      <c r="E1374" s="280" t="s">
        <v>2985</v>
      </c>
      <c r="F1374" s="281" t="s">
        <v>2986</v>
      </c>
      <c r="G1374" s="282" t="s">
        <v>284</v>
      </c>
      <c r="H1374" s="283">
        <v>1</v>
      </c>
      <c r="I1374" s="284"/>
      <c r="J1374" s="285">
        <f>ROUND(I1374*H1374,2)</f>
        <v>0</v>
      </c>
      <c r="K1374" s="286"/>
      <c r="L1374" s="287"/>
      <c r="M1374" s="288" t="s">
        <v>1</v>
      </c>
      <c r="N1374" s="289" t="s">
        <v>38</v>
      </c>
      <c r="O1374" s="90"/>
      <c r="P1374" s="253">
        <f>O1374*H1374</f>
        <v>0</v>
      </c>
      <c r="Q1374" s="253">
        <v>0.027</v>
      </c>
      <c r="R1374" s="253">
        <f>Q1374*H1374</f>
        <v>0.027</v>
      </c>
      <c r="S1374" s="253">
        <v>0</v>
      </c>
      <c r="T1374" s="254">
        <f>S1374*H1374</f>
        <v>0</v>
      </c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R1374" s="255" t="s">
        <v>341</v>
      </c>
      <c r="AT1374" s="255" t="s">
        <v>233</v>
      </c>
      <c r="AU1374" s="255" t="s">
        <v>82</v>
      </c>
      <c r="AY1374" s="16" t="s">
        <v>158</v>
      </c>
      <c r="BE1374" s="256">
        <f>IF(N1374="základní",J1374,0)</f>
        <v>0</v>
      </c>
      <c r="BF1374" s="256">
        <f>IF(N1374="snížená",J1374,0)</f>
        <v>0</v>
      </c>
      <c r="BG1374" s="256">
        <f>IF(N1374="zákl. přenesená",J1374,0)</f>
        <v>0</v>
      </c>
      <c r="BH1374" s="256">
        <f>IF(N1374="sníž. přenesená",J1374,0)</f>
        <v>0</v>
      </c>
      <c r="BI1374" s="256">
        <f>IF(N1374="nulová",J1374,0)</f>
        <v>0</v>
      </c>
      <c r="BJ1374" s="16" t="s">
        <v>80</v>
      </c>
      <c r="BK1374" s="256">
        <f>ROUND(I1374*H1374,2)</f>
        <v>0</v>
      </c>
      <c r="BL1374" s="16" t="s">
        <v>242</v>
      </c>
      <c r="BM1374" s="255" t="s">
        <v>2987</v>
      </c>
    </row>
    <row r="1375" spans="1:51" s="14" customFormat="1" ht="12">
      <c r="A1375" s="14"/>
      <c r="B1375" s="268"/>
      <c r="C1375" s="269"/>
      <c r="D1375" s="259" t="s">
        <v>166</v>
      </c>
      <c r="E1375" s="270" t="s">
        <v>1</v>
      </c>
      <c r="F1375" s="271" t="s">
        <v>293</v>
      </c>
      <c r="G1375" s="269"/>
      <c r="H1375" s="272">
        <v>1</v>
      </c>
      <c r="I1375" s="273"/>
      <c r="J1375" s="269"/>
      <c r="K1375" s="269"/>
      <c r="L1375" s="274"/>
      <c r="M1375" s="275"/>
      <c r="N1375" s="276"/>
      <c r="O1375" s="276"/>
      <c r="P1375" s="276"/>
      <c r="Q1375" s="276"/>
      <c r="R1375" s="276"/>
      <c r="S1375" s="276"/>
      <c r="T1375" s="27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78" t="s">
        <v>166</v>
      </c>
      <c r="AU1375" s="278" t="s">
        <v>82</v>
      </c>
      <c r="AV1375" s="14" t="s">
        <v>82</v>
      </c>
      <c r="AW1375" s="14" t="s">
        <v>30</v>
      </c>
      <c r="AX1375" s="14" t="s">
        <v>73</v>
      </c>
      <c r="AY1375" s="278" t="s">
        <v>158</v>
      </c>
    </row>
    <row r="1376" spans="1:65" s="2" customFormat="1" ht="21.75" customHeight="1">
      <c r="A1376" s="37"/>
      <c r="B1376" s="38"/>
      <c r="C1376" s="243" t="s">
        <v>1848</v>
      </c>
      <c r="D1376" s="243" t="s">
        <v>160</v>
      </c>
      <c r="E1376" s="244" t="s">
        <v>1844</v>
      </c>
      <c r="F1376" s="245" t="s">
        <v>1845</v>
      </c>
      <c r="G1376" s="246" t="s">
        <v>284</v>
      </c>
      <c r="H1376" s="247">
        <v>5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</v>
      </c>
      <c r="R1376" s="253">
        <f>Q1376*H1376</f>
        <v>0</v>
      </c>
      <c r="S1376" s="253">
        <v>0</v>
      </c>
      <c r="T1376" s="254">
        <f>S1376*H1376</f>
        <v>0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242</v>
      </c>
      <c r="AT1376" s="255" t="s">
        <v>160</v>
      </c>
      <c r="AU1376" s="255" t="s">
        <v>82</v>
      </c>
      <c r="AY1376" s="16" t="s">
        <v>158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242</v>
      </c>
      <c r="BM1376" s="255" t="s">
        <v>2988</v>
      </c>
    </row>
    <row r="1377" spans="1:51" s="14" customFormat="1" ht="12">
      <c r="A1377" s="14"/>
      <c r="B1377" s="268"/>
      <c r="C1377" s="269"/>
      <c r="D1377" s="259" t="s">
        <v>166</v>
      </c>
      <c r="E1377" s="270" t="s">
        <v>1</v>
      </c>
      <c r="F1377" s="271" t="s">
        <v>2220</v>
      </c>
      <c r="G1377" s="269"/>
      <c r="H1377" s="272">
        <v>5</v>
      </c>
      <c r="I1377" s="273"/>
      <c r="J1377" s="269"/>
      <c r="K1377" s="269"/>
      <c r="L1377" s="274"/>
      <c r="M1377" s="275"/>
      <c r="N1377" s="276"/>
      <c r="O1377" s="276"/>
      <c r="P1377" s="276"/>
      <c r="Q1377" s="276"/>
      <c r="R1377" s="276"/>
      <c r="S1377" s="276"/>
      <c r="T1377" s="277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78" t="s">
        <v>166</v>
      </c>
      <c r="AU1377" s="278" t="s">
        <v>82</v>
      </c>
      <c r="AV1377" s="14" t="s">
        <v>82</v>
      </c>
      <c r="AW1377" s="14" t="s">
        <v>30</v>
      </c>
      <c r="AX1377" s="14" t="s">
        <v>73</v>
      </c>
      <c r="AY1377" s="278" t="s">
        <v>158</v>
      </c>
    </row>
    <row r="1378" spans="1:65" s="2" customFormat="1" ht="21.75" customHeight="1">
      <c r="A1378" s="37"/>
      <c r="B1378" s="38"/>
      <c r="C1378" s="279" t="s">
        <v>1852</v>
      </c>
      <c r="D1378" s="279" t="s">
        <v>233</v>
      </c>
      <c r="E1378" s="280" t="s">
        <v>1849</v>
      </c>
      <c r="F1378" s="281" t="s">
        <v>1850</v>
      </c>
      <c r="G1378" s="282" t="s">
        <v>284</v>
      </c>
      <c r="H1378" s="283">
        <v>5</v>
      </c>
      <c r="I1378" s="284"/>
      <c r="J1378" s="285">
        <f>ROUND(I1378*H1378,2)</f>
        <v>0</v>
      </c>
      <c r="K1378" s="286"/>
      <c r="L1378" s="287"/>
      <c r="M1378" s="288" t="s">
        <v>1</v>
      </c>
      <c r="N1378" s="289" t="s">
        <v>38</v>
      </c>
      <c r="O1378" s="90"/>
      <c r="P1378" s="253">
        <f>O1378*H1378</f>
        <v>0</v>
      </c>
      <c r="Q1378" s="253">
        <v>0.027</v>
      </c>
      <c r="R1378" s="253">
        <f>Q1378*H1378</f>
        <v>0.135</v>
      </c>
      <c r="S1378" s="253">
        <v>0</v>
      </c>
      <c r="T1378" s="254">
        <f>S1378*H1378</f>
        <v>0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255" t="s">
        <v>341</v>
      </c>
      <c r="AT1378" s="255" t="s">
        <v>233</v>
      </c>
      <c r="AU1378" s="255" t="s">
        <v>82</v>
      </c>
      <c r="AY1378" s="16" t="s">
        <v>158</v>
      </c>
      <c r="BE1378" s="256">
        <f>IF(N1378="základní",J1378,0)</f>
        <v>0</v>
      </c>
      <c r="BF1378" s="256">
        <f>IF(N1378="snížená",J1378,0)</f>
        <v>0</v>
      </c>
      <c r="BG1378" s="256">
        <f>IF(N1378="zákl. přenesená",J1378,0)</f>
        <v>0</v>
      </c>
      <c r="BH1378" s="256">
        <f>IF(N1378="sníž. přenesená",J1378,0)</f>
        <v>0</v>
      </c>
      <c r="BI1378" s="256">
        <f>IF(N1378="nulová",J1378,0)</f>
        <v>0</v>
      </c>
      <c r="BJ1378" s="16" t="s">
        <v>80</v>
      </c>
      <c r="BK1378" s="256">
        <f>ROUND(I1378*H1378,2)</f>
        <v>0</v>
      </c>
      <c r="BL1378" s="16" t="s">
        <v>242</v>
      </c>
      <c r="BM1378" s="255" t="s">
        <v>2989</v>
      </c>
    </row>
    <row r="1379" spans="1:51" s="14" customFormat="1" ht="12">
      <c r="A1379" s="14"/>
      <c r="B1379" s="268"/>
      <c r="C1379" s="269"/>
      <c r="D1379" s="259" t="s">
        <v>166</v>
      </c>
      <c r="E1379" s="270" t="s">
        <v>1</v>
      </c>
      <c r="F1379" s="271" t="s">
        <v>2220</v>
      </c>
      <c r="G1379" s="269"/>
      <c r="H1379" s="272">
        <v>5</v>
      </c>
      <c r="I1379" s="273"/>
      <c r="J1379" s="269"/>
      <c r="K1379" s="269"/>
      <c r="L1379" s="274"/>
      <c r="M1379" s="275"/>
      <c r="N1379" s="276"/>
      <c r="O1379" s="276"/>
      <c r="P1379" s="276"/>
      <c r="Q1379" s="276"/>
      <c r="R1379" s="276"/>
      <c r="S1379" s="276"/>
      <c r="T1379" s="27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78" t="s">
        <v>166</v>
      </c>
      <c r="AU1379" s="278" t="s">
        <v>82</v>
      </c>
      <c r="AV1379" s="14" t="s">
        <v>82</v>
      </c>
      <c r="AW1379" s="14" t="s">
        <v>30</v>
      </c>
      <c r="AX1379" s="14" t="s">
        <v>73</v>
      </c>
      <c r="AY1379" s="278" t="s">
        <v>158</v>
      </c>
    </row>
    <row r="1380" spans="1:65" s="2" customFormat="1" ht="21.75" customHeight="1">
      <c r="A1380" s="37"/>
      <c r="B1380" s="38"/>
      <c r="C1380" s="243" t="s">
        <v>1857</v>
      </c>
      <c r="D1380" s="243" t="s">
        <v>160</v>
      </c>
      <c r="E1380" s="244" t="s">
        <v>1853</v>
      </c>
      <c r="F1380" s="245" t="s">
        <v>1854</v>
      </c>
      <c r="G1380" s="246" t="s">
        <v>284</v>
      </c>
      <c r="H1380" s="247">
        <v>5</v>
      </c>
      <c r="I1380" s="248"/>
      <c r="J1380" s="249">
        <f>ROUND(I1380*H1380,2)</f>
        <v>0</v>
      </c>
      <c r="K1380" s="250"/>
      <c r="L1380" s="43"/>
      <c r="M1380" s="251" t="s">
        <v>1</v>
      </c>
      <c r="N1380" s="252" t="s">
        <v>38</v>
      </c>
      <c r="O1380" s="90"/>
      <c r="P1380" s="253">
        <f>O1380*H1380</f>
        <v>0</v>
      </c>
      <c r="Q1380" s="253">
        <v>0.00084</v>
      </c>
      <c r="R1380" s="253">
        <f>Q1380*H1380</f>
        <v>0.004200000000000001</v>
      </c>
      <c r="S1380" s="253">
        <v>0</v>
      </c>
      <c r="T1380" s="254">
        <f>S1380*H1380</f>
        <v>0</v>
      </c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R1380" s="255" t="s">
        <v>242</v>
      </c>
      <c r="AT1380" s="255" t="s">
        <v>160</v>
      </c>
      <c r="AU1380" s="255" t="s">
        <v>82</v>
      </c>
      <c r="AY1380" s="16" t="s">
        <v>158</v>
      </c>
      <c r="BE1380" s="256">
        <f>IF(N1380="základní",J1380,0)</f>
        <v>0</v>
      </c>
      <c r="BF1380" s="256">
        <f>IF(N1380="snížená",J1380,0)</f>
        <v>0</v>
      </c>
      <c r="BG1380" s="256">
        <f>IF(N1380="zákl. přenesená",J1380,0)</f>
        <v>0</v>
      </c>
      <c r="BH1380" s="256">
        <f>IF(N1380="sníž. přenesená",J1380,0)</f>
        <v>0</v>
      </c>
      <c r="BI1380" s="256">
        <f>IF(N1380="nulová",J1380,0)</f>
        <v>0</v>
      </c>
      <c r="BJ1380" s="16" t="s">
        <v>80</v>
      </c>
      <c r="BK1380" s="256">
        <f>ROUND(I1380*H1380,2)</f>
        <v>0</v>
      </c>
      <c r="BL1380" s="16" t="s">
        <v>242</v>
      </c>
      <c r="BM1380" s="255" t="s">
        <v>2990</v>
      </c>
    </row>
    <row r="1381" spans="1:51" s="14" customFormat="1" ht="12">
      <c r="A1381" s="14"/>
      <c r="B1381" s="268"/>
      <c r="C1381" s="269"/>
      <c r="D1381" s="259" t="s">
        <v>166</v>
      </c>
      <c r="E1381" s="270" t="s">
        <v>1</v>
      </c>
      <c r="F1381" s="271" t="s">
        <v>2991</v>
      </c>
      <c r="G1381" s="269"/>
      <c r="H1381" s="272">
        <v>5</v>
      </c>
      <c r="I1381" s="273"/>
      <c r="J1381" s="269"/>
      <c r="K1381" s="269"/>
      <c r="L1381" s="274"/>
      <c r="M1381" s="275"/>
      <c r="N1381" s="276"/>
      <c r="O1381" s="276"/>
      <c r="P1381" s="276"/>
      <c r="Q1381" s="276"/>
      <c r="R1381" s="276"/>
      <c r="S1381" s="276"/>
      <c r="T1381" s="27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8" t="s">
        <v>166</v>
      </c>
      <c r="AU1381" s="278" t="s">
        <v>82</v>
      </c>
      <c r="AV1381" s="14" t="s">
        <v>82</v>
      </c>
      <c r="AW1381" s="14" t="s">
        <v>30</v>
      </c>
      <c r="AX1381" s="14" t="s">
        <v>80</v>
      </c>
      <c r="AY1381" s="278" t="s">
        <v>158</v>
      </c>
    </row>
    <row r="1382" spans="1:65" s="2" customFormat="1" ht="21.75" customHeight="1">
      <c r="A1382" s="37"/>
      <c r="B1382" s="38"/>
      <c r="C1382" s="243" t="s">
        <v>1862</v>
      </c>
      <c r="D1382" s="243" t="s">
        <v>160</v>
      </c>
      <c r="E1382" s="244" t="s">
        <v>1858</v>
      </c>
      <c r="F1382" s="245" t="s">
        <v>1859</v>
      </c>
      <c r="G1382" s="246" t="s">
        <v>284</v>
      </c>
      <c r="H1382" s="247">
        <v>15</v>
      </c>
      <c r="I1382" s="248"/>
      <c r="J1382" s="249">
        <f>ROUND(I1382*H1382,2)</f>
        <v>0</v>
      </c>
      <c r="K1382" s="250"/>
      <c r="L1382" s="43"/>
      <c r="M1382" s="251" t="s">
        <v>1</v>
      </c>
      <c r="N1382" s="252" t="s">
        <v>38</v>
      </c>
      <c r="O1382" s="90"/>
      <c r="P1382" s="253">
        <f>O1382*H1382</f>
        <v>0</v>
      </c>
      <c r="Q1382" s="253">
        <v>0</v>
      </c>
      <c r="R1382" s="253">
        <f>Q1382*H1382</f>
        <v>0</v>
      </c>
      <c r="S1382" s="253">
        <v>0</v>
      </c>
      <c r="T1382" s="254">
        <f>S1382*H1382</f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255" t="s">
        <v>242</v>
      </c>
      <c r="AT1382" s="255" t="s">
        <v>160</v>
      </c>
      <c r="AU1382" s="255" t="s">
        <v>82</v>
      </c>
      <c r="AY1382" s="16" t="s">
        <v>158</v>
      </c>
      <c r="BE1382" s="256">
        <f>IF(N1382="základní",J1382,0)</f>
        <v>0</v>
      </c>
      <c r="BF1382" s="256">
        <f>IF(N1382="snížená",J1382,0)</f>
        <v>0</v>
      </c>
      <c r="BG1382" s="256">
        <f>IF(N1382="zákl. přenesená",J1382,0)</f>
        <v>0</v>
      </c>
      <c r="BH1382" s="256">
        <f>IF(N1382="sníž. přenesená",J1382,0)</f>
        <v>0</v>
      </c>
      <c r="BI1382" s="256">
        <f>IF(N1382="nulová",J1382,0)</f>
        <v>0</v>
      </c>
      <c r="BJ1382" s="16" t="s">
        <v>80</v>
      </c>
      <c r="BK1382" s="256">
        <f>ROUND(I1382*H1382,2)</f>
        <v>0</v>
      </c>
      <c r="BL1382" s="16" t="s">
        <v>242</v>
      </c>
      <c r="BM1382" s="255" t="s">
        <v>2992</v>
      </c>
    </row>
    <row r="1383" spans="1:51" s="14" customFormat="1" ht="12">
      <c r="A1383" s="14"/>
      <c r="B1383" s="268"/>
      <c r="C1383" s="269"/>
      <c r="D1383" s="259" t="s">
        <v>166</v>
      </c>
      <c r="E1383" s="270" t="s">
        <v>1</v>
      </c>
      <c r="F1383" s="271" t="s">
        <v>2227</v>
      </c>
      <c r="G1383" s="269"/>
      <c r="H1383" s="272">
        <v>9</v>
      </c>
      <c r="I1383" s="273"/>
      <c r="J1383" s="269"/>
      <c r="K1383" s="269"/>
      <c r="L1383" s="274"/>
      <c r="M1383" s="275"/>
      <c r="N1383" s="276"/>
      <c r="O1383" s="276"/>
      <c r="P1383" s="276"/>
      <c r="Q1383" s="276"/>
      <c r="R1383" s="276"/>
      <c r="S1383" s="276"/>
      <c r="T1383" s="277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78" t="s">
        <v>166</v>
      </c>
      <c r="AU1383" s="278" t="s">
        <v>82</v>
      </c>
      <c r="AV1383" s="14" t="s">
        <v>82</v>
      </c>
      <c r="AW1383" s="14" t="s">
        <v>30</v>
      </c>
      <c r="AX1383" s="14" t="s">
        <v>73</v>
      </c>
      <c r="AY1383" s="278" t="s">
        <v>158</v>
      </c>
    </row>
    <row r="1384" spans="1:51" s="14" customFormat="1" ht="12">
      <c r="A1384" s="14"/>
      <c r="B1384" s="268"/>
      <c r="C1384" s="269"/>
      <c r="D1384" s="259" t="s">
        <v>166</v>
      </c>
      <c r="E1384" s="270" t="s">
        <v>1</v>
      </c>
      <c r="F1384" s="271" t="s">
        <v>1611</v>
      </c>
      <c r="G1384" s="269"/>
      <c r="H1384" s="272">
        <v>6</v>
      </c>
      <c r="I1384" s="273"/>
      <c r="J1384" s="269"/>
      <c r="K1384" s="269"/>
      <c r="L1384" s="274"/>
      <c r="M1384" s="275"/>
      <c r="N1384" s="276"/>
      <c r="O1384" s="276"/>
      <c r="P1384" s="276"/>
      <c r="Q1384" s="276"/>
      <c r="R1384" s="276"/>
      <c r="S1384" s="276"/>
      <c r="T1384" s="277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78" t="s">
        <v>166</v>
      </c>
      <c r="AU1384" s="278" t="s">
        <v>82</v>
      </c>
      <c r="AV1384" s="14" t="s">
        <v>82</v>
      </c>
      <c r="AW1384" s="14" t="s">
        <v>30</v>
      </c>
      <c r="AX1384" s="14" t="s">
        <v>73</v>
      </c>
      <c r="AY1384" s="278" t="s">
        <v>158</v>
      </c>
    </row>
    <row r="1385" spans="1:65" s="2" customFormat="1" ht="16.5" customHeight="1">
      <c r="A1385" s="37"/>
      <c r="B1385" s="38"/>
      <c r="C1385" s="279" t="s">
        <v>1866</v>
      </c>
      <c r="D1385" s="279" t="s">
        <v>233</v>
      </c>
      <c r="E1385" s="280" t="s">
        <v>1863</v>
      </c>
      <c r="F1385" s="281" t="s">
        <v>1864</v>
      </c>
      <c r="G1385" s="282" t="s">
        <v>284</v>
      </c>
      <c r="H1385" s="283">
        <v>15</v>
      </c>
      <c r="I1385" s="284"/>
      <c r="J1385" s="285">
        <f>ROUND(I1385*H1385,2)</f>
        <v>0</v>
      </c>
      <c r="K1385" s="286"/>
      <c r="L1385" s="287"/>
      <c r="M1385" s="288" t="s">
        <v>1</v>
      </c>
      <c r="N1385" s="289" t="s">
        <v>38</v>
      </c>
      <c r="O1385" s="90"/>
      <c r="P1385" s="253">
        <f>O1385*H1385</f>
        <v>0</v>
      </c>
      <c r="Q1385" s="253">
        <v>0.0038</v>
      </c>
      <c r="R1385" s="253">
        <f>Q1385*H1385</f>
        <v>0.057</v>
      </c>
      <c r="S1385" s="253">
        <v>0</v>
      </c>
      <c r="T1385" s="254">
        <f>S1385*H1385</f>
        <v>0</v>
      </c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R1385" s="255" t="s">
        <v>341</v>
      </c>
      <c r="AT1385" s="255" t="s">
        <v>233</v>
      </c>
      <c r="AU1385" s="255" t="s">
        <v>82</v>
      </c>
      <c r="AY1385" s="16" t="s">
        <v>158</v>
      </c>
      <c r="BE1385" s="256">
        <f>IF(N1385="základní",J1385,0)</f>
        <v>0</v>
      </c>
      <c r="BF1385" s="256">
        <f>IF(N1385="snížená",J1385,0)</f>
        <v>0</v>
      </c>
      <c r="BG1385" s="256">
        <f>IF(N1385="zákl. přenesená",J1385,0)</f>
        <v>0</v>
      </c>
      <c r="BH1385" s="256">
        <f>IF(N1385="sníž. přenesená",J1385,0)</f>
        <v>0</v>
      </c>
      <c r="BI1385" s="256">
        <f>IF(N1385="nulová",J1385,0)</f>
        <v>0</v>
      </c>
      <c r="BJ1385" s="16" t="s">
        <v>80</v>
      </c>
      <c r="BK1385" s="256">
        <f>ROUND(I1385*H1385,2)</f>
        <v>0</v>
      </c>
      <c r="BL1385" s="16" t="s">
        <v>242</v>
      </c>
      <c r="BM1385" s="255" t="s">
        <v>2993</v>
      </c>
    </row>
    <row r="1386" spans="1:65" s="2" customFormat="1" ht="16.5" customHeight="1">
      <c r="A1386" s="37"/>
      <c r="B1386" s="38"/>
      <c r="C1386" s="243" t="s">
        <v>1870</v>
      </c>
      <c r="D1386" s="243" t="s">
        <v>160</v>
      </c>
      <c r="E1386" s="244" t="s">
        <v>1867</v>
      </c>
      <c r="F1386" s="245" t="s">
        <v>1868</v>
      </c>
      <c r="G1386" s="246" t="s">
        <v>284</v>
      </c>
      <c r="H1386" s="247">
        <v>15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38</v>
      </c>
      <c r="O1386" s="90"/>
      <c r="P1386" s="253">
        <f>O1386*H1386</f>
        <v>0</v>
      </c>
      <c r="Q1386" s="253">
        <v>0</v>
      </c>
      <c r="R1386" s="253">
        <f>Q1386*H1386</f>
        <v>0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242</v>
      </c>
      <c r="AT1386" s="255" t="s">
        <v>160</v>
      </c>
      <c r="AU1386" s="255" t="s">
        <v>82</v>
      </c>
      <c r="AY1386" s="16" t="s">
        <v>158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80</v>
      </c>
      <c r="BK1386" s="256">
        <f>ROUND(I1386*H1386,2)</f>
        <v>0</v>
      </c>
      <c r="BL1386" s="16" t="s">
        <v>242</v>
      </c>
      <c r="BM1386" s="255" t="s">
        <v>2994</v>
      </c>
    </row>
    <row r="1387" spans="1:51" s="14" customFormat="1" ht="12">
      <c r="A1387" s="14"/>
      <c r="B1387" s="268"/>
      <c r="C1387" s="269"/>
      <c r="D1387" s="259" t="s">
        <v>166</v>
      </c>
      <c r="E1387" s="270" t="s">
        <v>1</v>
      </c>
      <c r="F1387" s="271" t="s">
        <v>2227</v>
      </c>
      <c r="G1387" s="269"/>
      <c r="H1387" s="272">
        <v>9</v>
      </c>
      <c r="I1387" s="273"/>
      <c r="J1387" s="269"/>
      <c r="K1387" s="269"/>
      <c r="L1387" s="274"/>
      <c r="M1387" s="275"/>
      <c r="N1387" s="276"/>
      <c r="O1387" s="276"/>
      <c r="P1387" s="276"/>
      <c r="Q1387" s="276"/>
      <c r="R1387" s="276"/>
      <c r="S1387" s="276"/>
      <c r="T1387" s="277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78" t="s">
        <v>166</v>
      </c>
      <c r="AU1387" s="278" t="s">
        <v>82</v>
      </c>
      <c r="AV1387" s="14" t="s">
        <v>82</v>
      </c>
      <c r="AW1387" s="14" t="s">
        <v>30</v>
      </c>
      <c r="AX1387" s="14" t="s">
        <v>73</v>
      </c>
      <c r="AY1387" s="278" t="s">
        <v>158</v>
      </c>
    </row>
    <row r="1388" spans="1:51" s="14" customFormat="1" ht="12">
      <c r="A1388" s="14"/>
      <c r="B1388" s="268"/>
      <c r="C1388" s="269"/>
      <c r="D1388" s="259" t="s">
        <v>166</v>
      </c>
      <c r="E1388" s="270" t="s">
        <v>1</v>
      </c>
      <c r="F1388" s="271" t="s">
        <v>1611</v>
      </c>
      <c r="G1388" s="269"/>
      <c r="H1388" s="272">
        <v>6</v>
      </c>
      <c r="I1388" s="273"/>
      <c r="J1388" s="269"/>
      <c r="K1388" s="269"/>
      <c r="L1388" s="274"/>
      <c r="M1388" s="275"/>
      <c r="N1388" s="276"/>
      <c r="O1388" s="276"/>
      <c r="P1388" s="276"/>
      <c r="Q1388" s="276"/>
      <c r="R1388" s="276"/>
      <c r="S1388" s="276"/>
      <c r="T1388" s="27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8" t="s">
        <v>166</v>
      </c>
      <c r="AU1388" s="278" t="s">
        <v>82</v>
      </c>
      <c r="AV1388" s="14" t="s">
        <v>82</v>
      </c>
      <c r="AW1388" s="14" t="s">
        <v>30</v>
      </c>
      <c r="AX1388" s="14" t="s">
        <v>73</v>
      </c>
      <c r="AY1388" s="278" t="s">
        <v>158</v>
      </c>
    </row>
    <row r="1389" spans="1:65" s="2" customFormat="1" ht="16.5" customHeight="1">
      <c r="A1389" s="37"/>
      <c r="B1389" s="38"/>
      <c r="C1389" s="279" t="s">
        <v>1875</v>
      </c>
      <c r="D1389" s="279" t="s">
        <v>233</v>
      </c>
      <c r="E1389" s="280" t="s">
        <v>1871</v>
      </c>
      <c r="F1389" s="281" t="s">
        <v>1872</v>
      </c>
      <c r="G1389" s="282" t="s">
        <v>284</v>
      </c>
      <c r="H1389" s="283">
        <v>15</v>
      </c>
      <c r="I1389" s="284"/>
      <c r="J1389" s="285">
        <f>ROUND(I1389*H1389,2)</f>
        <v>0</v>
      </c>
      <c r="K1389" s="286"/>
      <c r="L1389" s="287"/>
      <c r="M1389" s="288" t="s">
        <v>1</v>
      </c>
      <c r="N1389" s="289" t="s">
        <v>38</v>
      </c>
      <c r="O1389" s="90"/>
      <c r="P1389" s="253">
        <f>O1389*H1389</f>
        <v>0</v>
      </c>
      <c r="Q1389" s="253">
        <v>0.0012</v>
      </c>
      <c r="R1389" s="253">
        <f>Q1389*H1389</f>
        <v>0.018</v>
      </c>
      <c r="S1389" s="253">
        <v>0</v>
      </c>
      <c r="T1389" s="254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255" t="s">
        <v>341</v>
      </c>
      <c r="AT1389" s="255" t="s">
        <v>233</v>
      </c>
      <c r="AU1389" s="255" t="s">
        <v>82</v>
      </c>
      <c r="AY1389" s="16" t="s">
        <v>158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6" t="s">
        <v>80</v>
      </c>
      <c r="BK1389" s="256">
        <f>ROUND(I1389*H1389,2)</f>
        <v>0</v>
      </c>
      <c r="BL1389" s="16" t="s">
        <v>242</v>
      </c>
      <c r="BM1389" s="255" t="s">
        <v>2995</v>
      </c>
    </row>
    <row r="1390" spans="1:47" s="2" customFormat="1" ht="12">
      <c r="A1390" s="37"/>
      <c r="B1390" s="38"/>
      <c r="C1390" s="39"/>
      <c r="D1390" s="259" t="s">
        <v>434</v>
      </c>
      <c r="E1390" s="39"/>
      <c r="F1390" s="290" t="s">
        <v>1874</v>
      </c>
      <c r="G1390" s="39"/>
      <c r="H1390" s="39"/>
      <c r="I1390" s="153"/>
      <c r="J1390" s="39"/>
      <c r="K1390" s="39"/>
      <c r="L1390" s="43"/>
      <c r="M1390" s="291"/>
      <c r="N1390" s="292"/>
      <c r="O1390" s="90"/>
      <c r="P1390" s="90"/>
      <c r="Q1390" s="90"/>
      <c r="R1390" s="90"/>
      <c r="S1390" s="90"/>
      <c r="T1390" s="91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T1390" s="16" t="s">
        <v>434</v>
      </c>
      <c r="AU1390" s="16" t="s">
        <v>82</v>
      </c>
    </row>
    <row r="1391" spans="1:65" s="2" customFormat="1" ht="16.5" customHeight="1">
      <c r="A1391" s="37"/>
      <c r="B1391" s="38"/>
      <c r="C1391" s="243" t="s">
        <v>1879</v>
      </c>
      <c r="D1391" s="243" t="s">
        <v>160</v>
      </c>
      <c r="E1391" s="244" t="s">
        <v>1876</v>
      </c>
      <c r="F1391" s="245" t="s">
        <v>1877</v>
      </c>
      <c r="G1391" s="246" t="s">
        <v>284</v>
      </c>
      <c r="H1391" s="247">
        <v>15</v>
      </c>
      <c r="I1391" s="248"/>
      <c r="J1391" s="249">
        <f>ROUND(I1391*H1391,2)</f>
        <v>0</v>
      </c>
      <c r="K1391" s="250"/>
      <c r="L1391" s="43"/>
      <c r="M1391" s="251" t="s">
        <v>1</v>
      </c>
      <c r="N1391" s="252" t="s">
        <v>38</v>
      </c>
      <c r="O1391" s="90"/>
      <c r="P1391" s="253">
        <f>O1391*H1391</f>
        <v>0</v>
      </c>
      <c r="Q1391" s="253">
        <v>0</v>
      </c>
      <c r="R1391" s="253">
        <f>Q1391*H1391</f>
        <v>0</v>
      </c>
      <c r="S1391" s="253">
        <v>0</v>
      </c>
      <c r="T1391" s="254">
        <f>S1391*H1391</f>
        <v>0</v>
      </c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R1391" s="255" t="s">
        <v>242</v>
      </c>
      <c r="AT1391" s="255" t="s">
        <v>160</v>
      </c>
      <c r="AU1391" s="255" t="s">
        <v>82</v>
      </c>
      <c r="AY1391" s="16" t="s">
        <v>158</v>
      </c>
      <c r="BE1391" s="256">
        <f>IF(N1391="základní",J1391,0)</f>
        <v>0</v>
      </c>
      <c r="BF1391" s="256">
        <f>IF(N1391="snížená",J1391,0)</f>
        <v>0</v>
      </c>
      <c r="BG1391" s="256">
        <f>IF(N1391="zákl. přenesená",J1391,0)</f>
        <v>0</v>
      </c>
      <c r="BH1391" s="256">
        <f>IF(N1391="sníž. přenesená",J1391,0)</f>
        <v>0</v>
      </c>
      <c r="BI1391" s="256">
        <f>IF(N1391="nulová",J1391,0)</f>
        <v>0</v>
      </c>
      <c r="BJ1391" s="16" t="s">
        <v>80</v>
      </c>
      <c r="BK1391" s="256">
        <f>ROUND(I1391*H1391,2)</f>
        <v>0</v>
      </c>
      <c r="BL1391" s="16" t="s">
        <v>242</v>
      </c>
      <c r="BM1391" s="255" t="s">
        <v>2996</v>
      </c>
    </row>
    <row r="1392" spans="1:51" s="14" customFormat="1" ht="12">
      <c r="A1392" s="14"/>
      <c r="B1392" s="268"/>
      <c r="C1392" s="269"/>
      <c r="D1392" s="259" t="s">
        <v>166</v>
      </c>
      <c r="E1392" s="270" t="s">
        <v>1</v>
      </c>
      <c r="F1392" s="271" t="s">
        <v>2227</v>
      </c>
      <c r="G1392" s="269"/>
      <c r="H1392" s="272">
        <v>9</v>
      </c>
      <c r="I1392" s="273"/>
      <c r="J1392" s="269"/>
      <c r="K1392" s="269"/>
      <c r="L1392" s="274"/>
      <c r="M1392" s="275"/>
      <c r="N1392" s="276"/>
      <c r="O1392" s="276"/>
      <c r="P1392" s="276"/>
      <c r="Q1392" s="276"/>
      <c r="R1392" s="276"/>
      <c r="S1392" s="276"/>
      <c r="T1392" s="27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78" t="s">
        <v>166</v>
      </c>
      <c r="AU1392" s="278" t="s">
        <v>82</v>
      </c>
      <c r="AV1392" s="14" t="s">
        <v>82</v>
      </c>
      <c r="AW1392" s="14" t="s">
        <v>30</v>
      </c>
      <c r="AX1392" s="14" t="s">
        <v>73</v>
      </c>
      <c r="AY1392" s="278" t="s">
        <v>158</v>
      </c>
    </row>
    <row r="1393" spans="1:51" s="14" customFormat="1" ht="12">
      <c r="A1393" s="14"/>
      <c r="B1393" s="268"/>
      <c r="C1393" s="269"/>
      <c r="D1393" s="259" t="s">
        <v>166</v>
      </c>
      <c r="E1393" s="270" t="s">
        <v>1</v>
      </c>
      <c r="F1393" s="271" t="s">
        <v>1611</v>
      </c>
      <c r="G1393" s="269"/>
      <c r="H1393" s="272">
        <v>6</v>
      </c>
      <c r="I1393" s="273"/>
      <c r="J1393" s="269"/>
      <c r="K1393" s="269"/>
      <c r="L1393" s="274"/>
      <c r="M1393" s="275"/>
      <c r="N1393" s="276"/>
      <c r="O1393" s="276"/>
      <c r="P1393" s="276"/>
      <c r="Q1393" s="276"/>
      <c r="R1393" s="276"/>
      <c r="S1393" s="276"/>
      <c r="T1393" s="277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78" t="s">
        <v>166</v>
      </c>
      <c r="AU1393" s="278" t="s">
        <v>82</v>
      </c>
      <c r="AV1393" s="14" t="s">
        <v>82</v>
      </c>
      <c r="AW1393" s="14" t="s">
        <v>30</v>
      </c>
      <c r="AX1393" s="14" t="s">
        <v>73</v>
      </c>
      <c r="AY1393" s="278" t="s">
        <v>158</v>
      </c>
    </row>
    <row r="1394" spans="1:65" s="2" customFormat="1" ht="21.75" customHeight="1">
      <c r="A1394" s="37"/>
      <c r="B1394" s="38"/>
      <c r="C1394" s="279" t="s">
        <v>1883</v>
      </c>
      <c r="D1394" s="279" t="s">
        <v>233</v>
      </c>
      <c r="E1394" s="280" t="s">
        <v>1880</v>
      </c>
      <c r="F1394" s="281" t="s">
        <v>1881</v>
      </c>
      <c r="G1394" s="282" t="s">
        <v>284</v>
      </c>
      <c r="H1394" s="283">
        <v>15</v>
      </c>
      <c r="I1394" s="284"/>
      <c r="J1394" s="285">
        <f>ROUND(I1394*H1394,2)</f>
        <v>0</v>
      </c>
      <c r="K1394" s="286"/>
      <c r="L1394" s="287"/>
      <c r="M1394" s="288" t="s">
        <v>1</v>
      </c>
      <c r="N1394" s="289" t="s">
        <v>38</v>
      </c>
      <c r="O1394" s="90"/>
      <c r="P1394" s="253">
        <f>O1394*H1394</f>
        <v>0</v>
      </c>
      <c r="Q1394" s="253">
        <v>0.00015</v>
      </c>
      <c r="R1394" s="253">
        <f>Q1394*H1394</f>
        <v>0.00225</v>
      </c>
      <c r="S1394" s="253">
        <v>0</v>
      </c>
      <c r="T1394" s="254">
        <f>S1394*H1394</f>
        <v>0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255" t="s">
        <v>341</v>
      </c>
      <c r="AT1394" s="255" t="s">
        <v>233</v>
      </c>
      <c r="AU1394" s="255" t="s">
        <v>82</v>
      </c>
      <c r="AY1394" s="16" t="s">
        <v>158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6" t="s">
        <v>80</v>
      </c>
      <c r="BK1394" s="256">
        <f>ROUND(I1394*H1394,2)</f>
        <v>0</v>
      </c>
      <c r="BL1394" s="16" t="s">
        <v>242</v>
      </c>
      <c r="BM1394" s="255" t="s">
        <v>2997</v>
      </c>
    </row>
    <row r="1395" spans="1:65" s="2" customFormat="1" ht="21.75" customHeight="1">
      <c r="A1395" s="37"/>
      <c r="B1395" s="38"/>
      <c r="C1395" s="243" t="s">
        <v>1888</v>
      </c>
      <c r="D1395" s="243" t="s">
        <v>160</v>
      </c>
      <c r="E1395" s="244" t="s">
        <v>1884</v>
      </c>
      <c r="F1395" s="245" t="s">
        <v>1885</v>
      </c>
      <c r="G1395" s="246" t="s">
        <v>163</v>
      </c>
      <c r="H1395" s="247">
        <v>17.625</v>
      </c>
      <c r="I1395" s="248"/>
      <c r="J1395" s="249">
        <f>ROUND(I1395*H1395,2)</f>
        <v>0</v>
      </c>
      <c r="K1395" s="250"/>
      <c r="L1395" s="43"/>
      <c r="M1395" s="251" t="s">
        <v>1</v>
      </c>
      <c r="N1395" s="252" t="s">
        <v>38</v>
      </c>
      <c r="O1395" s="90"/>
      <c r="P1395" s="253">
        <f>O1395*H1395</f>
        <v>0</v>
      </c>
      <c r="Q1395" s="253">
        <v>0</v>
      </c>
      <c r="R1395" s="253">
        <f>Q1395*H1395</f>
        <v>0</v>
      </c>
      <c r="S1395" s="253">
        <v>0.00848</v>
      </c>
      <c r="T1395" s="254">
        <f>S1395*H1395</f>
        <v>0.14945999999999998</v>
      </c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R1395" s="255" t="s">
        <v>242</v>
      </c>
      <c r="AT1395" s="255" t="s">
        <v>160</v>
      </c>
      <c r="AU1395" s="255" t="s">
        <v>82</v>
      </c>
      <c r="AY1395" s="16" t="s">
        <v>158</v>
      </c>
      <c r="BE1395" s="256">
        <f>IF(N1395="základní",J1395,0)</f>
        <v>0</v>
      </c>
      <c r="BF1395" s="256">
        <f>IF(N1395="snížená",J1395,0)</f>
        <v>0</v>
      </c>
      <c r="BG1395" s="256">
        <f>IF(N1395="zákl. přenesená",J1395,0)</f>
        <v>0</v>
      </c>
      <c r="BH1395" s="256">
        <f>IF(N1395="sníž. přenesená",J1395,0)</f>
        <v>0</v>
      </c>
      <c r="BI1395" s="256">
        <f>IF(N1395="nulová",J1395,0)</f>
        <v>0</v>
      </c>
      <c r="BJ1395" s="16" t="s">
        <v>80</v>
      </c>
      <c r="BK1395" s="256">
        <f>ROUND(I1395*H1395,2)</f>
        <v>0</v>
      </c>
      <c r="BL1395" s="16" t="s">
        <v>242</v>
      </c>
      <c r="BM1395" s="255" t="s">
        <v>2998</v>
      </c>
    </row>
    <row r="1396" spans="1:51" s="14" customFormat="1" ht="12">
      <c r="A1396" s="14"/>
      <c r="B1396" s="268"/>
      <c r="C1396" s="269"/>
      <c r="D1396" s="259" t="s">
        <v>166</v>
      </c>
      <c r="E1396" s="270" t="s">
        <v>1</v>
      </c>
      <c r="F1396" s="271" t="s">
        <v>2999</v>
      </c>
      <c r="G1396" s="269"/>
      <c r="H1396" s="272">
        <v>17.625</v>
      </c>
      <c r="I1396" s="273"/>
      <c r="J1396" s="269"/>
      <c r="K1396" s="269"/>
      <c r="L1396" s="274"/>
      <c r="M1396" s="275"/>
      <c r="N1396" s="276"/>
      <c r="O1396" s="276"/>
      <c r="P1396" s="276"/>
      <c r="Q1396" s="276"/>
      <c r="R1396" s="276"/>
      <c r="S1396" s="276"/>
      <c r="T1396" s="277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8" t="s">
        <v>166</v>
      </c>
      <c r="AU1396" s="278" t="s">
        <v>82</v>
      </c>
      <c r="AV1396" s="14" t="s">
        <v>82</v>
      </c>
      <c r="AW1396" s="14" t="s">
        <v>30</v>
      </c>
      <c r="AX1396" s="14" t="s">
        <v>73</v>
      </c>
      <c r="AY1396" s="278" t="s">
        <v>158</v>
      </c>
    </row>
    <row r="1397" spans="1:65" s="2" customFormat="1" ht="21.75" customHeight="1">
      <c r="A1397" s="37"/>
      <c r="B1397" s="38"/>
      <c r="C1397" s="243" t="s">
        <v>1894</v>
      </c>
      <c r="D1397" s="243" t="s">
        <v>160</v>
      </c>
      <c r="E1397" s="244" t="s">
        <v>1889</v>
      </c>
      <c r="F1397" s="245" t="s">
        <v>1890</v>
      </c>
      <c r="G1397" s="246" t="s">
        <v>462</v>
      </c>
      <c r="H1397" s="247">
        <v>100</v>
      </c>
      <c r="I1397" s="248"/>
      <c r="J1397" s="249">
        <f>ROUND(I1397*H1397,2)</f>
        <v>0</v>
      </c>
      <c r="K1397" s="250"/>
      <c r="L1397" s="43"/>
      <c r="M1397" s="251" t="s">
        <v>1</v>
      </c>
      <c r="N1397" s="252" t="s">
        <v>38</v>
      </c>
      <c r="O1397" s="90"/>
      <c r="P1397" s="253">
        <f>O1397*H1397</f>
        <v>0</v>
      </c>
      <c r="Q1397" s="253">
        <v>0</v>
      </c>
      <c r="R1397" s="253">
        <f>Q1397*H1397</f>
        <v>0</v>
      </c>
      <c r="S1397" s="253">
        <v>0</v>
      </c>
      <c r="T1397" s="254">
        <f>S1397*H1397</f>
        <v>0</v>
      </c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R1397" s="255" t="s">
        <v>242</v>
      </c>
      <c r="AT1397" s="255" t="s">
        <v>160</v>
      </c>
      <c r="AU1397" s="255" t="s">
        <v>82</v>
      </c>
      <c r="AY1397" s="16" t="s">
        <v>158</v>
      </c>
      <c r="BE1397" s="256">
        <f>IF(N1397="základní",J1397,0)</f>
        <v>0</v>
      </c>
      <c r="BF1397" s="256">
        <f>IF(N1397="snížená",J1397,0)</f>
        <v>0</v>
      </c>
      <c r="BG1397" s="256">
        <f>IF(N1397="zákl. přenesená",J1397,0)</f>
        <v>0</v>
      </c>
      <c r="BH1397" s="256">
        <f>IF(N1397="sníž. přenesená",J1397,0)</f>
        <v>0</v>
      </c>
      <c r="BI1397" s="256">
        <f>IF(N1397="nulová",J1397,0)</f>
        <v>0</v>
      </c>
      <c r="BJ1397" s="16" t="s">
        <v>80</v>
      </c>
      <c r="BK1397" s="256">
        <f>ROUND(I1397*H1397,2)</f>
        <v>0</v>
      </c>
      <c r="BL1397" s="16" t="s">
        <v>242</v>
      </c>
      <c r="BM1397" s="255" t="s">
        <v>3000</v>
      </c>
    </row>
    <row r="1398" spans="1:51" s="13" customFormat="1" ht="12">
      <c r="A1398" s="13"/>
      <c r="B1398" s="257"/>
      <c r="C1398" s="258"/>
      <c r="D1398" s="259" t="s">
        <v>166</v>
      </c>
      <c r="E1398" s="260" t="s">
        <v>1</v>
      </c>
      <c r="F1398" s="261" t="s">
        <v>1892</v>
      </c>
      <c r="G1398" s="258"/>
      <c r="H1398" s="260" t="s">
        <v>1</v>
      </c>
      <c r="I1398" s="262"/>
      <c r="J1398" s="258"/>
      <c r="K1398" s="258"/>
      <c r="L1398" s="263"/>
      <c r="M1398" s="264"/>
      <c r="N1398" s="265"/>
      <c r="O1398" s="265"/>
      <c r="P1398" s="265"/>
      <c r="Q1398" s="265"/>
      <c r="R1398" s="265"/>
      <c r="S1398" s="265"/>
      <c r="T1398" s="266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7" t="s">
        <v>166</v>
      </c>
      <c r="AU1398" s="267" t="s">
        <v>82</v>
      </c>
      <c r="AV1398" s="13" t="s">
        <v>80</v>
      </c>
      <c r="AW1398" s="13" t="s">
        <v>30</v>
      </c>
      <c r="AX1398" s="13" t="s">
        <v>73</v>
      </c>
      <c r="AY1398" s="267" t="s">
        <v>158</v>
      </c>
    </row>
    <row r="1399" spans="1:51" s="14" customFormat="1" ht="12">
      <c r="A1399" s="14"/>
      <c r="B1399" s="268"/>
      <c r="C1399" s="269"/>
      <c r="D1399" s="259" t="s">
        <v>166</v>
      </c>
      <c r="E1399" s="270" t="s">
        <v>1</v>
      </c>
      <c r="F1399" s="271" t="s">
        <v>3001</v>
      </c>
      <c r="G1399" s="269"/>
      <c r="H1399" s="272">
        <v>100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166</v>
      </c>
      <c r="AU1399" s="278" t="s">
        <v>82</v>
      </c>
      <c r="AV1399" s="14" t="s">
        <v>82</v>
      </c>
      <c r="AW1399" s="14" t="s">
        <v>30</v>
      </c>
      <c r="AX1399" s="14" t="s">
        <v>73</v>
      </c>
      <c r="AY1399" s="278" t="s">
        <v>158</v>
      </c>
    </row>
    <row r="1400" spans="1:65" s="2" customFormat="1" ht="16.5" customHeight="1">
      <c r="A1400" s="37"/>
      <c r="B1400" s="38"/>
      <c r="C1400" s="279" t="s">
        <v>1899</v>
      </c>
      <c r="D1400" s="279" t="s">
        <v>233</v>
      </c>
      <c r="E1400" s="280" t="s">
        <v>1895</v>
      </c>
      <c r="F1400" s="281" t="s">
        <v>1896</v>
      </c>
      <c r="G1400" s="282" t="s">
        <v>462</v>
      </c>
      <c r="H1400" s="283">
        <v>102</v>
      </c>
      <c r="I1400" s="284"/>
      <c r="J1400" s="285">
        <f>ROUND(I1400*H1400,2)</f>
        <v>0</v>
      </c>
      <c r="K1400" s="286"/>
      <c r="L1400" s="287"/>
      <c r="M1400" s="288" t="s">
        <v>1</v>
      </c>
      <c r="N1400" s="289" t="s">
        <v>38</v>
      </c>
      <c r="O1400" s="90"/>
      <c r="P1400" s="253">
        <f>O1400*H1400</f>
        <v>0</v>
      </c>
      <c r="Q1400" s="253">
        <v>6E-05</v>
      </c>
      <c r="R1400" s="253">
        <f>Q1400*H1400</f>
        <v>0.0061200000000000004</v>
      </c>
      <c r="S1400" s="253">
        <v>0</v>
      </c>
      <c r="T1400" s="254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255" t="s">
        <v>341</v>
      </c>
      <c r="AT1400" s="255" t="s">
        <v>233</v>
      </c>
      <c r="AU1400" s="255" t="s">
        <v>82</v>
      </c>
      <c r="AY1400" s="16" t="s">
        <v>158</v>
      </c>
      <c r="BE1400" s="256">
        <f>IF(N1400="základní",J1400,0)</f>
        <v>0</v>
      </c>
      <c r="BF1400" s="256">
        <f>IF(N1400="snížená",J1400,0)</f>
        <v>0</v>
      </c>
      <c r="BG1400" s="256">
        <f>IF(N1400="zákl. přenesená",J1400,0)</f>
        <v>0</v>
      </c>
      <c r="BH1400" s="256">
        <f>IF(N1400="sníž. přenesená",J1400,0)</f>
        <v>0</v>
      </c>
      <c r="BI1400" s="256">
        <f>IF(N1400="nulová",J1400,0)</f>
        <v>0</v>
      </c>
      <c r="BJ1400" s="16" t="s">
        <v>80</v>
      </c>
      <c r="BK1400" s="256">
        <f>ROUND(I1400*H1400,2)</f>
        <v>0</v>
      </c>
      <c r="BL1400" s="16" t="s">
        <v>242</v>
      </c>
      <c r="BM1400" s="255" t="s">
        <v>3002</v>
      </c>
    </row>
    <row r="1401" spans="1:51" s="14" customFormat="1" ht="12">
      <c r="A1401" s="14"/>
      <c r="B1401" s="268"/>
      <c r="C1401" s="269"/>
      <c r="D1401" s="259" t="s">
        <v>166</v>
      </c>
      <c r="E1401" s="269"/>
      <c r="F1401" s="271" t="s">
        <v>3003</v>
      </c>
      <c r="G1401" s="269"/>
      <c r="H1401" s="272">
        <v>102</v>
      </c>
      <c r="I1401" s="273"/>
      <c r="J1401" s="269"/>
      <c r="K1401" s="269"/>
      <c r="L1401" s="274"/>
      <c r="M1401" s="275"/>
      <c r="N1401" s="276"/>
      <c r="O1401" s="276"/>
      <c r="P1401" s="276"/>
      <c r="Q1401" s="276"/>
      <c r="R1401" s="276"/>
      <c r="S1401" s="276"/>
      <c r="T1401" s="27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8" t="s">
        <v>166</v>
      </c>
      <c r="AU1401" s="278" t="s">
        <v>82</v>
      </c>
      <c r="AV1401" s="14" t="s">
        <v>82</v>
      </c>
      <c r="AW1401" s="14" t="s">
        <v>4</v>
      </c>
      <c r="AX1401" s="14" t="s">
        <v>80</v>
      </c>
      <c r="AY1401" s="278" t="s">
        <v>158</v>
      </c>
    </row>
    <row r="1402" spans="1:65" s="2" customFormat="1" ht="21.75" customHeight="1">
      <c r="A1402" s="37"/>
      <c r="B1402" s="38"/>
      <c r="C1402" s="243" t="s">
        <v>1903</v>
      </c>
      <c r="D1402" s="243" t="s">
        <v>160</v>
      </c>
      <c r="E1402" s="244" t="s">
        <v>1900</v>
      </c>
      <c r="F1402" s="245" t="s">
        <v>1901</v>
      </c>
      <c r="G1402" s="246" t="s">
        <v>284</v>
      </c>
      <c r="H1402" s="247">
        <v>10</v>
      </c>
      <c r="I1402" s="248"/>
      <c r="J1402" s="249">
        <f>ROUND(I1402*H1402,2)</f>
        <v>0</v>
      </c>
      <c r="K1402" s="250"/>
      <c r="L1402" s="43"/>
      <c r="M1402" s="251" t="s">
        <v>1</v>
      </c>
      <c r="N1402" s="252" t="s">
        <v>38</v>
      </c>
      <c r="O1402" s="90"/>
      <c r="P1402" s="253">
        <f>O1402*H1402</f>
        <v>0</v>
      </c>
      <c r="Q1402" s="253">
        <v>0</v>
      </c>
      <c r="R1402" s="253">
        <f>Q1402*H1402</f>
        <v>0</v>
      </c>
      <c r="S1402" s="253">
        <v>0.024</v>
      </c>
      <c r="T1402" s="254">
        <f>S1402*H1402</f>
        <v>0.24</v>
      </c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R1402" s="255" t="s">
        <v>242</v>
      </c>
      <c r="AT1402" s="255" t="s">
        <v>160</v>
      </c>
      <c r="AU1402" s="255" t="s">
        <v>82</v>
      </c>
      <c r="AY1402" s="16" t="s">
        <v>158</v>
      </c>
      <c r="BE1402" s="256">
        <f>IF(N1402="základní",J1402,0)</f>
        <v>0</v>
      </c>
      <c r="BF1402" s="256">
        <f>IF(N1402="snížená",J1402,0)</f>
        <v>0</v>
      </c>
      <c r="BG1402" s="256">
        <f>IF(N1402="zákl. přenesená",J1402,0)</f>
        <v>0</v>
      </c>
      <c r="BH1402" s="256">
        <f>IF(N1402="sníž. přenesená",J1402,0)</f>
        <v>0</v>
      </c>
      <c r="BI1402" s="256">
        <f>IF(N1402="nulová",J1402,0)</f>
        <v>0</v>
      </c>
      <c r="BJ1402" s="16" t="s">
        <v>80</v>
      </c>
      <c r="BK1402" s="256">
        <f>ROUND(I1402*H1402,2)</f>
        <v>0</v>
      </c>
      <c r="BL1402" s="16" t="s">
        <v>242</v>
      </c>
      <c r="BM1402" s="255" t="s">
        <v>3004</v>
      </c>
    </row>
    <row r="1403" spans="1:51" s="14" customFormat="1" ht="12">
      <c r="A1403" s="14"/>
      <c r="B1403" s="268"/>
      <c r="C1403" s="269"/>
      <c r="D1403" s="259" t="s">
        <v>166</v>
      </c>
      <c r="E1403" s="270" t="s">
        <v>1</v>
      </c>
      <c r="F1403" s="271" t="s">
        <v>2227</v>
      </c>
      <c r="G1403" s="269"/>
      <c r="H1403" s="272">
        <v>9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166</v>
      </c>
      <c r="AU1403" s="278" t="s">
        <v>82</v>
      </c>
      <c r="AV1403" s="14" t="s">
        <v>82</v>
      </c>
      <c r="AW1403" s="14" t="s">
        <v>30</v>
      </c>
      <c r="AX1403" s="14" t="s">
        <v>73</v>
      </c>
      <c r="AY1403" s="278" t="s">
        <v>158</v>
      </c>
    </row>
    <row r="1404" spans="1:51" s="14" customFormat="1" ht="12">
      <c r="A1404" s="14"/>
      <c r="B1404" s="268"/>
      <c r="C1404" s="269"/>
      <c r="D1404" s="259" t="s">
        <v>166</v>
      </c>
      <c r="E1404" s="270" t="s">
        <v>1</v>
      </c>
      <c r="F1404" s="271" t="s">
        <v>293</v>
      </c>
      <c r="G1404" s="269"/>
      <c r="H1404" s="272">
        <v>1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78" t="s">
        <v>166</v>
      </c>
      <c r="AU1404" s="278" t="s">
        <v>82</v>
      </c>
      <c r="AV1404" s="14" t="s">
        <v>82</v>
      </c>
      <c r="AW1404" s="14" t="s">
        <v>30</v>
      </c>
      <c r="AX1404" s="14" t="s">
        <v>73</v>
      </c>
      <c r="AY1404" s="278" t="s">
        <v>158</v>
      </c>
    </row>
    <row r="1405" spans="1:65" s="2" customFormat="1" ht="21.75" customHeight="1">
      <c r="A1405" s="37"/>
      <c r="B1405" s="38"/>
      <c r="C1405" s="243" t="s">
        <v>1909</v>
      </c>
      <c r="D1405" s="243" t="s">
        <v>160</v>
      </c>
      <c r="E1405" s="244" t="s">
        <v>1904</v>
      </c>
      <c r="F1405" s="245" t="s">
        <v>1905</v>
      </c>
      <c r="G1405" s="246" t="s">
        <v>214</v>
      </c>
      <c r="H1405" s="247">
        <v>0.999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38</v>
      </c>
      <c r="O1405" s="90"/>
      <c r="P1405" s="253">
        <f>O1405*H1405</f>
        <v>0</v>
      </c>
      <c r="Q1405" s="253">
        <v>0</v>
      </c>
      <c r="R1405" s="253">
        <f>Q1405*H1405</f>
        <v>0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242</v>
      </c>
      <c r="AT1405" s="255" t="s">
        <v>160</v>
      </c>
      <c r="AU1405" s="255" t="s">
        <v>82</v>
      </c>
      <c r="AY1405" s="16" t="s">
        <v>158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80</v>
      </c>
      <c r="BK1405" s="256">
        <f>ROUND(I1405*H1405,2)</f>
        <v>0</v>
      </c>
      <c r="BL1405" s="16" t="s">
        <v>242</v>
      </c>
      <c r="BM1405" s="255" t="s">
        <v>3005</v>
      </c>
    </row>
    <row r="1406" spans="1:63" s="12" customFormat="1" ht="22.8" customHeight="1">
      <c r="A1406" s="12"/>
      <c r="B1406" s="227"/>
      <c r="C1406" s="228"/>
      <c r="D1406" s="229" t="s">
        <v>72</v>
      </c>
      <c r="E1406" s="241" t="s">
        <v>1907</v>
      </c>
      <c r="F1406" s="241" t="s">
        <v>1908</v>
      </c>
      <c r="G1406" s="228"/>
      <c r="H1406" s="228"/>
      <c r="I1406" s="231"/>
      <c r="J1406" s="242">
        <f>BK1406</f>
        <v>0</v>
      </c>
      <c r="K1406" s="228"/>
      <c r="L1406" s="233"/>
      <c r="M1406" s="234"/>
      <c r="N1406" s="235"/>
      <c r="O1406" s="235"/>
      <c r="P1406" s="236">
        <f>SUM(P1407:P1436)</f>
        <v>0</v>
      </c>
      <c r="Q1406" s="235"/>
      <c r="R1406" s="236">
        <f>SUM(R1407:R1436)</f>
        <v>11.6068996</v>
      </c>
      <c r="S1406" s="235"/>
      <c r="T1406" s="237">
        <f>SUM(T1407:T1436)</f>
        <v>1.6560000000000001</v>
      </c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R1406" s="238" t="s">
        <v>82</v>
      </c>
      <c r="AT1406" s="239" t="s">
        <v>72</v>
      </c>
      <c r="AU1406" s="239" t="s">
        <v>80</v>
      </c>
      <c r="AY1406" s="238" t="s">
        <v>158</v>
      </c>
      <c r="BK1406" s="240">
        <f>SUM(BK1407:BK1436)</f>
        <v>0</v>
      </c>
    </row>
    <row r="1407" spans="1:65" s="2" customFormat="1" ht="16.5" customHeight="1">
      <c r="A1407" s="37"/>
      <c r="B1407" s="38"/>
      <c r="C1407" s="243" t="s">
        <v>1914</v>
      </c>
      <c r="D1407" s="243" t="s">
        <v>160</v>
      </c>
      <c r="E1407" s="244" t="s">
        <v>1910</v>
      </c>
      <c r="F1407" s="245" t="s">
        <v>1911</v>
      </c>
      <c r="G1407" s="246" t="s">
        <v>1912</v>
      </c>
      <c r="H1407" s="247">
        <v>1</v>
      </c>
      <c r="I1407" s="248"/>
      <c r="J1407" s="249">
        <f>ROUND(I1407*H1407,2)</f>
        <v>0</v>
      </c>
      <c r="K1407" s="250"/>
      <c r="L1407" s="43"/>
      <c r="M1407" s="251" t="s">
        <v>1</v>
      </c>
      <c r="N1407" s="252" t="s">
        <v>38</v>
      </c>
      <c r="O1407" s="90"/>
      <c r="P1407" s="253">
        <f>O1407*H1407</f>
        <v>0</v>
      </c>
      <c r="Q1407" s="253">
        <v>0</v>
      </c>
      <c r="R1407" s="253">
        <f>Q1407*H1407</f>
        <v>0</v>
      </c>
      <c r="S1407" s="253">
        <v>0.016</v>
      </c>
      <c r="T1407" s="254">
        <f>S1407*H1407</f>
        <v>0.016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255" t="s">
        <v>242</v>
      </c>
      <c r="AT1407" s="255" t="s">
        <v>160</v>
      </c>
      <c r="AU1407" s="255" t="s">
        <v>82</v>
      </c>
      <c r="AY1407" s="16" t="s">
        <v>158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6" t="s">
        <v>80</v>
      </c>
      <c r="BK1407" s="256">
        <f>ROUND(I1407*H1407,2)</f>
        <v>0</v>
      </c>
      <c r="BL1407" s="16" t="s">
        <v>242</v>
      </c>
      <c r="BM1407" s="255" t="s">
        <v>3006</v>
      </c>
    </row>
    <row r="1408" spans="1:65" s="2" customFormat="1" ht="21.75" customHeight="1">
      <c r="A1408" s="37"/>
      <c r="B1408" s="38"/>
      <c r="C1408" s="243" t="s">
        <v>1920</v>
      </c>
      <c r="D1408" s="243" t="s">
        <v>160</v>
      </c>
      <c r="E1408" s="244" t="s">
        <v>1915</v>
      </c>
      <c r="F1408" s="245" t="s">
        <v>1916</v>
      </c>
      <c r="G1408" s="246" t="s">
        <v>462</v>
      </c>
      <c r="H1408" s="247">
        <v>24.5</v>
      </c>
      <c r="I1408" s="248"/>
      <c r="J1408" s="249">
        <f>ROUND(I1408*H1408,2)</f>
        <v>0</v>
      </c>
      <c r="K1408" s="250"/>
      <c r="L1408" s="43"/>
      <c r="M1408" s="251" t="s">
        <v>1</v>
      </c>
      <c r="N1408" s="252" t="s">
        <v>38</v>
      </c>
      <c r="O1408" s="90"/>
      <c r="P1408" s="253">
        <f>O1408*H1408</f>
        <v>0</v>
      </c>
      <c r="Q1408" s="253">
        <v>0</v>
      </c>
      <c r="R1408" s="253">
        <f>Q1408*H1408</f>
        <v>0</v>
      </c>
      <c r="S1408" s="253">
        <v>0.016</v>
      </c>
      <c r="T1408" s="254">
        <f>S1408*H1408</f>
        <v>0.392</v>
      </c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R1408" s="255" t="s">
        <v>242</v>
      </c>
      <c r="AT1408" s="255" t="s">
        <v>160</v>
      </c>
      <c r="AU1408" s="255" t="s">
        <v>82</v>
      </c>
      <c r="AY1408" s="16" t="s">
        <v>158</v>
      </c>
      <c r="BE1408" s="256">
        <f>IF(N1408="základní",J1408,0)</f>
        <v>0</v>
      </c>
      <c r="BF1408" s="256">
        <f>IF(N1408="snížená",J1408,0)</f>
        <v>0</v>
      </c>
      <c r="BG1408" s="256">
        <f>IF(N1408="zákl. přenesená",J1408,0)</f>
        <v>0</v>
      </c>
      <c r="BH1408" s="256">
        <f>IF(N1408="sníž. přenesená",J1408,0)</f>
        <v>0</v>
      </c>
      <c r="BI1408" s="256">
        <f>IF(N1408="nulová",J1408,0)</f>
        <v>0</v>
      </c>
      <c r="BJ1408" s="16" t="s">
        <v>80</v>
      </c>
      <c r="BK1408" s="256">
        <f>ROUND(I1408*H1408,2)</f>
        <v>0</v>
      </c>
      <c r="BL1408" s="16" t="s">
        <v>242</v>
      </c>
      <c r="BM1408" s="255" t="s">
        <v>3007</v>
      </c>
    </row>
    <row r="1409" spans="1:51" s="13" customFormat="1" ht="12">
      <c r="A1409" s="13"/>
      <c r="B1409" s="257"/>
      <c r="C1409" s="258"/>
      <c r="D1409" s="259" t="s">
        <v>166</v>
      </c>
      <c r="E1409" s="260" t="s">
        <v>1</v>
      </c>
      <c r="F1409" s="261" t="s">
        <v>1892</v>
      </c>
      <c r="G1409" s="258"/>
      <c r="H1409" s="260" t="s">
        <v>1</v>
      </c>
      <c r="I1409" s="262"/>
      <c r="J1409" s="258"/>
      <c r="K1409" s="258"/>
      <c r="L1409" s="263"/>
      <c r="M1409" s="264"/>
      <c r="N1409" s="265"/>
      <c r="O1409" s="265"/>
      <c r="P1409" s="265"/>
      <c r="Q1409" s="265"/>
      <c r="R1409" s="265"/>
      <c r="S1409" s="265"/>
      <c r="T1409" s="266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67" t="s">
        <v>166</v>
      </c>
      <c r="AU1409" s="267" t="s">
        <v>82</v>
      </c>
      <c r="AV1409" s="13" t="s">
        <v>80</v>
      </c>
      <c r="AW1409" s="13" t="s">
        <v>30</v>
      </c>
      <c r="AX1409" s="13" t="s">
        <v>73</v>
      </c>
      <c r="AY1409" s="267" t="s">
        <v>158</v>
      </c>
    </row>
    <row r="1410" spans="1:51" s="14" customFormat="1" ht="12">
      <c r="A1410" s="14"/>
      <c r="B1410" s="268"/>
      <c r="C1410" s="269"/>
      <c r="D1410" s="259" t="s">
        <v>166</v>
      </c>
      <c r="E1410" s="270" t="s">
        <v>1</v>
      </c>
      <c r="F1410" s="271" t="s">
        <v>3008</v>
      </c>
      <c r="G1410" s="269"/>
      <c r="H1410" s="272">
        <v>18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166</v>
      </c>
      <c r="AU1410" s="278" t="s">
        <v>82</v>
      </c>
      <c r="AV1410" s="14" t="s">
        <v>82</v>
      </c>
      <c r="AW1410" s="14" t="s">
        <v>30</v>
      </c>
      <c r="AX1410" s="14" t="s">
        <v>73</v>
      </c>
      <c r="AY1410" s="278" t="s">
        <v>158</v>
      </c>
    </row>
    <row r="1411" spans="1:51" s="14" customFormat="1" ht="12">
      <c r="A1411" s="14"/>
      <c r="B1411" s="268"/>
      <c r="C1411" s="269"/>
      <c r="D1411" s="259" t="s">
        <v>166</v>
      </c>
      <c r="E1411" s="270" t="s">
        <v>1</v>
      </c>
      <c r="F1411" s="271" t="s">
        <v>3009</v>
      </c>
      <c r="G1411" s="269"/>
      <c r="H1411" s="272">
        <v>6.5</v>
      </c>
      <c r="I1411" s="273"/>
      <c r="J1411" s="269"/>
      <c r="K1411" s="269"/>
      <c r="L1411" s="274"/>
      <c r="M1411" s="275"/>
      <c r="N1411" s="276"/>
      <c r="O1411" s="276"/>
      <c r="P1411" s="276"/>
      <c r="Q1411" s="276"/>
      <c r="R1411" s="276"/>
      <c r="S1411" s="276"/>
      <c r="T1411" s="277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78" t="s">
        <v>166</v>
      </c>
      <c r="AU1411" s="278" t="s">
        <v>82</v>
      </c>
      <c r="AV1411" s="14" t="s">
        <v>82</v>
      </c>
      <c r="AW1411" s="14" t="s">
        <v>30</v>
      </c>
      <c r="AX1411" s="14" t="s">
        <v>73</v>
      </c>
      <c r="AY1411" s="278" t="s">
        <v>158</v>
      </c>
    </row>
    <row r="1412" spans="1:65" s="2" customFormat="1" ht="21.75" customHeight="1">
      <c r="A1412" s="37"/>
      <c r="B1412" s="38"/>
      <c r="C1412" s="243" t="s">
        <v>1924</v>
      </c>
      <c r="D1412" s="243" t="s">
        <v>160</v>
      </c>
      <c r="E1412" s="244" t="s">
        <v>1921</v>
      </c>
      <c r="F1412" s="245" t="s">
        <v>1922</v>
      </c>
      <c r="G1412" s="246" t="s">
        <v>284</v>
      </c>
      <c r="H1412" s="247">
        <v>6</v>
      </c>
      <c r="I1412" s="248"/>
      <c r="J1412" s="249">
        <f>ROUND(I1412*H1412,2)</f>
        <v>0</v>
      </c>
      <c r="K1412" s="250"/>
      <c r="L1412" s="43"/>
      <c r="M1412" s="251" t="s">
        <v>1</v>
      </c>
      <c r="N1412" s="252" t="s">
        <v>38</v>
      </c>
      <c r="O1412" s="90"/>
      <c r="P1412" s="253">
        <f>O1412*H1412</f>
        <v>0</v>
      </c>
      <c r="Q1412" s="253">
        <v>0</v>
      </c>
      <c r="R1412" s="253">
        <f>Q1412*H1412</f>
        <v>0</v>
      </c>
      <c r="S1412" s="253">
        <v>0.016</v>
      </c>
      <c r="T1412" s="254">
        <f>S1412*H1412</f>
        <v>0.096</v>
      </c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R1412" s="255" t="s">
        <v>242</v>
      </c>
      <c r="AT1412" s="255" t="s">
        <v>160</v>
      </c>
      <c r="AU1412" s="255" t="s">
        <v>82</v>
      </c>
      <c r="AY1412" s="16" t="s">
        <v>158</v>
      </c>
      <c r="BE1412" s="256">
        <f>IF(N1412="základní",J1412,0)</f>
        <v>0</v>
      </c>
      <c r="BF1412" s="256">
        <f>IF(N1412="snížená",J1412,0)</f>
        <v>0</v>
      </c>
      <c r="BG1412" s="256">
        <f>IF(N1412="zákl. přenesená",J1412,0)</f>
        <v>0</v>
      </c>
      <c r="BH1412" s="256">
        <f>IF(N1412="sníž. přenesená",J1412,0)</f>
        <v>0</v>
      </c>
      <c r="BI1412" s="256">
        <f>IF(N1412="nulová",J1412,0)</f>
        <v>0</v>
      </c>
      <c r="BJ1412" s="16" t="s">
        <v>80</v>
      </c>
      <c r="BK1412" s="256">
        <f>ROUND(I1412*H1412,2)</f>
        <v>0</v>
      </c>
      <c r="BL1412" s="16" t="s">
        <v>242</v>
      </c>
      <c r="BM1412" s="255" t="s">
        <v>3010</v>
      </c>
    </row>
    <row r="1413" spans="1:65" s="2" customFormat="1" ht="21.75" customHeight="1">
      <c r="A1413" s="37"/>
      <c r="B1413" s="38"/>
      <c r="C1413" s="243" t="s">
        <v>1928</v>
      </c>
      <c r="D1413" s="243" t="s">
        <v>160</v>
      </c>
      <c r="E1413" s="244" t="s">
        <v>1925</v>
      </c>
      <c r="F1413" s="245" t="s">
        <v>1926</v>
      </c>
      <c r="G1413" s="246" t="s">
        <v>284</v>
      </c>
      <c r="H1413" s="247">
        <v>40</v>
      </c>
      <c r="I1413" s="248"/>
      <c r="J1413" s="249">
        <f>ROUND(I1413*H1413,2)</f>
        <v>0</v>
      </c>
      <c r="K1413" s="250"/>
      <c r="L1413" s="43"/>
      <c r="M1413" s="251" t="s">
        <v>1</v>
      </c>
      <c r="N1413" s="252" t="s">
        <v>38</v>
      </c>
      <c r="O1413" s="90"/>
      <c r="P1413" s="253">
        <f>O1413*H1413</f>
        <v>0</v>
      </c>
      <c r="Q1413" s="253">
        <v>0</v>
      </c>
      <c r="R1413" s="253">
        <f>Q1413*H1413</f>
        <v>0</v>
      </c>
      <c r="S1413" s="253">
        <v>0.016</v>
      </c>
      <c r="T1413" s="254">
        <f>S1413*H1413</f>
        <v>0.64</v>
      </c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R1413" s="255" t="s">
        <v>242</v>
      </c>
      <c r="AT1413" s="255" t="s">
        <v>160</v>
      </c>
      <c r="AU1413" s="255" t="s">
        <v>82</v>
      </c>
      <c r="AY1413" s="16" t="s">
        <v>158</v>
      </c>
      <c r="BE1413" s="256">
        <f>IF(N1413="základní",J1413,0)</f>
        <v>0</v>
      </c>
      <c r="BF1413" s="256">
        <f>IF(N1413="snížená",J1413,0)</f>
        <v>0</v>
      </c>
      <c r="BG1413" s="256">
        <f>IF(N1413="zákl. přenesená",J1413,0)</f>
        <v>0</v>
      </c>
      <c r="BH1413" s="256">
        <f>IF(N1413="sníž. přenesená",J1413,0)</f>
        <v>0</v>
      </c>
      <c r="BI1413" s="256">
        <f>IF(N1413="nulová",J1413,0)</f>
        <v>0</v>
      </c>
      <c r="BJ1413" s="16" t="s">
        <v>80</v>
      </c>
      <c r="BK1413" s="256">
        <f>ROUND(I1413*H1413,2)</f>
        <v>0</v>
      </c>
      <c r="BL1413" s="16" t="s">
        <v>242</v>
      </c>
      <c r="BM1413" s="255" t="s">
        <v>3011</v>
      </c>
    </row>
    <row r="1414" spans="1:65" s="2" customFormat="1" ht="21.75" customHeight="1">
      <c r="A1414" s="37"/>
      <c r="B1414" s="38"/>
      <c r="C1414" s="243" t="s">
        <v>1932</v>
      </c>
      <c r="D1414" s="243" t="s">
        <v>160</v>
      </c>
      <c r="E1414" s="244" t="s">
        <v>1929</v>
      </c>
      <c r="F1414" s="245" t="s">
        <v>1930</v>
      </c>
      <c r="G1414" s="246" t="s">
        <v>284</v>
      </c>
      <c r="H1414" s="247">
        <v>8</v>
      </c>
      <c r="I1414" s="248"/>
      <c r="J1414" s="249">
        <f>ROUND(I1414*H1414,2)</f>
        <v>0</v>
      </c>
      <c r="K1414" s="250"/>
      <c r="L1414" s="43"/>
      <c r="M1414" s="251" t="s">
        <v>1</v>
      </c>
      <c r="N1414" s="252" t="s">
        <v>38</v>
      </c>
      <c r="O1414" s="90"/>
      <c r="P1414" s="253">
        <f>O1414*H1414</f>
        <v>0</v>
      </c>
      <c r="Q1414" s="253">
        <v>0</v>
      </c>
      <c r="R1414" s="253">
        <f>Q1414*H1414</f>
        <v>0</v>
      </c>
      <c r="S1414" s="253">
        <v>0.016</v>
      </c>
      <c r="T1414" s="254">
        <f>S1414*H1414</f>
        <v>0.128</v>
      </c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R1414" s="255" t="s">
        <v>242</v>
      </c>
      <c r="AT1414" s="255" t="s">
        <v>160</v>
      </c>
      <c r="AU1414" s="255" t="s">
        <v>82</v>
      </c>
      <c r="AY1414" s="16" t="s">
        <v>158</v>
      </c>
      <c r="BE1414" s="256">
        <f>IF(N1414="základní",J1414,0)</f>
        <v>0</v>
      </c>
      <c r="BF1414" s="256">
        <f>IF(N1414="snížená",J1414,0)</f>
        <v>0</v>
      </c>
      <c r="BG1414" s="256">
        <f>IF(N1414="zákl. přenesená",J1414,0)</f>
        <v>0</v>
      </c>
      <c r="BH1414" s="256">
        <f>IF(N1414="sníž. přenesená",J1414,0)</f>
        <v>0</v>
      </c>
      <c r="BI1414" s="256">
        <f>IF(N1414="nulová",J1414,0)</f>
        <v>0</v>
      </c>
      <c r="BJ1414" s="16" t="s">
        <v>80</v>
      </c>
      <c r="BK1414" s="256">
        <f>ROUND(I1414*H1414,2)</f>
        <v>0</v>
      </c>
      <c r="BL1414" s="16" t="s">
        <v>242</v>
      </c>
      <c r="BM1414" s="255" t="s">
        <v>3012</v>
      </c>
    </row>
    <row r="1415" spans="1:65" s="2" customFormat="1" ht="33" customHeight="1">
      <c r="A1415" s="37"/>
      <c r="B1415" s="38"/>
      <c r="C1415" s="243" t="s">
        <v>1936</v>
      </c>
      <c r="D1415" s="243" t="s">
        <v>160</v>
      </c>
      <c r="E1415" s="244" t="s">
        <v>1933</v>
      </c>
      <c r="F1415" s="245" t="s">
        <v>1934</v>
      </c>
      <c r="G1415" s="246" t="s">
        <v>284</v>
      </c>
      <c r="H1415" s="247">
        <v>9</v>
      </c>
      <c r="I1415" s="248"/>
      <c r="J1415" s="249">
        <f>ROUND(I1415*H1415,2)</f>
        <v>0</v>
      </c>
      <c r="K1415" s="250"/>
      <c r="L1415" s="43"/>
      <c r="M1415" s="251" t="s">
        <v>1</v>
      </c>
      <c r="N1415" s="252" t="s">
        <v>38</v>
      </c>
      <c r="O1415" s="90"/>
      <c r="P1415" s="253">
        <f>O1415*H1415</f>
        <v>0</v>
      </c>
      <c r="Q1415" s="253">
        <v>0</v>
      </c>
      <c r="R1415" s="253">
        <f>Q1415*H1415</f>
        <v>0</v>
      </c>
      <c r="S1415" s="253">
        <v>0.016</v>
      </c>
      <c r="T1415" s="254">
        <f>S1415*H1415</f>
        <v>0.14400000000000002</v>
      </c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R1415" s="255" t="s">
        <v>242</v>
      </c>
      <c r="AT1415" s="255" t="s">
        <v>160</v>
      </c>
      <c r="AU1415" s="255" t="s">
        <v>82</v>
      </c>
      <c r="AY1415" s="16" t="s">
        <v>158</v>
      </c>
      <c r="BE1415" s="256">
        <f>IF(N1415="základní",J1415,0)</f>
        <v>0</v>
      </c>
      <c r="BF1415" s="256">
        <f>IF(N1415="snížená",J1415,0)</f>
        <v>0</v>
      </c>
      <c r="BG1415" s="256">
        <f>IF(N1415="zákl. přenesená",J1415,0)</f>
        <v>0</v>
      </c>
      <c r="BH1415" s="256">
        <f>IF(N1415="sníž. přenesená",J1415,0)</f>
        <v>0</v>
      </c>
      <c r="BI1415" s="256">
        <f>IF(N1415="nulová",J1415,0)</f>
        <v>0</v>
      </c>
      <c r="BJ1415" s="16" t="s">
        <v>80</v>
      </c>
      <c r="BK1415" s="256">
        <f>ROUND(I1415*H1415,2)</f>
        <v>0</v>
      </c>
      <c r="BL1415" s="16" t="s">
        <v>242</v>
      </c>
      <c r="BM1415" s="255" t="s">
        <v>3013</v>
      </c>
    </row>
    <row r="1416" spans="1:65" s="2" customFormat="1" ht="21.75" customHeight="1">
      <c r="A1416" s="37"/>
      <c r="B1416" s="38"/>
      <c r="C1416" s="243" t="s">
        <v>3014</v>
      </c>
      <c r="D1416" s="243" t="s">
        <v>160</v>
      </c>
      <c r="E1416" s="244" t="s">
        <v>1937</v>
      </c>
      <c r="F1416" s="245" t="s">
        <v>1938</v>
      </c>
      <c r="G1416" s="246" t="s">
        <v>284</v>
      </c>
      <c r="H1416" s="247">
        <v>15</v>
      </c>
      <c r="I1416" s="248"/>
      <c r="J1416" s="249">
        <f>ROUND(I1416*H1416,2)</f>
        <v>0</v>
      </c>
      <c r="K1416" s="250"/>
      <c r="L1416" s="43"/>
      <c r="M1416" s="251" t="s">
        <v>1</v>
      </c>
      <c r="N1416" s="252" t="s">
        <v>38</v>
      </c>
      <c r="O1416" s="90"/>
      <c r="P1416" s="253">
        <f>O1416*H1416</f>
        <v>0</v>
      </c>
      <c r="Q1416" s="253">
        <v>0</v>
      </c>
      <c r="R1416" s="253">
        <f>Q1416*H1416</f>
        <v>0</v>
      </c>
      <c r="S1416" s="253">
        <v>0.016</v>
      </c>
      <c r="T1416" s="254">
        <f>S1416*H1416</f>
        <v>0.24</v>
      </c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R1416" s="255" t="s">
        <v>242</v>
      </c>
      <c r="AT1416" s="255" t="s">
        <v>160</v>
      </c>
      <c r="AU1416" s="255" t="s">
        <v>82</v>
      </c>
      <c r="AY1416" s="16" t="s">
        <v>158</v>
      </c>
      <c r="BE1416" s="256">
        <f>IF(N1416="základní",J1416,0)</f>
        <v>0</v>
      </c>
      <c r="BF1416" s="256">
        <f>IF(N1416="snížená",J1416,0)</f>
        <v>0</v>
      </c>
      <c r="BG1416" s="256">
        <f>IF(N1416="zákl. přenesená",J1416,0)</f>
        <v>0</v>
      </c>
      <c r="BH1416" s="256">
        <f>IF(N1416="sníž. přenesená",J1416,0)</f>
        <v>0</v>
      </c>
      <c r="BI1416" s="256">
        <f>IF(N1416="nulová",J1416,0)</f>
        <v>0</v>
      </c>
      <c r="BJ1416" s="16" t="s">
        <v>80</v>
      </c>
      <c r="BK1416" s="256">
        <f>ROUND(I1416*H1416,2)</f>
        <v>0</v>
      </c>
      <c r="BL1416" s="16" t="s">
        <v>242</v>
      </c>
      <c r="BM1416" s="255" t="s">
        <v>3015</v>
      </c>
    </row>
    <row r="1417" spans="1:47" s="2" customFormat="1" ht="12">
      <c r="A1417" s="37"/>
      <c r="B1417" s="38"/>
      <c r="C1417" s="39"/>
      <c r="D1417" s="259" t="s">
        <v>434</v>
      </c>
      <c r="E1417" s="39"/>
      <c r="F1417" s="290" t="s">
        <v>1940</v>
      </c>
      <c r="G1417" s="39"/>
      <c r="H1417" s="39"/>
      <c r="I1417" s="153"/>
      <c r="J1417" s="39"/>
      <c r="K1417" s="39"/>
      <c r="L1417" s="43"/>
      <c r="M1417" s="291"/>
      <c r="N1417" s="292"/>
      <c r="O1417" s="90"/>
      <c r="P1417" s="90"/>
      <c r="Q1417" s="90"/>
      <c r="R1417" s="90"/>
      <c r="S1417" s="90"/>
      <c r="T1417" s="91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T1417" s="16" t="s">
        <v>434</v>
      </c>
      <c r="AU1417" s="16" t="s">
        <v>82</v>
      </c>
    </row>
    <row r="1418" spans="1:65" s="2" customFormat="1" ht="44.25" customHeight="1">
      <c r="A1418" s="37"/>
      <c r="B1418" s="38"/>
      <c r="C1418" s="243" t="s">
        <v>1941</v>
      </c>
      <c r="D1418" s="243" t="s">
        <v>160</v>
      </c>
      <c r="E1418" s="244" t="s">
        <v>1942</v>
      </c>
      <c r="F1418" s="245" t="s">
        <v>1943</v>
      </c>
      <c r="G1418" s="246" t="s">
        <v>284</v>
      </c>
      <c r="H1418" s="247">
        <v>5</v>
      </c>
      <c r="I1418" s="248"/>
      <c r="J1418" s="249">
        <f>ROUND(I1418*H1418,2)</f>
        <v>0</v>
      </c>
      <c r="K1418" s="250"/>
      <c r="L1418" s="43"/>
      <c r="M1418" s="251" t="s">
        <v>1</v>
      </c>
      <c r="N1418" s="252" t="s">
        <v>38</v>
      </c>
      <c r="O1418" s="90"/>
      <c r="P1418" s="253">
        <f>O1418*H1418</f>
        <v>0</v>
      </c>
      <c r="Q1418" s="253">
        <v>0.05</v>
      </c>
      <c r="R1418" s="253">
        <f>Q1418*H1418</f>
        <v>0.25</v>
      </c>
      <c r="S1418" s="253">
        <v>0</v>
      </c>
      <c r="T1418" s="254">
        <f>S1418*H1418</f>
        <v>0</v>
      </c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R1418" s="255" t="s">
        <v>242</v>
      </c>
      <c r="AT1418" s="255" t="s">
        <v>160</v>
      </c>
      <c r="AU1418" s="255" t="s">
        <v>82</v>
      </c>
      <c r="AY1418" s="16" t="s">
        <v>158</v>
      </c>
      <c r="BE1418" s="256">
        <f>IF(N1418="základní",J1418,0)</f>
        <v>0</v>
      </c>
      <c r="BF1418" s="256">
        <f>IF(N1418="snížená",J1418,0)</f>
        <v>0</v>
      </c>
      <c r="BG1418" s="256">
        <f>IF(N1418="zákl. přenesená",J1418,0)</f>
        <v>0</v>
      </c>
      <c r="BH1418" s="256">
        <f>IF(N1418="sníž. přenesená",J1418,0)</f>
        <v>0</v>
      </c>
      <c r="BI1418" s="256">
        <f>IF(N1418="nulová",J1418,0)</f>
        <v>0</v>
      </c>
      <c r="BJ1418" s="16" t="s">
        <v>80</v>
      </c>
      <c r="BK1418" s="256">
        <f>ROUND(I1418*H1418,2)</f>
        <v>0</v>
      </c>
      <c r="BL1418" s="16" t="s">
        <v>242</v>
      </c>
      <c r="BM1418" s="255" t="s">
        <v>3016</v>
      </c>
    </row>
    <row r="1419" spans="1:65" s="2" customFormat="1" ht="66.75" customHeight="1">
      <c r="A1419" s="37"/>
      <c r="B1419" s="38"/>
      <c r="C1419" s="243" t="s">
        <v>1945</v>
      </c>
      <c r="D1419" s="243" t="s">
        <v>160</v>
      </c>
      <c r="E1419" s="244" t="s">
        <v>1946</v>
      </c>
      <c r="F1419" s="245" t="s">
        <v>3017</v>
      </c>
      <c r="G1419" s="246" t="s">
        <v>284</v>
      </c>
      <c r="H1419" s="247">
        <v>1</v>
      </c>
      <c r="I1419" s="248"/>
      <c r="J1419" s="249">
        <f>ROUND(I1419*H1419,2)</f>
        <v>0</v>
      </c>
      <c r="K1419" s="250"/>
      <c r="L1419" s="43"/>
      <c r="M1419" s="251" t="s">
        <v>1</v>
      </c>
      <c r="N1419" s="252" t="s">
        <v>38</v>
      </c>
      <c r="O1419" s="90"/>
      <c r="P1419" s="253">
        <f>O1419*H1419</f>
        <v>0</v>
      </c>
      <c r="Q1419" s="253">
        <v>1.15</v>
      </c>
      <c r="R1419" s="253">
        <f>Q1419*H1419</f>
        <v>1.15</v>
      </c>
      <c r="S1419" s="253">
        <v>0</v>
      </c>
      <c r="T1419" s="254">
        <f>S1419*H1419</f>
        <v>0</v>
      </c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R1419" s="255" t="s">
        <v>242</v>
      </c>
      <c r="AT1419" s="255" t="s">
        <v>160</v>
      </c>
      <c r="AU1419" s="255" t="s">
        <v>82</v>
      </c>
      <c r="AY1419" s="16" t="s">
        <v>158</v>
      </c>
      <c r="BE1419" s="256">
        <f>IF(N1419="základní",J1419,0)</f>
        <v>0</v>
      </c>
      <c r="BF1419" s="256">
        <f>IF(N1419="snížená",J1419,0)</f>
        <v>0</v>
      </c>
      <c r="BG1419" s="256">
        <f>IF(N1419="zákl. přenesená",J1419,0)</f>
        <v>0</v>
      </c>
      <c r="BH1419" s="256">
        <f>IF(N1419="sníž. přenesená",J1419,0)</f>
        <v>0</v>
      </c>
      <c r="BI1419" s="256">
        <f>IF(N1419="nulová",J1419,0)</f>
        <v>0</v>
      </c>
      <c r="BJ1419" s="16" t="s">
        <v>80</v>
      </c>
      <c r="BK1419" s="256">
        <f>ROUND(I1419*H1419,2)</f>
        <v>0</v>
      </c>
      <c r="BL1419" s="16" t="s">
        <v>242</v>
      </c>
      <c r="BM1419" s="255" t="s">
        <v>3018</v>
      </c>
    </row>
    <row r="1420" spans="1:65" s="2" customFormat="1" ht="44.25" customHeight="1">
      <c r="A1420" s="37"/>
      <c r="B1420" s="38"/>
      <c r="C1420" s="243" t="s">
        <v>1949</v>
      </c>
      <c r="D1420" s="243" t="s">
        <v>160</v>
      </c>
      <c r="E1420" s="244" t="s">
        <v>1950</v>
      </c>
      <c r="F1420" s="245" t="s">
        <v>3019</v>
      </c>
      <c r="G1420" s="246" t="s">
        <v>284</v>
      </c>
      <c r="H1420" s="247">
        <v>10</v>
      </c>
      <c r="I1420" s="248"/>
      <c r="J1420" s="249">
        <f>ROUND(I1420*H1420,2)</f>
        <v>0</v>
      </c>
      <c r="K1420" s="250"/>
      <c r="L1420" s="43"/>
      <c r="M1420" s="251" t="s">
        <v>1</v>
      </c>
      <c r="N1420" s="252" t="s">
        <v>38</v>
      </c>
      <c r="O1420" s="90"/>
      <c r="P1420" s="253">
        <f>O1420*H1420</f>
        <v>0</v>
      </c>
      <c r="Q1420" s="253">
        <v>0.15</v>
      </c>
      <c r="R1420" s="253">
        <f>Q1420*H1420</f>
        <v>1.5</v>
      </c>
      <c r="S1420" s="253">
        <v>0</v>
      </c>
      <c r="T1420" s="254">
        <f>S1420*H1420</f>
        <v>0</v>
      </c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R1420" s="255" t="s">
        <v>242</v>
      </c>
      <c r="AT1420" s="255" t="s">
        <v>160</v>
      </c>
      <c r="AU1420" s="255" t="s">
        <v>82</v>
      </c>
      <c r="AY1420" s="16" t="s">
        <v>158</v>
      </c>
      <c r="BE1420" s="256">
        <f>IF(N1420="základní",J1420,0)</f>
        <v>0</v>
      </c>
      <c r="BF1420" s="256">
        <f>IF(N1420="snížená",J1420,0)</f>
        <v>0</v>
      </c>
      <c r="BG1420" s="256">
        <f>IF(N1420="zákl. přenesená",J1420,0)</f>
        <v>0</v>
      </c>
      <c r="BH1420" s="256">
        <f>IF(N1420="sníž. přenesená",J1420,0)</f>
        <v>0</v>
      </c>
      <c r="BI1420" s="256">
        <f>IF(N1420="nulová",J1420,0)</f>
        <v>0</v>
      </c>
      <c r="BJ1420" s="16" t="s">
        <v>80</v>
      </c>
      <c r="BK1420" s="256">
        <f>ROUND(I1420*H1420,2)</f>
        <v>0</v>
      </c>
      <c r="BL1420" s="16" t="s">
        <v>242</v>
      </c>
      <c r="BM1420" s="255" t="s">
        <v>3020</v>
      </c>
    </row>
    <row r="1421" spans="1:65" s="2" customFormat="1" ht="44.25" customHeight="1">
      <c r="A1421" s="37"/>
      <c r="B1421" s="38"/>
      <c r="C1421" s="243" t="s">
        <v>1953</v>
      </c>
      <c r="D1421" s="243" t="s">
        <v>160</v>
      </c>
      <c r="E1421" s="244" t="s">
        <v>1959</v>
      </c>
      <c r="F1421" s="245" t="s">
        <v>1960</v>
      </c>
      <c r="G1421" s="246" t="s">
        <v>284</v>
      </c>
      <c r="H1421" s="247">
        <v>148</v>
      </c>
      <c r="I1421" s="248"/>
      <c r="J1421" s="249">
        <f>ROUND(I1421*H1421,2)</f>
        <v>0</v>
      </c>
      <c r="K1421" s="250"/>
      <c r="L1421" s="43"/>
      <c r="M1421" s="251" t="s">
        <v>1</v>
      </c>
      <c r="N1421" s="252" t="s">
        <v>38</v>
      </c>
      <c r="O1421" s="90"/>
      <c r="P1421" s="253">
        <f>O1421*H1421</f>
        <v>0</v>
      </c>
      <c r="Q1421" s="253">
        <v>0.035</v>
      </c>
      <c r="R1421" s="253">
        <f>Q1421*H1421</f>
        <v>5.180000000000001</v>
      </c>
      <c r="S1421" s="253">
        <v>0</v>
      </c>
      <c r="T1421" s="254">
        <f>S1421*H1421</f>
        <v>0</v>
      </c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R1421" s="255" t="s">
        <v>242</v>
      </c>
      <c r="AT1421" s="255" t="s">
        <v>160</v>
      </c>
      <c r="AU1421" s="255" t="s">
        <v>82</v>
      </c>
      <c r="AY1421" s="16" t="s">
        <v>158</v>
      </c>
      <c r="BE1421" s="256">
        <f>IF(N1421="základní",J1421,0)</f>
        <v>0</v>
      </c>
      <c r="BF1421" s="256">
        <f>IF(N1421="snížená",J1421,0)</f>
        <v>0</v>
      </c>
      <c r="BG1421" s="256">
        <f>IF(N1421="zákl. přenesená",J1421,0)</f>
        <v>0</v>
      </c>
      <c r="BH1421" s="256">
        <f>IF(N1421="sníž. přenesená",J1421,0)</f>
        <v>0</v>
      </c>
      <c r="BI1421" s="256">
        <f>IF(N1421="nulová",J1421,0)</f>
        <v>0</v>
      </c>
      <c r="BJ1421" s="16" t="s">
        <v>80</v>
      </c>
      <c r="BK1421" s="256">
        <f>ROUND(I1421*H1421,2)</f>
        <v>0</v>
      </c>
      <c r="BL1421" s="16" t="s">
        <v>242</v>
      </c>
      <c r="BM1421" s="255" t="s">
        <v>3021</v>
      </c>
    </row>
    <row r="1422" spans="1:47" s="2" customFormat="1" ht="12">
      <c r="A1422" s="37"/>
      <c r="B1422" s="38"/>
      <c r="C1422" s="39"/>
      <c r="D1422" s="259" t="s">
        <v>434</v>
      </c>
      <c r="E1422" s="39"/>
      <c r="F1422" s="290" t="s">
        <v>1962</v>
      </c>
      <c r="G1422" s="39"/>
      <c r="H1422" s="39"/>
      <c r="I1422" s="153"/>
      <c r="J1422" s="39"/>
      <c r="K1422" s="39"/>
      <c r="L1422" s="43"/>
      <c r="M1422" s="291"/>
      <c r="N1422" s="292"/>
      <c r="O1422" s="90"/>
      <c r="P1422" s="90"/>
      <c r="Q1422" s="90"/>
      <c r="R1422" s="90"/>
      <c r="S1422" s="90"/>
      <c r="T1422" s="91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T1422" s="16" t="s">
        <v>434</v>
      </c>
      <c r="AU1422" s="16" t="s">
        <v>82</v>
      </c>
    </row>
    <row r="1423" spans="1:65" s="2" customFormat="1" ht="21.75" customHeight="1">
      <c r="A1423" s="37"/>
      <c r="B1423" s="38"/>
      <c r="C1423" s="243" t="s">
        <v>1958</v>
      </c>
      <c r="D1423" s="243" t="s">
        <v>160</v>
      </c>
      <c r="E1423" s="244" t="s">
        <v>1964</v>
      </c>
      <c r="F1423" s="245" t="s">
        <v>3022</v>
      </c>
      <c r="G1423" s="246" t="s">
        <v>284</v>
      </c>
      <c r="H1423" s="247">
        <v>6</v>
      </c>
      <c r="I1423" s="248"/>
      <c r="J1423" s="249">
        <f>ROUND(I1423*H1423,2)</f>
        <v>0</v>
      </c>
      <c r="K1423" s="250"/>
      <c r="L1423" s="43"/>
      <c r="M1423" s="251" t="s">
        <v>1</v>
      </c>
      <c r="N1423" s="252" t="s">
        <v>38</v>
      </c>
      <c r="O1423" s="90"/>
      <c r="P1423" s="253">
        <f>O1423*H1423</f>
        <v>0</v>
      </c>
      <c r="Q1423" s="253">
        <v>0.035</v>
      </c>
      <c r="R1423" s="253">
        <f>Q1423*H1423</f>
        <v>0.21000000000000002</v>
      </c>
      <c r="S1423" s="253">
        <v>0</v>
      </c>
      <c r="T1423" s="254">
        <f>S1423*H1423</f>
        <v>0</v>
      </c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R1423" s="255" t="s">
        <v>242</v>
      </c>
      <c r="AT1423" s="255" t="s">
        <v>160</v>
      </c>
      <c r="AU1423" s="255" t="s">
        <v>82</v>
      </c>
      <c r="AY1423" s="16" t="s">
        <v>158</v>
      </c>
      <c r="BE1423" s="256">
        <f>IF(N1423="základní",J1423,0)</f>
        <v>0</v>
      </c>
      <c r="BF1423" s="256">
        <f>IF(N1423="snížená",J1423,0)</f>
        <v>0</v>
      </c>
      <c r="BG1423" s="256">
        <f>IF(N1423="zákl. přenesená",J1423,0)</f>
        <v>0</v>
      </c>
      <c r="BH1423" s="256">
        <f>IF(N1423="sníž. přenesená",J1423,0)</f>
        <v>0</v>
      </c>
      <c r="BI1423" s="256">
        <f>IF(N1423="nulová",J1423,0)</f>
        <v>0</v>
      </c>
      <c r="BJ1423" s="16" t="s">
        <v>80</v>
      </c>
      <c r="BK1423" s="256">
        <f>ROUND(I1423*H1423,2)</f>
        <v>0</v>
      </c>
      <c r="BL1423" s="16" t="s">
        <v>242</v>
      </c>
      <c r="BM1423" s="255" t="s">
        <v>3023</v>
      </c>
    </row>
    <row r="1424" spans="1:65" s="2" customFormat="1" ht="16.5" customHeight="1">
      <c r="A1424" s="37"/>
      <c r="B1424" s="38"/>
      <c r="C1424" s="243" t="s">
        <v>1963</v>
      </c>
      <c r="D1424" s="243" t="s">
        <v>160</v>
      </c>
      <c r="E1424" s="244" t="s">
        <v>1968</v>
      </c>
      <c r="F1424" s="245" t="s">
        <v>1969</v>
      </c>
      <c r="G1424" s="246" t="s">
        <v>284</v>
      </c>
      <c r="H1424" s="247">
        <v>24</v>
      </c>
      <c r="I1424" s="248"/>
      <c r="J1424" s="249">
        <f>ROUND(I1424*H1424,2)</f>
        <v>0</v>
      </c>
      <c r="K1424" s="250"/>
      <c r="L1424" s="43"/>
      <c r="M1424" s="251" t="s">
        <v>1</v>
      </c>
      <c r="N1424" s="252" t="s">
        <v>38</v>
      </c>
      <c r="O1424" s="90"/>
      <c r="P1424" s="253">
        <f>O1424*H1424</f>
        <v>0</v>
      </c>
      <c r="Q1424" s="253">
        <v>0.035</v>
      </c>
      <c r="R1424" s="253">
        <f>Q1424*H1424</f>
        <v>0.8400000000000001</v>
      </c>
      <c r="S1424" s="253">
        <v>0</v>
      </c>
      <c r="T1424" s="254">
        <f>S1424*H1424</f>
        <v>0</v>
      </c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R1424" s="255" t="s">
        <v>242</v>
      </c>
      <c r="AT1424" s="255" t="s">
        <v>160</v>
      </c>
      <c r="AU1424" s="255" t="s">
        <v>82</v>
      </c>
      <c r="AY1424" s="16" t="s">
        <v>158</v>
      </c>
      <c r="BE1424" s="256">
        <f>IF(N1424="základní",J1424,0)</f>
        <v>0</v>
      </c>
      <c r="BF1424" s="256">
        <f>IF(N1424="snížená",J1424,0)</f>
        <v>0</v>
      </c>
      <c r="BG1424" s="256">
        <f>IF(N1424="zákl. přenesená",J1424,0)</f>
        <v>0</v>
      </c>
      <c r="BH1424" s="256">
        <f>IF(N1424="sníž. přenesená",J1424,0)</f>
        <v>0</v>
      </c>
      <c r="BI1424" s="256">
        <f>IF(N1424="nulová",J1424,0)</f>
        <v>0</v>
      </c>
      <c r="BJ1424" s="16" t="s">
        <v>80</v>
      </c>
      <c r="BK1424" s="256">
        <f>ROUND(I1424*H1424,2)</f>
        <v>0</v>
      </c>
      <c r="BL1424" s="16" t="s">
        <v>242</v>
      </c>
      <c r="BM1424" s="255" t="s">
        <v>3024</v>
      </c>
    </row>
    <row r="1425" spans="1:51" s="14" customFormat="1" ht="12">
      <c r="A1425" s="14"/>
      <c r="B1425" s="268"/>
      <c r="C1425" s="269"/>
      <c r="D1425" s="259" t="s">
        <v>166</v>
      </c>
      <c r="E1425" s="270" t="s">
        <v>1</v>
      </c>
      <c r="F1425" s="271" t="s">
        <v>3025</v>
      </c>
      <c r="G1425" s="269"/>
      <c r="H1425" s="272">
        <v>24</v>
      </c>
      <c r="I1425" s="273"/>
      <c r="J1425" s="269"/>
      <c r="K1425" s="269"/>
      <c r="L1425" s="274"/>
      <c r="M1425" s="275"/>
      <c r="N1425" s="276"/>
      <c r="O1425" s="276"/>
      <c r="P1425" s="276"/>
      <c r="Q1425" s="276"/>
      <c r="R1425" s="276"/>
      <c r="S1425" s="276"/>
      <c r="T1425" s="27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8" t="s">
        <v>166</v>
      </c>
      <c r="AU1425" s="278" t="s">
        <v>82</v>
      </c>
      <c r="AV1425" s="14" t="s">
        <v>82</v>
      </c>
      <c r="AW1425" s="14" t="s">
        <v>30</v>
      </c>
      <c r="AX1425" s="14" t="s">
        <v>80</v>
      </c>
      <c r="AY1425" s="278" t="s">
        <v>158</v>
      </c>
    </row>
    <row r="1426" spans="1:65" s="2" customFormat="1" ht="44.25" customHeight="1">
      <c r="A1426" s="37"/>
      <c r="B1426" s="38"/>
      <c r="C1426" s="243" t="s">
        <v>1967</v>
      </c>
      <c r="D1426" s="243" t="s">
        <v>160</v>
      </c>
      <c r="E1426" s="244" t="s">
        <v>1972</v>
      </c>
      <c r="F1426" s="245" t="s">
        <v>3026</v>
      </c>
      <c r="G1426" s="246" t="s">
        <v>284</v>
      </c>
      <c r="H1426" s="247">
        <v>2</v>
      </c>
      <c r="I1426" s="248"/>
      <c r="J1426" s="249">
        <f>ROUND(I1426*H1426,2)</f>
        <v>0</v>
      </c>
      <c r="K1426" s="250"/>
      <c r="L1426" s="43"/>
      <c r="M1426" s="251" t="s">
        <v>1</v>
      </c>
      <c r="N1426" s="252" t="s">
        <v>38</v>
      </c>
      <c r="O1426" s="90"/>
      <c r="P1426" s="253">
        <f>O1426*H1426</f>
        <v>0</v>
      </c>
      <c r="Q1426" s="253">
        <v>0.035</v>
      </c>
      <c r="R1426" s="253">
        <f>Q1426*H1426</f>
        <v>0.07</v>
      </c>
      <c r="S1426" s="253">
        <v>0</v>
      </c>
      <c r="T1426" s="254">
        <f>S1426*H1426</f>
        <v>0</v>
      </c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R1426" s="255" t="s">
        <v>242</v>
      </c>
      <c r="AT1426" s="255" t="s">
        <v>160</v>
      </c>
      <c r="AU1426" s="255" t="s">
        <v>82</v>
      </c>
      <c r="AY1426" s="16" t="s">
        <v>158</v>
      </c>
      <c r="BE1426" s="256">
        <f>IF(N1426="základní",J1426,0)</f>
        <v>0</v>
      </c>
      <c r="BF1426" s="256">
        <f>IF(N1426="snížená",J1426,0)</f>
        <v>0</v>
      </c>
      <c r="BG1426" s="256">
        <f>IF(N1426="zákl. přenesená",J1426,0)</f>
        <v>0</v>
      </c>
      <c r="BH1426" s="256">
        <f>IF(N1426="sníž. přenesená",J1426,0)</f>
        <v>0</v>
      </c>
      <c r="BI1426" s="256">
        <f>IF(N1426="nulová",J1426,0)</f>
        <v>0</v>
      </c>
      <c r="BJ1426" s="16" t="s">
        <v>80</v>
      </c>
      <c r="BK1426" s="256">
        <f>ROUND(I1426*H1426,2)</f>
        <v>0</v>
      </c>
      <c r="BL1426" s="16" t="s">
        <v>242</v>
      </c>
      <c r="BM1426" s="255" t="s">
        <v>3027</v>
      </c>
    </row>
    <row r="1427" spans="1:65" s="2" customFormat="1" ht="55.5" customHeight="1">
      <c r="A1427" s="37"/>
      <c r="B1427" s="38"/>
      <c r="C1427" s="243" t="s">
        <v>1975</v>
      </c>
      <c r="D1427" s="243" t="s">
        <v>160</v>
      </c>
      <c r="E1427" s="244" t="s">
        <v>3028</v>
      </c>
      <c r="F1427" s="245" t="s">
        <v>3029</v>
      </c>
      <c r="G1427" s="246" t="s">
        <v>284</v>
      </c>
      <c r="H1427" s="247">
        <v>1</v>
      </c>
      <c r="I1427" s="248"/>
      <c r="J1427" s="249">
        <f>ROUND(I1427*H1427,2)</f>
        <v>0</v>
      </c>
      <c r="K1427" s="250"/>
      <c r="L1427" s="43"/>
      <c r="M1427" s="251" t="s">
        <v>1</v>
      </c>
      <c r="N1427" s="252" t="s">
        <v>38</v>
      </c>
      <c r="O1427" s="90"/>
      <c r="P1427" s="253">
        <f>O1427*H1427</f>
        <v>0</v>
      </c>
      <c r="Q1427" s="253">
        <v>1.15</v>
      </c>
      <c r="R1427" s="253">
        <f>Q1427*H1427</f>
        <v>1.15</v>
      </c>
      <c r="S1427" s="253">
        <v>0</v>
      </c>
      <c r="T1427" s="254">
        <f>S1427*H1427</f>
        <v>0</v>
      </c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R1427" s="255" t="s">
        <v>242</v>
      </c>
      <c r="AT1427" s="255" t="s">
        <v>160</v>
      </c>
      <c r="AU1427" s="255" t="s">
        <v>82</v>
      </c>
      <c r="AY1427" s="16" t="s">
        <v>158</v>
      </c>
      <c r="BE1427" s="256">
        <f>IF(N1427="základní",J1427,0)</f>
        <v>0</v>
      </c>
      <c r="BF1427" s="256">
        <f>IF(N1427="snížená",J1427,0)</f>
        <v>0</v>
      </c>
      <c r="BG1427" s="256">
        <f>IF(N1427="zákl. přenesená",J1427,0)</f>
        <v>0</v>
      </c>
      <c r="BH1427" s="256">
        <f>IF(N1427="sníž. přenesená",J1427,0)</f>
        <v>0</v>
      </c>
      <c r="BI1427" s="256">
        <f>IF(N1427="nulová",J1427,0)</f>
        <v>0</v>
      </c>
      <c r="BJ1427" s="16" t="s">
        <v>80</v>
      </c>
      <c r="BK1427" s="256">
        <f>ROUND(I1427*H1427,2)</f>
        <v>0</v>
      </c>
      <c r="BL1427" s="16" t="s">
        <v>242</v>
      </c>
      <c r="BM1427" s="255" t="s">
        <v>3030</v>
      </c>
    </row>
    <row r="1428" spans="1:65" s="2" customFormat="1" ht="55.5" customHeight="1">
      <c r="A1428" s="37"/>
      <c r="B1428" s="38"/>
      <c r="C1428" s="243" t="s">
        <v>1981</v>
      </c>
      <c r="D1428" s="243" t="s">
        <v>160</v>
      </c>
      <c r="E1428" s="244" t="s">
        <v>3031</v>
      </c>
      <c r="F1428" s="245" t="s">
        <v>3032</v>
      </c>
      <c r="G1428" s="246" t="s">
        <v>284</v>
      </c>
      <c r="H1428" s="247">
        <v>1</v>
      </c>
      <c r="I1428" s="248"/>
      <c r="J1428" s="249">
        <f>ROUND(I1428*H1428,2)</f>
        <v>0</v>
      </c>
      <c r="K1428" s="250"/>
      <c r="L1428" s="43"/>
      <c r="M1428" s="251" t="s">
        <v>1</v>
      </c>
      <c r="N1428" s="252" t="s">
        <v>38</v>
      </c>
      <c r="O1428" s="90"/>
      <c r="P1428" s="253">
        <f>O1428*H1428</f>
        <v>0</v>
      </c>
      <c r="Q1428" s="253">
        <v>1.15</v>
      </c>
      <c r="R1428" s="253">
        <f>Q1428*H1428</f>
        <v>1.15</v>
      </c>
      <c r="S1428" s="253">
        <v>0</v>
      </c>
      <c r="T1428" s="254">
        <f>S1428*H1428</f>
        <v>0</v>
      </c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R1428" s="255" t="s">
        <v>242</v>
      </c>
      <c r="AT1428" s="255" t="s">
        <v>160</v>
      </c>
      <c r="AU1428" s="255" t="s">
        <v>82</v>
      </c>
      <c r="AY1428" s="16" t="s">
        <v>158</v>
      </c>
      <c r="BE1428" s="256">
        <f>IF(N1428="základní",J1428,0)</f>
        <v>0</v>
      </c>
      <c r="BF1428" s="256">
        <f>IF(N1428="snížená",J1428,0)</f>
        <v>0</v>
      </c>
      <c r="BG1428" s="256">
        <f>IF(N1428="zákl. přenesená",J1428,0)</f>
        <v>0</v>
      </c>
      <c r="BH1428" s="256">
        <f>IF(N1428="sníž. přenesená",J1428,0)</f>
        <v>0</v>
      </c>
      <c r="BI1428" s="256">
        <f>IF(N1428="nulová",J1428,0)</f>
        <v>0</v>
      </c>
      <c r="BJ1428" s="16" t="s">
        <v>80</v>
      </c>
      <c r="BK1428" s="256">
        <f>ROUND(I1428*H1428,2)</f>
        <v>0</v>
      </c>
      <c r="BL1428" s="16" t="s">
        <v>242</v>
      </c>
      <c r="BM1428" s="255" t="s">
        <v>3033</v>
      </c>
    </row>
    <row r="1429" spans="1:65" s="2" customFormat="1" ht="44.25" customHeight="1">
      <c r="A1429" s="37"/>
      <c r="B1429" s="38"/>
      <c r="C1429" s="243" t="s">
        <v>1986</v>
      </c>
      <c r="D1429" s="243" t="s">
        <v>160</v>
      </c>
      <c r="E1429" s="244" t="s">
        <v>3034</v>
      </c>
      <c r="F1429" s="245" t="s">
        <v>3035</v>
      </c>
      <c r="G1429" s="246" t="s">
        <v>284</v>
      </c>
      <c r="H1429" s="247">
        <v>2</v>
      </c>
      <c r="I1429" s="248"/>
      <c r="J1429" s="249">
        <f>ROUND(I1429*H1429,2)</f>
        <v>0</v>
      </c>
      <c r="K1429" s="250"/>
      <c r="L1429" s="43"/>
      <c r="M1429" s="251" t="s">
        <v>1</v>
      </c>
      <c r="N1429" s="252" t="s">
        <v>38</v>
      </c>
      <c r="O1429" s="90"/>
      <c r="P1429" s="253">
        <f>O1429*H1429</f>
        <v>0</v>
      </c>
      <c r="Q1429" s="253">
        <v>0.035</v>
      </c>
      <c r="R1429" s="253">
        <f>Q1429*H1429</f>
        <v>0.07</v>
      </c>
      <c r="S1429" s="253">
        <v>0</v>
      </c>
      <c r="T1429" s="254">
        <f>S1429*H1429</f>
        <v>0</v>
      </c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R1429" s="255" t="s">
        <v>242</v>
      </c>
      <c r="AT1429" s="255" t="s">
        <v>160</v>
      </c>
      <c r="AU1429" s="255" t="s">
        <v>82</v>
      </c>
      <c r="AY1429" s="16" t="s">
        <v>158</v>
      </c>
      <c r="BE1429" s="256">
        <f>IF(N1429="základní",J1429,0)</f>
        <v>0</v>
      </c>
      <c r="BF1429" s="256">
        <f>IF(N1429="snížená",J1429,0)</f>
        <v>0</v>
      </c>
      <c r="BG1429" s="256">
        <f>IF(N1429="zákl. přenesená",J1429,0)</f>
        <v>0</v>
      </c>
      <c r="BH1429" s="256">
        <f>IF(N1429="sníž. přenesená",J1429,0)</f>
        <v>0</v>
      </c>
      <c r="BI1429" s="256">
        <f>IF(N1429="nulová",J1429,0)</f>
        <v>0</v>
      </c>
      <c r="BJ1429" s="16" t="s">
        <v>80</v>
      </c>
      <c r="BK1429" s="256">
        <f>ROUND(I1429*H1429,2)</f>
        <v>0</v>
      </c>
      <c r="BL1429" s="16" t="s">
        <v>242</v>
      </c>
      <c r="BM1429" s="255" t="s">
        <v>3036</v>
      </c>
    </row>
    <row r="1430" spans="1:65" s="2" customFormat="1" ht="21.75" customHeight="1">
      <c r="A1430" s="37"/>
      <c r="B1430" s="38"/>
      <c r="C1430" s="243" t="s">
        <v>1991</v>
      </c>
      <c r="D1430" s="243" t="s">
        <v>160</v>
      </c>
      <c r="E1430" s="244" t="s">
        <v>3037</v>
      </c>
      <c r="F1430" s="245" t="s">
        <v>3038</v>
      </c>
      <c r="G1430" s="246" t="s">
        <v>236</v>
      </c>
      <c r="H1430" s="247">
        <v>31.66</v>
      </c>
      <c r="I1430" s="248"/>
      <c r="J1430" s="249">
        <f>ROUND(I1430*H1430,2)</f>
        <v>0</v>
      </c>
      <c r="K1430" s="250"/>
      <c r="L1430" s="43"/>
      <c r="M1430" s="251" t="s">
        <v>1</v>
      </c>
      <c r="N1430" s="252" t="s">
        <v>38</v>
      </c>
      <c r="O1430" s="90"/>
      <c r="P1430" s="253">
        <f>O1430*H1430</f>
        <v>0</v>
      </c>
      <c r="Q1430" s="253">
        <v>6E-05</v>
      </c>
      <c r="R1430" s="253">
        <f>Q1430*H1430</f>
        <v>0.0018996</v>
      </c>
      <c r="S1430" s="253">
        <v>0</v>
      </c>
      <c r="T1430" s="254">
        <f>S1430*H1430</f>
        <v>0</v>
      </c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R1430" s="255" t="s">
        <v>242</v>
      </c>
      <c r="AT1430" s="255" t="s">
        <v>160</v>
      </c>
      <c r="AU1430" s="255" t="s">
        <v>82</v>
      </c>
      <c r="AY1430" s="16" t="s">
        <v>158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6" t="s">
        <v>80</v>
      </c>
      <c r="BK1430" s="256">
        <f>ROUND(I1430*H1430,2)</f>
        <v>0</v>
      </c>
      <c r="BL1430" s="16" t="s">
        <v>242</v>
      </c>
      <c r="BM1430" s="255" t="s">
        <v>3039</v>
      </c>
    </row>
    <row r="1431" spans="1:51" s="14" customFormat="1" ht="12">
      <c r="A1431" s="14"/>
      <c r="B1431" s="268"/>
      <c r="C1431" s="269"/>
      <c r="D1431" s="259" t="s">
        <v>166</v>
      </c>
      <c r="E1431" s="270" t="s">
        <v>1</v>
      </c>
      <c r="F1431" s="271" t="s">
        <v>3040</v>
      </c>
      <c r="G1431" s="269"/>
      <c r="H1431" s="272">
        <v>31.66</v>
      </c>
      <c r="I1431" s="273"/>
      <c r="J1431" s="269"/>
      <c r="K1431" s="269"/>
      <c r="L1431" s="274"/>
      <c r="M1431" s="275"/>
      <c r="N1431" s="276"/>
      <c r="O1431" s="276"/>
      <c r="P1431" s="276"/>
      <c r="Q1431" s="276"/>
      <c r="R1431" s="276"/>
      <c r="S1431" s="276"/>
      <c r="T1431" s="27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78" t="s">
        <v>166</v>
      </c>
      <c r="AU1431" s="278" t="s">
        <v>82</v>
      </c>
      <c r="AV1431" s="14" t="s">
        <v>82</v>
      </c>
      <c r="AW1431" s="14" t="s">
        <v>30</v>
      </c>
      <c r="AX1431" s="14" t="s">
        <v>73</v>
      </c>
      <c r="AY1431" s="278" t="s">
        <v>158</v>
      </c>
    </row>
    <row r="1432" spans="1:65" s="2" customFormat="1" ht="21.75" customHeight="1">
      <c r="A1432" s="37"/>
      <c r="B1432" s="38"/>
      <c r="C1432" s="279" t="s">
        <v>1998</v>
      </c>
      <c r="D1432" s="279" t="s">
        <v>233</v>
      </c>
      <c r="E1432" s="280" t="s">
        <v>3041</v>
      </c>
      <c r="F1432" s="281" t="s">
        <v>3042</v>
      </c>
      <c r="G1432" s="282" t="s">
        <v>214</v>
      </c>
      <c r="H1432" s="283">
        <v>0.035</v>
      </c>
      <c r="I1432" s="284"/>
      <c r="J1432" s="285">
        <f>ROUND(I1432*H1432,2)</f>
        <v>0</v>
      </c>
      <c r="K1432" s="286"/>
      <c r="L1432" s="287"/>
      <c r="M1432" s="288" t="s">
        <v>1</v>
      </c>
      <c r="N1432" s="289" t="s">
        <v>38</v>
      </c>
      <c r="O1432" s="90"/>
      <c r="P1432" s="253">
        <f>O1432*H1432</f>
        <v>0</v>
      </c>
      <c r="Q1432" s="253">
        <v>1</v>
      </c>
      <c r="R1432" s="253">
        <f>Q1432*H1432</f>
        <v>0.035</v>
      </c>
      <c r="S1432" s="253">
        <v>0</v>
      </c>
      <c r="T1432" s="254">
        <f>S1432*H1432</f>
        <v>0</v>
      </c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R1432" s="255" t="s">
        <v>341</v>
      </c>
      <c r="AT1432" s="255" t="s">
        <v>233</v>
      </c>
      <c r="AU1432" s="255" t="s">
        <v>82</v>
      </c>
      <c r="AY1432" s="16" t="s">
        <v>158</v>
      </c>
      <c r="BE1432" s="256">
        <f>IF(N1432="základní",J1432,0)</f>
        <v>0</v>
      </c>
      <c r="BF1432" s="256">
        <f>IF(N1432="snížená",J1432,0)</f>
        <v>0</v>
      </c>
      <c r="BG1432" s="256">
        <f>IF(N1432="zákl. přenesená",J1432,0)</f>
        <v>0</v>
      </c>
      <c r="BH1432" s="256">
        <f>IF(N1432="sníž. přenesená",J1432,0)</f>
        <v>0</v>
      </c>
      <c r="BI1432" s="256">
        <f>IF(N1432="nulová",J1432,0)</f>
        <v>0</v>
      </c>
      <c r="BJ1432" s="16" t="s">
        <v>80</v>
      </c>
      <c r="BK1432" s="256">
        <f>ROUND(I1432*H1432,2)</f>
        <v>0</v>
      </c>
      <c r="BL1432" s="16" t="s">
        <v>242</v>
      </c>
      <c r="BM1432" s="255" t="s">
        <v>3043</v>
      </c>
    </row>
    <row r="1433" spans="1:47" s="2" customFormat="1" ht="12">
      <c r="A1433" s="37"/>
      <c r="B1433" s="38"/>
      <c r="C1433" s="39"/>
      <c r="D1433" s="259" t="s">
        <v>434</v>
      </c>
      <c r="E1433" s="39"/>
      <c r="F1433" s="290" t="s">
        <v>3044</v>
      </c>
      <c r="G1433" s="39"/>
      <c r="H1433" s="39"/>
      <c r="I1433" s="153"/>
      <c r="J1433" s="39"/>
      <c r="K1433" s="39"/>
      <c r="L1433" s="43"/>
      <c r="M1433" s="291"/>
      <c r="N1433" s="292"/>
      <c r="O1433" s="90"/>
      <c r="P1433" s="90"/>
      <c r="Q1433" s="90"/>
      <c r="R1433" s="90"/>
      <c r="S1433" s="90"/>
      <c r="T1433" s="91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T1433" s="16" t="s">
        <v>434</v>
      </c>
      <c r="AU1433" s="16" t="s">
        <v>82</v>
      </c>
    </row>
    <row r="1434" spans="1:51" s="14" customFormat="1" ht="12">
      <c r="A1434" s="14"/>
      <c r="B1434" s="268"/>
      <c r="C1434" s="269"/>
      <c r="D1434" s="259" t="s">
        <v>166</v>
      </c>
      <c r="E1434" s="270" t="s">
        <v>1</v>
      </c>
      <c r="F1434" s="271" t="s">
        <v>3045</v>
      </c>
      <c r="G1434" s="269"/>
      <c r="H1434" s="272">
        <v>34.826</v>
      </c>
      <c r="I1434" s="273"/>
      <c r="J1434" s="269"/>
      <c r="K1434" s="269"/>
      <c r="L1434" s="274"/>
      <c r="M1434" s="275"/>
      <c r="N1434" s="276"/>
      <c r="O1434" s="276"/>
      <c r="P1434" s="276"/>
      <c r="Q1434" s="276"/>
      <c r="R1434" s="276"/>
      <c r="S1434" s="276"/>
      <c r="T1434" s="277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78" t="s">
        <v>166</v>
      </c>
      <c r="AU1434" s="278" t="s">
        <v>82</v>
      </c>
      <c r="AV1434" s="14" t="s">
        <v>82</v>
      </c>
      <c r="AW1434" s="14" t="s">
        <v>30</v>
      </c>
      <c r="AX1434" s="14" t="s">
        <v>73</v>
      </c>
      <c r="AY1434" s="278" t="s">
        <v>158</v>
      </c>
    </row>
    <row r="1435" spans="1:51" s="14" customFormat="1" ht="12">
      <c r="A1435" s="14"/>
      <c r="B1435" s="268"/>
      <c r="C1435" s="269"/>
      <c r="D1435" s="259" t="s">
        <v>166</v>
      </c>
      <c r="E1435" s="269"/>
      <c r="F1435" s="271" t="s">
        <v>3046</v>
      </c>
      <c r="G1435" s="269"/>
      <c r="H1435" s="272">
        <v>0.035</v>
      </c>
      <c r="I1435" s="273"/>
      <c r="J1435" s="269"/>
      <c r="K1435" s="269"/>
      <c r="L1435" s="274"/>
      <c r="M1435" s="275"/>
      <c r="N1435" s="276"/>
      <c r="O1435" s="276"/>
      <c r="P1435" s="276"/>
      <c r="Q1435" s="276"/>
      <c r="R1435" s="276"/>
      <c r="S1435" s="276"/>
      <c r="T1435" s="277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78" t="s">
        <v>166</v>
      </c>
      <c r="AU1435" s="278" t="s">
        <v>82</v>
      </c>
      <c r="AV1435" s="14" t="s">
        <v>82</v>
      </c>
      <c r="AW1435" s="14" t="s">
        <v>4</v>
      </c>
      <c r="AX1435" s="14" t="s">
        <v>80</v>
      </c>
      <c r="AY1435" s="278" t="s">
        <v>158</v>
      </c>
    </row>
    <row r="1436" spans="1:65" s="2" customFormat="1" ht="21.75" customHeight="1">
      <c r="A1436" s="37"/>
      <c r="B1436" s="38"/>
      <c r="C1436" s="243" t="s">
        <v>2003</v>
      </c>
      <c r="D1436" s="243" t="s">
        <v>160</v>
      </c>
      <c r="E1436" s="244" t="s">
        <v>1976</v>
      </c>
      <c r="F1436" s="245" t="s">
        <v>1977</v>
      </c>
      <c r="G1436" s="246" t="s">
        <v>214</v>
      </c>
      <c r="H1436" s="247">
        <v>11.607</v>
      </c>
      <c r="I1436" s="248"/>
      <c r="J1436" s="249">
        <f>ROUND(I1436*H1436,2)</f>
        <v>0</v>
      </c>
      <c r="K1436" s="250"/>
      <c r="L1436" s="43"/>
      <c r="M1436" s="251" t="s">
        <v>1</v>
      </c>
      <c r="N1436" s="252" t="s">
        <v>38</v>
      </c>
      <c r="O1436" s="90"/>
      <c r="P1436" s="253">
        <f>O1436*H1436</f>
        <v>0</v>
      </c>
      <c r="Q1436" s="253">
        <v>0</v>
      </c>
      <c r="R1436" s="253">
        <f>Q1436*H1436</f>
        <v>0</v>
      </c>
      <c r="S1436" s="253">
        <v>0</v>
      </c>
      <c r="T1436" s="254">
        <f>S1436*H1436</f>
        <v>0</v>
      </c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R1436" s="255" t="s">
        <v>242</v>
      </c>
      <c r="AT1436" s="255" t="s">
        <v>160</v>
      </c>
      <c r="AU1436" s="255" t="s">
        <v>82</v>
      </c>
      <c r="AY1436" s="16" t="s">
        <v>158</v>
      </c>
      <c r="BE1436" s="256">
        <f>IF(N1436="základní",J1436,0)</f>
        <v>0</v>
      </c>
      <c r="BF1436" s="256">
        <f>IF(N1436="snížená",J1436,0)</f>
        <v>0</v>
      </c>
      <c r="BG1436" s="256">
        <f>IF(N1436="zákl. přenesená",J1436,0)</f>
        <v>0</v>
      </c>
      <c r="BH1436" s="256">
        <f>IF(N1436="sníž. přenesená",J1436,0)</f>
        <v>0</v>
      </c>
      <c r="BI1436" s="256">
        <f>IF(N1436="nulová",J1436,0)</f>
        <v>0</v>
      </c>
      <c r="BJ1436" s="16" t="s">
        <v>80</v>
      </c>
      <c r="BK1436" s="256">
        <f>ROUND(I1436*H1436,2)</f>
        <v>0</v>
      </c>
      <c r="BL1436" s="16" t="s">
        <v>242</v>
      </c>
      <c r="BM1436" s="255" t="s">
        <v>3047</v>
      </c>
    </row>
    <row r="1437" spans="1:63" s="12" customFormat="1" ht="22.8" customHeight="1">
      <c r="A1437" s="12"/>
      <c r="B1437" s="227"/>
      <c r="C1437" s="228"/>
      <c r="D1437" s="229" t="s">
        <v>72</v>
      </c>
      <c r="E1437" s="241" t="s">
        <v>1979</v>
      </c>
      <c r="F1437" s="241" t="s">
        <v>1980</v>
      </c>
      <c r="G1437" s="228"/>
      <c r="H1437" s="228"/>
      <c r="I1437" s="231"/>
      <c r="J1437" s="242">
        <f>BK1437</f>
        <v>0</v>
      </c>
      <c r="K1437" s="228"/>
      <c r="L1437" s="233"/>
      <c r="M1437" s="234"/>
      <c r="N1437" s="235"/>
      <c r="O1437" s="235"/>
      <c r="P1437" s="236">
        <f>SUM(P1438:P1451)</f>
        <v>0</v>
      </c>
      <c r="Q1437" s="235"/>
      <c r="R1437" s="236">
        <f>SUM(R1438:R1451)</f>
        <v>0.17835381</v>
      </c>
      <c r="S1437" s="235"/>
      <c r="T1437" s="237">
        <f>SUM(T1438:T1451)</f>
        <v>0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238" t="s">
        <v>82</v>
      </c>
      <c r="AT1437" s="239" t="s">
        <v>72</v>
      </c>
      <c r="AU1437" s="239" t="s">
        <v>80</v>
      </c>
      <c r="AY1437" s="238" t="s">
        <v>158</v>
      </c>
      <c r="BK1437" s="240">
        <f>SUM(BK1438:BK1451)</f>
        <v>0</v>
      </c>
    </row>
    <row r="1438" spans="1:65" s="2" customFormat="1" ht="21.75" customHeight="1">
      <c r="A1438" s="37"/>
      <c r="B1438" s="38"/>
      <c r="C1438" s="243" t="s">
        <v>2008</v>
      </c>
      <c r="D1438" s="243" t="s">
        <v>160</v>
      </c>
      <c r="E1438" s="244" t="s">
        <v>1982</v>
      </c>
      <c r="F1438" s="245" t="s">
        <v>1983</v>
      </c>
      <c r="G1438" s="246" t="s">
        <v>462</v>
      </c>
      <c r="H1438" s="247">
        <v>5.56</v>
      </c>
      <c r="I1438" s="248"/>
      <c r="J1438" s="249">
        <f>ROUND(I1438*H1438,2)</f>
        <v>0</v>
      </c>
      <c r="K1438" s="250"/>
      <c r="L1438" s="43"/>
      <c r="M1438" s="251" t="s">
        <v>1</v>
      </c>
      <c r="N1438" s="252" t="s">
        <v>38</v>
      </c>
      <c r="O1438" s="90"/>
      <c r="P1438" s="253">
        <f>O1438*H1438</f>
        <v>0</v>
      </c>
      <c r="Q1438" s="253">
        <v>0.00062</v>
      </c>
      <c r="R1438" s="253">
        <f>Q1438*H1438</f>
        <v>0.0034471999999999997</v>
      </c>
      <c r="S1438" s="253">
        <v>0</v>
      </c>
      <c r="T1438" s="254">
        <f>S1438*H1438</f>
        <v>0</v>
      </c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R1438" s="255" t="s">
        <v>242</v>
      </c>
      <c r="AT1438" s="255" t="s">
        <v>160</v>
      </c>
      <c r="AU1438" s="255" t="s">
        <v>82</v>
      </c>
      <c r="AY1438" s="16" t="s">
        <v>158</v>
      </c>
      <c r="BE1438" s="256">
        <f>IF(N1438="základní",J1438,0)</f>
        <v>0</v>
      </c>
      <c r="BF1438" s="256">
        <f>IF(N1438="snížená",J1438,0)</f>
        <v>0</v>
      </c>
      <c r="BG1438" s="256">
        <f>IF(N1438="zákl. přenesená",J1438,0)</f>
        <v>0</v>
      </c>
      <c r="BH1438" s="256">
        <f>IF(N1438="sníž. přenesená",J1438,0)</f>
        <v>0</v>
      </c>
      <c r="BI1438" s="256">
        <f>IF(N1438="nulová",J1438,0)</f>
        <v>0</v>
      </c>
      <c r="BJ1438" s="16" t="s">
        <v>80</v>
      </c>
      <c r="BK1438" s="256">
        <f>ROUND(I1438*H1438,2)</f>
        <v>0</v>
      </c>
      <c r="BL1438" s="16" t="s">
        <v>242</v>
      </c>
      <c r="BM1438" s="255" t="s">
        <v>3048</v>
      </c>
    </row>
    <row r="1439" spans="1:51" s="14" customFormat="1" ht="12">
      <c r="A1439" s="14"/>
      <c r="B1439" s="268"/>
      <c r="C1439" s="269"/>
      <c r="D1439" s="259" t="s">
        <v>166</v>
      </c>
      <c r="E1439" s="270" t="s">
        <v>1</v>
      </c>
      <c r="F1439" s="271" t="s">
        <v>3049</v>
      </c>
      <c r="G1439" s="269"/>
      <c r="H1439" s="272">
        <v>5.56</v>
      </c>
      <c r="I1439" s="273"/>
      <c r="J1439" s="269"/>
      <c r="K1439" s="269"/>
      <c r="L1439" s="274"/>
      <c r="M1439" s="275"/>
      <c r="N1439" s="276"/>
      <c r="O1439" s="276"/>
      <c r="P1439" s="276"/>
      <c r="Q1439" s="276"/>
      <c r="R1439" s="276"/>
      <c r="S1439" s="276"/>
      <c r="T1439" s="27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78" t="s">
        <v>166</v>
      </c>
      <c r="AU1439" s="278" t="s">
        <v>82</v>
      </c>
      <c r="AV1439" s="14" t="s">
        <v>82</v>
      </c>
      <c r="AW1439" s="14" t="s">
        <v>30</v>
      </c>
      <c r="AX1439" s="14" t="s">
        <v>73</v>
      </c>
      <c r="AY1439" s="278" t="s">
        <v>158</v>
      </c>
    </row>
    <row r="1440" spans="1:65" s="2" customFormat="1" ht="21.75" customHeight="1">
      <c r="A1440" s="37"/>
      <c r="B1440" s="38"/>
      <c r="C1440" s="243" t="s">
        <v>2014</v>
      </c>
      <c r="D1440" s="243" t="s">
        <v>160</v>
      </c>
      <c r="E1440" s="244" t="s">
        <v>1987</v>
      </c>
      <c r="F1440" s="245" t="s">
        <v>1988</v>
      </c>
      <c r="G1440" s="246" t="s">
        <v>163</v>
      </c>
      <c r="H1440" s="247">
        <v>6.133</v>
      </c>
      <c r="I1440" s="248"/>
      <c r="J1440" s="249">
        <f>ROUND(I1440*H1440,2)</f>
        <v>0</v>
      </c>
      <c r="K1440" s="250"/>
      <c r="L1440" s="43"/>
      <c r="M1440" s="251" t="s">
        <v>1</v>
      </c>
      <c r="N1440" s="252" t="s">
        <v>38</v>
      </c>
      <c r="O1440" s="90"/>
      <c r="P1440" s="253">
        <f>O1440*H1440</f>
        <v>0</v>
      </c>
      <c r="Q1440" s="253">
        <v>0.00367</v>
      </c>
      <c r="R1440" s="253">
        <f>Q1440*H1440</f>
        <v>0.02250811</v>
      </c>
      <c r="S1440" s="253">
        <v>0</v>
      </c>
      <c r="T1440" s="254">
        <f>S1440*H1440</f>
        <v>0</v>
      </c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R1440" s="255" t="s">
        <v>242</v>
      </c>
      <c r="AT1440" s="255" t="s">
        <v>160</v>
      </c>
      <c r="AU1440" s="255" t="s">
        <v>82</v>
      </c>
      <c r="AY1440" s="16" t="s">
        <v>158</v>
      </c>
      <c r="BE1440" s="256">
        <f>IF(N1440="základní",J1440,0)</f>
        <v>0</v>
      </c>
      <c r="BF1440" s="256">
        <f>IF(N1440="snížená",J1440,0)</f>
        <v>0</v>
      </c>
      <c r="BG1440" s="256">
        <f>IF(N1440="zákl. přenesená",J1440,0)</f>
        <v>0</v>
      </c>
      <c r="BH1440" s="256">
        <f>IF(N1440="sníž. přenesená",J1440,0)</f>
        <v>0</v>
      </c>
      <c r="BI1440" s="256">
        <f>IF(N1440="nulová",J1440,0)</f>
        <v>0</v>
      </c>
      <c r="BJ1440" s="16" t="s">
        <v>80</v>
      </c>
      <c r="BK1440" s="256">
        <f>ROUND(I1440*H1440,2)</f>
        <v>0</v>
      </c>
      <c r="BL1440" s="16" t="s">
        <v>242</v>
      </c>
      <c r="BM1440" s="255" t="s">
        <v>3050</v>
      </c>
    </row>
    <row r="1441" spans="1:51" s="14" customFormat="1" ht="12">
      <c r="A1441" s="14"/>
      <c r="B1441" s="268"/>
      <c r="C1441" s="269"/>
      <c r="D1441" s="259" t="s">
        <v>166</v>
      </c>
      <c r="E1441" s="270" t="s">
        <v>1</v>
      </c>
      <c r="F1441" s="271" t="s">
        <v>3051</v>
      </c>
      <c r="G1441" s="269"/>
      <c r="H1441" s="272">
        <v>6.133</v>
      </c>
      <c r="I1441" s="273"/>
      <c r="J1441" s="269"/>
      <c r="K1441" s="269"/>
      <c r="L1441" s="274"/>
      <c r="M1441" s="275"/>
      <c r="N1441" s="276"/>
      <c r="O1441" s="276"/>
      <c r="P1441" s="276"/>
      <c r="Q1441" s="276"/>
      <c r="R1441" s="276"/>
      <c r="S1441" s="276"/>
      <c r="T1441" s="27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8" t="s">
        <v>166</v>
      </c>
      <c r="AU1441" s="278" t="s">
        <v>82</v>
      </c>
      <c r="AV1441" s="14" t="s">
        <v>82</v>
      </c>
      <c r="AW1441" s="14" t="s">
        <v>30</v>
      </c>
      <c r="AX1441" s="14" t="s">
        <v>73</v>
      </c>
      <c r="AY1441" s="278" t="s">
        <v>158</v>
      </c>
    </row>
    <row r="1442" spans="1:65" s="2" customFormat="1" ht="21.75" customHeight="1">
      <c r="A1442" s="37"/>
      <c r="B1442" s="38"/>
      <c r="C1442" s="279" t="s">
        <v>2019</v>
      </c>
      <c r="D1442" s="279" t="s">
        <v>233</v>
      </c>
      <c r="E1442" s="280" t="s">
        <v>1992</v>
      </c>
      <c r="F1442" s="281" t="s">
        <v>1993</v>
      </c>
      <c r="G1442" s="282" t="s">
        <v>163</v>
      </c>
      <c r="H1442" s="283">
        <v>7.82</v>
      </c>
      <c r="I1442" s="284"/>
      <c r="J1442" s="285">
        <f>ROUND(I1442*H1442,2)</f>
        <v>0</v>
      </c>
      <c r="K1442" s="286"/>
      <c r="L1442" s="287"/>
      <c r="M1442" s="288" t="s">
        <v>1</v>
      </c>
      <c r="N1442" s="289" t="s">
        <v>38</v>
      </c>
      <c r="O1442" s="90"/>
      <c r="P1442" s="253">
        <f>O1442*H1442</f>
        <v>0</v>
      </c>
      <c r="Q1442" s="253">
        <v>0.0192</v>
      </c>
      <c r="R1442" s="253">
        <f>Q1442*H1442</f>
        <v>0.150144</v>
      </c>
      <c r="S1442" s="253">
        <v>0</v>
      </c>
      <c r="T1442" s="254">
        <f>S1442*H1442</f>
        <v>0</v>
      </c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R1442" s="255" t="s">
        <v>341</v>
      </c>
      <c r="AT1442" s="255" t="s">
        <v>233</v>
      </c>
      <c r="AU1442" s="255" t="s">
        <v>82</v>
      </c>
      <c r="AY1442" s="16" t="s">
        <v>158</v>
      </c>
      <c r="BE1442" s="256">
        <f>IF(N1442="základní",J1442,0)</f>
        <v>0</v>
      </c>
      <c r="BF1442" s="256">
        <f>IF(N1442="snížená",J1442,0)</f>
        <v>0</v>
      </c>
      <c r="BG1442" s="256">
        <f>IF(N1442="zákl. přenesená",J1442,0)</f>
        <v>0</v>
      </c>
      <c r="BH1442" s="256">
        <f>IF(N1442="sníž. přenesená",J1442,0)</f>
        <v>0</v>
      </c>
      <c r="BI1442" s="256">
        <f>IF(N1442="nulová",J1442,0)</f>
        <v>0</v>
      </c>
      <c r="BJ1442" s="16" t="s">
        <v>80</v>
      </c>
      <c r="BK1442" s="256">
        <f>ROUND(I1442*H1442,2)</f>
        <v>0</v>
      </c>
      <c r="BL1442" s="16" t="s">
        <v>242</v>
      </c>
      <c r="BM1442" s="255" t="s">
        <v>3052</v>
      </c>
    </row>
    <row r="1443" spans="1:51" s="14" customFormat="1" ht="12">
      <c r="A1443" s="14"/>
      <c r="B1443" s="268"/>
      <c r="C1443" s="269"/>
      <c r="D1443" s="259" t="s">
        <v>166</v>
      </c>
      <c r="E1443" s="270" t="s">
        <v>1</v>
      </c>
      <c r="F1443" s="271" t="s">
        <v>3053</v>
      </c>
      <c r="G1443" s="269"/>
      <c r="H1443" s="272">
        <v>0.667</v>
      </c>
      <c r="I1443" s="273"/>
      <c r="J1443" s="269"/>
      <c r="K1443" s="269"/>
      <c r="L1443" s="274"/>
      <c r="M1443" s="275"/>
      <c r="N1443" s="276"/>
      <c r="O1443" s="276"/>
      <c r="P1443" s="276"/>
      <c r="Q1443" s="276"/>
      <c r="R1443" s="276"/>
      <c r="S1443" s="276"/>
      <c r="T1443" s="277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78" t="s">
        <v>166</v>
      </c>
      <c r="AU1443" s="278" t="s">
        <v>82</v>
      </c>
      <c r="AV1443" s="14" t="s">
        <v>82</v>
      </c>
      <c r="AW1443" s="14" t="s">
        <v>30</v>
      </c>
      <c r="AX1443" s="14" t="s">
        <v>73</v>
      </c>
      <c r="AY1443" s="278" t="s">
        <v>158</v>
      </c>
    </row>
    <row r="1444" spans="1:51" s="14" customFormat="1" ht="12">
      <c r="A1444" s="14"/>
      <c r="B1444" s="268"/>
      <c r="C1444" s="269"/>
      <c r="D1444" s="259" t="s">
        <v>166</v>
      </c>
      <c r="E1444" s="270" t="s">
        <v>1</v>
      </c>
      <c r="F1444" s="271" t="s">
        <v>3054</v>
      </c>
      <c r="G1444" s="269"/>
      <c r="H1444" s="272">
        <v>6.133</v>
      </c>
      <c r="I1444" s="273"/>
      <c r="J1444" s="269"/>
      <c r="K1444" s="269"/>
      <c r="L1444" s="274"/>
      <c r="M1444" s="275"/>
      <c r="N1444" s="276"/>
      <c r="O1444" s="276"/>
      <c r="P1444" s="276"/>
      <c r="Q1444" s="276"/>
      <c r="R1444" s="276"/>
      <c r="S1444" s="276"/>
      <c r="T1444" s="27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8" t="s">
        <v>166</v>
      </c>
      <c r="AU1444" s="278" t="s">
        <v>82</v>
      </c>
      <c r="AV1444" s="14" t="s">
        <v>82</v>
      </c>
      <c r="AW1444" s="14" t="s">
        <v>30</v>
      </c>
      <c r="AX1444" s="14" t="s">
        <v>73</v>
      </c>
      <c r="AY1444" s="278" t="s">
        <v>158</v>
      </c>
    </row>
    <row r="1445" spans="1:51" s="14" customFormat="1" ht="12">
      <c r="A1445" s="14"/>
      <c r="B1445" s="268"/>
      <c r="C1445" s="269"/>
      <c r="D1445" s="259" t="s">
        <v>166</v>
      </c>
      <c r="E1445" s="269"/>
      <c r="F1445" s="271" t="s">
        <v>3055</v>
      </c>
      <c r="G1445" s="269"/>
      <c r="H1445" s="272">
        <v>7.82</v>
      </c>
      <c r="I1445" s="273"/>
      <c r="J1445" s="269"/>
      <c r="K1445" s="269"/>
      <c r="L1445" s="274"/>
      <c r="M1445" s="275"/>
      <c r="N1445" s="276"/>
      <c r="O1445" s="276"/>
      <c r="P1445" s="276"/>
      <c r="Q1445" s="276"/>
      <c r="R1445" s="276"/>
      <c r="S1445" s="276"/>
      <c r="T1445" s="277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78" t="s">
        <v>166</v>
      </c>
      <c r="AU1445" s="278" t="s">
        <v>82</v>
      </c>
      <c r="AV1445" s="14" t="s">
        <v>82</v>
      </c>
      <c r="AW1445" s="14" t="s">
        <v>4</v>
      </c>
      <c r="AX1445" s="14" t="s">
        <v>80</v>
      </c>
      <c r="AY1445" s="278" t="s">
        <v>158</v>
      </c>
    </row>
    <row r="1446" spans="1:65" s="2" customFormat="1" ht="16.5" customHeight="1">
      <c r="A1446" s="37"/>
      <c r="B1446" s="38"/>
      <c r="C1446" s="243" t="s">
        <v>2023</v>
      </c>
      <c r="D1446" s="243" t="s">
        <v>160</v>
      </c>
      <c r="E1446" s="244" t="s">
        <v>1999</v>
      </c>
      <c r="F1446" s="245" t="s">
        <v>2000</v>
      </c>
      <c r="G1446" s="246" t="s">
        <v>163</v>
      </c>
      <c r="H1446" s="247">
        <v>6.689</v>
      </c>
      <c r="I1446" s="248"/>
      <c r="J1446" s="249">
        <f>ROUND(I1446*H1446,2)</f>
        <v>0</v>
      </c>
      <c r="K1446" s="250"/>
      <c r="L1446" s="43"/>
      <c r="M1446" s="251" t="s">
        <v>1</v>
      </c>
      <c r="N1446" s="252" t="s">
        <v>38</v>
      </c>
      <c r="O1446" s="90"/>
      <c r="P1446" s="253">
        <f>O1446*H1446</f>
        <v>0</v>
      </c>
      <c r="Q1446" s="253">
        <v>0.0003</v>
      </c>
      <c r="R1446" s="253">
        <f>Q1446*H1446</f>
        <v>0.0020066999999999997</v>
      </c>
      <c r="S1446" s="253">
        <v>0</v>
      </c>
      <c r="T1446" s="254">
        <f>S1446*H1446</f>
        <v>0</v>
      </c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R1446" s="255" t="s">
        <v>242</v>
      </c>
      <c r="AT1446" s="255" t="s">
        <v>160</v>
      </c>
      <c r="AU1446" s="255" t="s">
        <v>82</v>
      </c>
      <c r="AY1446" s="16" t="s">
        <v>158</v>
      </c>
      <c r="BE1446" s="256">
        <f>IF(N1446="základní",J1446,0)</f>
        <v>0</v>
      </c>
      <c r="BF1446" s="256">
        <f>IF(N1446="snížená",J1446,0)</f>
        <v>0</v>
      </c>
      <c r="BG1446" s="256">
        <f>IF(N1446="zákl. přenesená",J1446,0)</f>
        <v>0</v>
      </c>
      <c r="BH1446" s="256">
        <f>IF(N1446="sníž. přenesená",J1446,0)</f>
        <v>0</v>
      </c>
      <c r="BI1446" s="256">
        <f>IF(N1446="nulová",J1446,0)</f>
        <v>0</v>
      </c>
      <c r="BJ1446" s="16" t="s">
        <v>80</v>
      </c>
      <c r="BK1446" s="256">
        <f>ROUND(I1446*H1446,2)</f>
        <v>0</v>
      </c>
      <c r="BL1446" s="16" t="s">
        <v>242</v>
      </c>
      <c r="BM1446" s="255" t="s">
        <v>3056</v>
      </c>
    </row>
    <row r="1447" spans="1:51" s="14" customFormat="1" ht="12">
      <c r="A1447" s="14"/>
      <c r="B1447" s="268"/>
      <c r="C1447" s="269"/>
      <c r="D1447" s="259" t="s">
        <v>166</v>
      </c>
      <c r="E1447" s="270" t="s">
        <v>1</v>
      </c>
      <c r="F1447" s="271" t="s">
        <v>3057</v>
      </c>
      <c r="G1447" s="269"/>
      <c r="H1447" s="272">
        <v>0.556</v>
      </c>
      <c r="I1447" s="273"/>
      <c r="J1447" s="269"/>
      <c r="K1447" s="269"/>
      <c r="L1447" s="274"/>
      <c r="M1447" s="275"/>
      <c r="N1447" s="276"/>
      <c r="O1447" s="276"/>
      <c r="P1447" s="276"/>
      <c r="Q1447" s="276"/>
      <c r="R1447" s="276"/>
      <c r="S1447" s="276"/>
      <c r="T1447" s="277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78" t="s">
        <v>166</v>
      </c>
      <c r="AU1447" s="278" t="s">
        <v>82</v>
      </c>
      <c r="AV1447" s="14" t="s">
        <v>82</v>
      </c>
      <c r="AW1447" s="14" t="s">
        <v>30</v>
      </c>
      <c r="AX1447" s="14" t="s">
        <v>73</v>
      </c>
      <c r="AY1447" s="278" t="s">
        <v>158</v>
      </c>
    </row>
    <row r="1448" spans="1:51" s="14" customFormat="1" ht="12">
      <c r="A1448" s="14"/>
      <c r="B1448" s="268"/>
      <c r="C1448" s="269"/>
      <c r="D1448" s="259" t="s">
        <v>166</v>
      </c>
      <c r="E1448" s="270" t="s">
        <v>1</v>
      </c>
      <c r="F1448" s="271" t="s">
        <v>3054</v>
      </c>
      <c r="G1448" s="269"/>
      <c r="H1448" s="272">
        <v>6.133</v>
      </c>
      <c r="I1448" s="273"/>
      <c r="J1448" s="269"/>
      <c r="K1448" s="269"/>
      <c r="L1448" s="274"/>
      <c r="M1448" s="275"/>
      <c r="N1448" s="276"/>
      <c r="O1448" s="276"/>
      <c r="P1448" s="276"/>
      <c r="Q1448" s="276"/>
      <c r="R1448" s="276"/>
      <c r="S1448" s="276"/>
      <c r="T1448" s="277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78" t="s">
        <v>166</v>
      </c>
      <c r="AU1448" s="278" t="s">
        <v>82</v>
      </c>
      <c r="AV1448" s="14" t="s">
        <v>82</v>
      </c>
      <c r="AW1448" s="14" t="s">
        <v>30</v>
      </c>
      <c r="AX1448" s="14" t="s">
        <v>73</v>
      </c>
      <c r="AY1448" s="278" t="s">
        <v>158</v>
      </c>
    </row>
    <row r="1449" spans="1:65" s="2" customFormat="1" ht="16.5" customHeight="1">
      <c r="A1449" s="37"/>
      <c r="B1449" s="38"/>
      <c r="C1449" s="243" t="s">
        <v>2035</v>
      </c>
      <c r="D1449" s="243" t="s">
        <v>160</v>
      </c>
      <c r="E1449" s="244" t="s">
        <v>2004</v>
      </c>
      <c r="F1449" s="245" t="s">
        <v>2005</v>
      </c>
      <c r="G1449" s="246" t="s">
        <v>462</v>
      </c>
      <c r="H1449" s="247">
        <v>8.26</v>
      </c>
      <c r="I1449" s="248"/>
      <c r="J1449" s="249">
        <f>ROUND(I1449*H1449,2)</f>
        <v>0</v>
      </c>
      <c r="K1449" s="250"/>
      <c r="L1449" s="43"/>
      <c r="M1449" s="251" t="s">
        <v>1</v>
      </c>
      <c r="N1449" s="252" t="s">
        <v>38</v>
      </c>
      <c r="O1449" s="90"/>
      <c r="P1449" s="253">
        <f>O1449*H1449</f>
        <v>0</v>
      </c>
      <c r="Q1449" s="253">
        <v>3E-05</v>
      </c>
      <c r="R1449" s="253">
        <f>Q1449*H1449</f>
        <v>0.0002478</v>
      </c>
      <c r="S1449" s="253">
        <v>0</v>
      </c>
      <c r="T1449" s="254">
        <f>S1449*H1449</f>
        <v>0</v>
      </c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R1449" s="255" t="s">
        <v>242</v>
      </c>
      <c r="AT1449" s="255" t="s">
        <v>160</v>
      </c>
      <c r="AU1449" s="255" t="s">
        <v>82</v>
      </c>
      <c r="AY1449" s="16" t="s">
        <v>158</v>
      </c>
      <c r="BE1449" s="256">
        <f>IF(N1449="základní",J1449,0)</f>
        <v>0</v>
      </c>
      <c r="BF1449" s="256">
        <f>IF(N1449="snížená",J1449,0)</f>
        <v>0</v>
      </c>
      <c r="BG1449" s="256">
        <f>IF(N1449="zákl. přenesená",J1449,0)</f>
        <v>0</v>
      </c>
      <c r="BH1449" s="256">
        <f>IF(N1449="sníž. přenesená",J1449,0)</f>
        <v>0</v>
      </c>
      <c r="BI1449" s="256">
        <f>IF(N1449="nulová",J1449,0)</f>
        <v>0</v>
      </c>
      <c r="BJ1449" s="16" t="s">
        <v>80</v>
      </c>
      <c r="BK1449" s="256">
        <f>ROUND(I1449*H1449,2)</f>
        <v>0</v>
      </c>
      <c r="BL1449" s="16" t="s">
        <v>242</v>
      </c>
      <c r="BM1449" s="255" t="s">
        <v>3058</v>
      </c>
    </row>
    <row r="1450" spans="1:51" s="14" customFormat="1" ht="12">
      <c r="A1450" s="14"/>
      <c r="B1450" s="268"/>
      <c r="C1450" s="269"/>
      <c r="D1450" s="259" t="s">
        <v>166</v>
      </c>
      <c r="E1450" s="270" t="s">
        <v>1</v>
      </c>
      <c r="F1450" s="271" t="s">
        <v>3059</v>
      </c>
      <c r="G1450" s="269"/>
      <c r="H1450" s="272">
        <v>8.26</v>
      </c>
      <c r="I1450" s="273"/>
      <c r="J1450" s="269"/>
      <c r="K1450" s="269"/>
      <c r="L1450" s="274"/>
      <c r="M1450" s="275"/>
      <c r="N1450" s="276"/>
      <c r="O1450" s="276"/>
      <c r="P1450" s="276"/>
      <c r="Q1450" s="276"/>
      <c r="R1450" s="276"/>
      <c r="S1450" s="276"/>
      <c r="T1450" s="277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78" t="s">
        <v>166</v>
      </c>
      <c r="AU1450" s="278" t="s">
        <v>82</v>
      </c>
      <c r="AV1450" s="14" t="s">
        <v>82</v>
      </c>
      <c r="AW1450" s="14" t="s">
        <v>30</v>
      </c>
      <c r="AX1450" s="14" t="s">
        <v>73</v>
      </c>
      <c r="AY1450" s="278" t="s">
        <v>158</v>
      </c>
    </row>
    <row r="1451" spans="1:65" s="2" customFormat="1" ht="21.75" customHeight="1">
      <c r="A1451" s="37"/>
      <c r="B1451" s="38"/>
      <c r="C1451" s="243" t="s">
        <v>2039</v>
      </c>
      <c r="D1451" s="243" t="s">
        <v>160</v>
      </c>
      <c r="E1451" s="244" t="s">
        <v>2009</v>
      </c>
      <c r="F1451" s="245" t="s">
        <v>2010</v>
      </c>
      <c r="G1451" s="246" t="s">
        <v>214</v>
      </c>
      <c r="H1451" s="247">
        <v>0.178</v>
      </c>
      <c r="I1451" s="248"/>
      <c r="J1451" s="249">
        <f>ROUND(I1451*H1451,2)</f>
        <v>0</v>
      </c>
      <c r="K1451" s="250"/>
      <c r="L1451" s="43"/>
      <c r="M1451" s="251" t="s">
        <v>1</v>
      </c>
      <c r="N1451" s="252" t="s">
        <v>38</v>
      </c>
      <c r="O1451" s="90"/>
      <c r="P1451" s="253">
        <f>O1451*H1451</f>
        <v>0</v>
      </c>
      <c r="Q1451" s="253">
        <v>0</v>
      </c>
      <c r="R1451" s="253">
        <f>Q1451*H1451</f>
        <v>0</v>
      </c>
      <c r="S1451" s="253">
        <v>0</v>
      </c>
      <c r="T1451" s="254">
        <f>S1451*H1451</f>
        <v>0</v>
      </c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R1451" s="255" t="s">
        <v>242</v>
      </c>
      <c r="AT1451" s="255" t="s">
        <v>160</v>
      </c>
      <c r="AU1451" s="255" t="s">
        <v>82</v>
      </c>
      <c r="AY1451" s="16" t="s">
        <v>158</v>
      </c>
      <c r="BE1451" s="256">
        <f>IF(N1451="základní",J1451,0)</f>
        <v>0</v>
      </c>
      <c r="BF1451" s="256">
        <f>IF(N1451="snížená",J1451,0)</f>
        <v>0</v>
      </c>
      <c r="BG1451" s="256">
        <f>IF(N1451="zákl. přenesená",J1451,0)</f>
        <v>0</v>
      </c>
      <c r="BH1451" s="256">
        <f>IF(N1451="sníž. přenesená",J1451,0)</f>
        <v>0</v>
      </c>
      <c r="BI1451" s="256">
        <f>IF(N1451="nulová",J1451,0)</f>
        <v>0</v>
      </c>
      <c r="BJ1451" s="16" t="s">
        <v>80</v>
      </c>
      <c r="BK1451" s="256">
        <f>ROUND(I1451*H1451,2)</f>
        <v>0</v>
      </c>
      <c r="BL1451" s="16" t="s">
        <v>242</v>
      </c>
      <c r="BM1451" s="255" t="s">
        <v>3060</v>
      </c>
    </row>
    <row r="1452" spans="1:63" s="12" customFormat="1" ht="22.8" customHeight="1">
      <c r="A1452" s="12"/>
      <c r="B1452" s="227"/>
      <c r="C1452" s="228"/>
      <c r="D1452" s="229" t="s">
        <v>72</v>
      </c>
      <c r="E1452" s="241" t="s">
        <v>2012</v>
      </c>
      <c r="F1452" s="241" t="s">
        <v>2013</v>
      </c>
      <c r="G1452" s="228"/>
      <c r="H1452" s="228"/>
      <c r="I1452" s="231"/>
      <c r="J1452" s="242">
        <f>BK1452</f>
        <v>0</v>
      </c>
      <c r="K1452" s="228"/>
      <c r="L1452" s="233"/>
      <c r="M1452" s="234"/>
      <c r="N1452" s="235"/>
      <c r="O1452" s="235"/>
      <c r="P1452" s="236">
        <f>SUM(P1453:P1487)</f>
        <v>0</v>
      </c>
      <c r="Q1452" s="235"/>
      <c r="R1452" s="236">
        <f>SUM(R1453:R1487)</f>
        <v>0.12239720000000001</v>
      </c>
      <c r="S1452" s="235"/>
      <c r="T1452" s="237">
        <f>SUM(T1453:T1487)</f>
        <v>0</v>
      </c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R1452" s="238" t="s">
        <v>82</v>
      </c>
      <c r="AT1452" s="239" t="s">
        <v>72</v>
      </c>
      <c r="AU1452" s="239" t="s">
        <v>80</v>
      </c>
      <c r="AY1452" s="238" t="s">
        <v>158</v>
      </c>
      <c r="BK1452" s="240">
        <f>SUM(BK1453:BK1487)</f>
        <v>0</v>
      </c>
    </row>
    <row r="1453" spans="1:65" s="2" customFormat="1" ht="21.75" customHeight="1">
      <c r="A1453" s="37"/>
      <c r="B1453" s="38"/>
      <c r="C1453" s="243" t="s">
        <v>2043</v>
      </c>
      <c r="D1453" s="243" t="s">
        <v>160</v>
      </c>
      <c r="E1453" s="244" t="s">
        <v>2015</v>
      </c>
      <c r="F1453" s="245" t="s">
        <v>2016</v>
      </c>
      <c r="G1453" s="246" t="s">
        <v>163</v>
      </c>
      <c r="H1453" s="247">
        <v>496.52</v>
      </c>
      <c r="I1453" s="248"/>
      <c r="J1453" s="249">
        <f>ROUND(I1453*H1453,2)</f>
        <v>0</v>
      </c>
      <c r="K1453" s="250"/>
      <c r="L1453" s="43"/>
      <c r="M1453" s="251" t="s">
        <v>1</v>
      </c>
      <c r="N1453" s="252" t="s">
        <v>38</v>
      </c>
      <c r="O1453" s="90"/>
      <c r="P1453" s="253">
        <f>O1453*H1453</f>
        <v>0</v>
      </c>
      <c r="Q1453" s="253">
        <v>0</v>
      </c>
      <c r="R1453" s="253">
        <f>Q1453*H1453</f>
        <v>0</v>
      </c>
      <c r="S1453" s="253">
        <v>0</v>
      </c>
      <c r="T1453" s="254">
        <f>S1453*H1453</f>
        <v>0</v>
      </c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R1453" s="255" t="s">
        <v>242</v>
      </c>
      <c r="AT1453" s="255" t="s">
        <v>160</v>
      </c>
      <c r="AU1453" s="255" t="s">
        <v>82</v>
      </c>
      <c r="AY1453" s="16" t="s">
        <v>158</v>
      </c>
      <c r="BE1453" s="256">
        <f>IF(N1453="základní",J1453,0)</f>
        <v>0</v>
      </c>
      <c r="BF1453" s="256">
        <f>IF(N1453="snížená",J1453,0)</f>
        <v>0</v>
      </c>
      <c r="BG1453" s="256">
        <f>IF(N1453="zákl. přenesená",J1453,0)</f>
        <v>0</v>
      </c>
      <c r="BH1453" s="256">
        <f>IF(N1453="sníž. přenesená",J1453,0)</f>
        <v>0</v>
      </c>
      <c r="BI1453" s="256">
        <f>IF(N1453="nulová",J1453,0)</f>
        <v>0</v>
      </c>
      <c r="BJ1453" s="16" t="s">
        <v>80</v>
      </c>
      <c r="BK1453" s="256">
        <f>ROUND(I1453*H1453,2)</f>
        <v>0</v>
      </c>
      <c r="BL1453" s="16" t="s">
        <v>242</v>
      </c>
      <c r="BM1453" s="255" t="s">
        <v>3061</v>
      </c>
    </row>
    <row r="1454" spans="1:51" s="14" customFormat="1" ht="12">
      <c r="A1454" s="14"/>
      <c r="B1454" s="268"/>
      <c r="C1454" s="269"/>
      <c r="D1454" s="259" t="s">
        <v>166</v>
      </c>
      <c r="E1454" s="270" t="s">
        <v>1</v>
      </c>
      <c r="F1454" s="271" t="s">
        <v>3062</v>
      </c>
      <c r="G1454" s="269"/>
      <c r="H1454" s="272">
        <v>201.208</v>
      </c>
      <c r="I1454" s="273"/>
      <c r="J1454" s="269"/>
      <c r="K1454" s="269"/>
      <c r="L1454" s="274"/>
      <c r="M1454" s="275"/>
      <c r="N1454" s="276"/>
      <c r="O1454" s="276"/>
      <c r="P1454" s="276"/>
      <c r="Q1454" s="276"/>
      <c r="R1454" s="276"/>
      <c r="S1454" s="276"/>
      <c r="T1454" s="277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8" t="s">
        <v>166</v>
      </c>
      <c r="AU1454" s="278" t="s">
        <v>82</v>
      </c>
      <c r="AV1454" s="14" t="s">
        <v>82</v>
      </c>
      <c r="AW1454" s="14" t="s">
        <v>30</v>
      </c>
      <c r="AX1454" s="14" t="s">
        <v>73</v>
      </c>
      <c r="AY1454" s="278" t="s">
        <v>158</v>
      </c>
    </row>
    <row r="1455" spans="1:51" s="14" customFormat="1" ht="12">
      <c r="A1455" s="14"/>
      <c r="B1455" s="268"/>
      <c r="C1455" s="269"/>
      <c r="D1455" s="259" t="s">
        <v>166</v>
      </c>
      <c r="E1455" s="270" t="s">
        <v>1</v>
      </c>
      <c r="F1455" s="271" t="s">
        <v>3063</v>
      </c>
      <c r="G1455" s="269"/>
      <c r="H1455" s="272">
        <v>158.092</v>
      </c>
      <c r="I1455" s="273"/>
      <c r="J1455" s="269"/>
      <c r="K1455" s="269"/>
      <c r="L1455" s="274"/>
      <c r="M1455" s="275"/>
      <c r="N1455" s="276"/>
      <c r="O1455" s="276"/>
      <c r="P1455" s="276"/>
      <c r="Q1455" s="276"/>
      <c r="R1455" s="276"/>
      <c r="S1455" s="276"/>
      <c r="T1455" s="277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78" t="s">
        <v>166</v>
      </c>
      <c r="AU1455" s="278" t="s">
        <v>82</v>
      </c>
      <c r="AV1455" s="14" t="s">
        <v>82</v>
      </c>
      <c r="AW1455" s="14" t="s">
        <v>30</v>
      </c>
      <c r="AX1455" s="14" t="s">
        <v>73</v>
      </c>
      <c r="AY1455" s="278" t="s">
        <v>158</v>
      </c>
    </row>
    <row r="1456" spans="1:51" s="14" customFormat="1" ht="12">
      <c r="A1456" s="14"/>
      <c r="B1456" s="268"/>
      <c r="C1456" s="269"/>
      <c r="D1456" s="259" t="s">
        <v>166</v>
      </c>
      <c r="E1456" s="270" t="s">
        <v>1</v>
      </c>
      <c r="F1456" s="271" t="s">
        <v>3064</v>
      </c>
      <c r="G1456" s="269"/>
      <c r="H1456" s="272">
        <v>8.064</v>
      </c>
      <c r="I1456" s="273"/>
      <c r="J1456" s="269"/>
      <c r="K1456" s="269"/>
      <c r="L1456" s="274"/>
      <c r="M1456" s="275"/>
      <c r="N1456" s="276"/>
      <c r="O1456" s="276"/>
      <c r="P1456" s="276"/>
      <c r="Q1456" s="276"/>
      <c r="R1456" s="276"/>
      <c r="S1456" s="276"/>
      <c r="T1456" s="277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8" t="s">
        <v>166</v>
      </c>
      <c r="AU1456" s="278" t="s">
        <v>82</v>
      </c>
      <c r="AV1456" s="14" t="s">
        <v>82</v>
      </c>
      <c r="AW1456" s="14" t="s">
        <v>30</v>
      </c>
      <c r="AX1456" s="14" t="s">
        <v>73</v>
      </c>
      <c r="AY1456" s="278" t="s">
        <v>158</v>
      </c>
    </row>
    <row r="1457" spans="1:51" s="14" customFormat="1" ht="12">
      <c r="A1457" s="14"/>
      <c r="B1457" s="268"/>
      <c r="C1457" s="269"/>
      <c r="D1457" s="259" t="s">
        <v>166</v>
      </c>
      <c r="E1457" s="270" t="s">
        <v>1</v>
      </c>
      <c r="F1457" s="271" t="s">
        <v>3065</v>
      </c>
      <c r="G1457" s="269"/>
      <c r="H1457" s="272">
        <v>8.32</v>
      </c>
      <c r="I1457" s="273"/>
      <c r="J1457" s="269"/>
      <c r="K1457" s="269"/>
      <c r="L1457" s="274"/>
      <c r="M1457" s="275"/>
      <c r="N1457" s="276"/>
      <c r="O1457" s="276"/>
      <c r="P1457" s="276"/>
      <c r="Q1457" s="276"/>
      <c r="R1457" s="276"/>
      <c r="S1457" s="276"/>
      <c r="T1457" s="277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78" t="s">
        <v>166</v>
      </c>
      <c r="AU1457" s="278" t="s">
        <v>82</v>
      </c>
      <c r="AV1457" s="14" t="s">
        <v>82</v>
      </c>
      <c r="AW1457" s="14" t="s">
        <v>30</v>
      </c>
      <c r="AX1457" s="14" t="s">
        <v>73</v>
      </c>
      <c r="AY1457" s="278" t="s">
        <v>158</v>
      </c>
    </row>
    <row r="1458" spans="1:51" s="14" customFormat="1" ht="12">
      <c r="A1458" s="14"/>
      <c r="B1458" s="268"/>
      <c r="C1458" s="269"/>
      <c r="D1458" s="259" t="s">
        <v>166</v>
      </c>
      <c r="E1458" s="270" t="s">
        <v>1</v>
      </c>
      <c r="F1458" s="271" t="s">
        <v>3066</v>
      </c>
      <c r="G1458" s="269"/>
      <c r="H1458" s="272">
        <v>98.112</v>
      </c>
      <c r="I1458" s="273"/>
      <c r="J1458" s="269"/>
      <c r="K1458" s="269"/>
      <c r="L1458" s="274"/>
      <c r="M1458" s="275"/>
      <c r="N1458" s="276"/>
      <c r="O1458" s="276"/>
      <c r="P1458" s="276"/>
      <c r="Q1458" s="276"/>
      <c r="R1458" s="276"/>
      <c r="S1458" s="276"/>
      <c r="T1458" s="27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8" t="s">
        <v>166</v>
      </c>
      <c r="AU1458" s="278" t="s">
        <v>82</v>
      </c>
      <c r="AV1458" s="14" t="s">
        <v>82</v>
      </c>
      <c r="AW1458" s="14" t="s">
        <v>30</v>
      </c>
      <c r="AX1458" s="14" t="s">
        <v>73</v>
      </c>
      <c r="AY1458" s="278" t="s">
        <v>158</v>
      </c>
    </row>
    <row r="1459" spans="1:51" s="14" customFormat="1" ht="12">
      <c r="A1459" s="14"/>
      <c r="B1459" s="268"/>
      <c r="C1459" s="269"/>
      <c r="D1459" s="259" t="s">
        <v>166</v>
      </c>
      <c r="E1459" s="270" t="s">
        <v>1</v>
      </c>
      <c r="F1459" s="271" t="s">
        <v>3067</v>
      </c>
      <c r="G1459" s="269"/>
      <c r="H1459" s="272">
        <v>22.724</v>
      </c>
      <c r="I1459" s="273"/>
      <c r="J1459" s="269"/>
      <c r="K1459" s="269"/>
      <c r="L1459" s="274"/>
      <c r="M1459" s="275"/>
      <c r="N1459" s="276"/>
      <c r="O1459" s="276"/>
      <c r="P1459" s="276"/>
      <c r="Q1459" s="276"/>
      <c r="R1459" s="276"/>
      <c r="S1459" s="276"/>
      <c r="T1459" s="277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78" t="s">
        <v>166</v>
      </c>
      <c r="AU1459" s="278" t="s">
        <v>82</v>
      </c>
      <c r="AV1459" s="14" t="s">
        <v>82</v>
      </c>
      <c r="AW1459" s="14" t="s">
        <v>30</v>
      </c>
      <c r="AX1459" s="14" t="s">
        <v>73</v>
      </c>
      <c r="AY1459" s="278" t="s">
        <v>158</v>
      </c>
    </row>
    <row r="1460" spans="1:65" s="2" customFormat="1" ht="21.75" customHeight="1">
      <c r="A1460" s="37"/>
      <c r="B1460" s="38"/>
      <c r="C1460" s="243" t="s">
        <v>2047</v>
      </c>
      <c r="D1460" s="243" t="s">
        <v>160</v>
      </c>
      <c r="E1460" s="244" t="s">
        <v>2020</v>
      </c>
      <c r="F1460" s="245" t="s">
        <v>2021</v>
      </c>
      <c r="G1460" s="246" t="s">
        <v>163</v>
      </c>
      <c r="H1460" s="247">
        <v>496.52</v>
      </c>
      <c r="I1460" s="248"/>
      <c r="J1460" s="249">
        <f>ROUND(I1460*H1460,2)</f>
        <v>0</v>
      </c>
      <c r="K1460" s="250"/>
      <c r="L1460" s="43"/>
      <c r="M1460" s="251" t="s">
        <v>1</v>
      </c>
      <c r="N1460" s="252" t="s">
        <v>38</v>
      </c>
      <c r="O1460" s="90"/>
      <c r="P1460" s="253">
        <f>O1460*H1460</f>
        <v>0</v>
      </c>
      <c r="Q1460" s="253">
        <v>0.00022</v>
      </c>
      <c r="R1460" s="253">
        <f>Q1460*H1460</f>
        <v>0.1092344</v>
      </c>
      <c r="S1460" s="253">
        <v>0</v>
      </c>
      <c r="T1460" s="254">
        <f>S1460*H1460</f>
        <v>0</v>
      </c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R1460" s="255" t="s">
        <v>242</v>
      </c>
      <c r="AT1460" s="255" t="s">
        <v>160</v>
      </c>
      <c r="AU1460" s="255" t="s">
        <v>82</v>
      </c>
      <c r="AY1460" s="16" t="s">
        <v>158</v>
      </c>
      <c r="BE1460" s="256">
        <f>IF(N1460="základní",J1460,0)</f>
        <v>0</v>
      </c>
      <c r="BF1460" s="256">
        <f>IF(N1460="snížená",J1460,0)</f>
        <v>0</v>
      </c>
      <c r="BG1460" s="256">
        <f>IF(N1460="zákl. přenesená",J1460,0)</f>
        <v>0</v>
      </c>
      <c r="BH1460" s="256">
        <f>IF(N1460="sníž. přenesená",J1460,0)</f>
        <v>0</v>
      </c>
      <c r="BI1460" s="256">
        <f>IF(N1460="nulová",J1460,0)</f>
        <v>0</v>
      </c>
      <c r="BJ1460" s="16" t="s">
        <v>80</v>
      </c>
      <c r="BK1460" s="256">
        <f>ROUND(I1460*H1460,2)</f>
        <v>0</v>
      </c>
      <c r="BL1460" s="16" t="s">
        <v>242</v>
      </c>
      <c r="BM1460" s="255" t="s">
        <v>3068</v>
      </c>
    </row>
    <row r="1461" spans="1:51" s="14" customFormat="1" ht="12">
      <c r="A1461" s="14"/>
      <c r="B1461" s="268"/>
      <c r="C1461" s="269"/>
      <c r="D1461" s="259" t="s">
        <v>166</v>
      </c>
      <c r="E1461" s="270" t="s">
        <v>1</v>
      </c>
      <c r="F1461" s="271" t="s">
        <v>3062</v>
      </c>
      <c r="G1461" s="269"/>
      <c r="H1461" s="272">
        <v>201.208</v>
      </c>
      <c r="I1461" s="273"/>
      <c r="J1461" s="269"/>
      <c r="K1461" s="269"/>
      <c r="L1461" s="274"/>
      <c r="M1461" s="275"/>
      <c r="N1461" s="276"/>
      <c r="O1461" s="276"/>
      <c r="P1461" s="276"/>
      <c r="Q1461" s="276"/>
      <c r="R1461" s="276"/>
      <c r="S1461" s="276"/>
      <c r="T1461" s="277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78" t="s">
        <v>166</v>
      </c>
      <c r="AU1461" s="278" t="s">
        <v>82</v>
      </c>
      <c r="AV1461" s="14" t="s">
        <v>82</v>
      </c>
      <c r="AW1461" s="14" t="s">
        <v>30</v>
      </c>
      <c r="AX1461" s="14" t="s">
        <v>73</v>
      </c>
      <c r="AY1461" s="278" t="s">
        <v>158</v>
      </c>
    </row>
    <row r="1462" spans="1:51" s="14" customFormat="1" ht="12">
      <c r="A1462" s="14"/>
      <c r="B1462" s="268"/>
      <c r="C1462" s="269"/>
      <c r="D1462" s="259" t="s">
        <v>166</v>
      </c>
      <c r="E1462" s="270" t="s">
        <v>1</v>
      </c>
      <c r="F1462" s="271" t="s">
        <v>3063</v>
      </c>
      <c r="G1462" s="269"/>
      <c r="H1462" s="272">
        <v>158.092</v>
      </c>
      <c r="I1462" s="273"/>
      <c r="J1462" s="269"/>
      <c r="K1462" s="269"/>
      <c r="L1462" s="274"/>
      <c r="M1462" s="275"/>
      <c r="N1462" s="276"/>
      <c r="O1462" s="276"/>
      <c r="P1462" s="276"/>
      <c r="Q1462" s="276"/>
      <c r="R1462" s="276"/>
      <c r="S1462" s="276"/>
      <c r="T1462" s="277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8" t="s">
        <v>166</v>
      </c>
      <c r="AU1462" s="278" t="s">
        <v>82</v>
      </c>
      <c r="AV1462" s="14" t="s">
        <v>82</v>
      </c>
      <c r="AW1462" s="14" t="s">
        <v>30</v>
      </c>
      <c r="AX1462" s="14" t="s">
        <v>73</v>
      </c>
      <c r="AY1462" s="278" t="s">
        <v>158</v>
      </c>
    </row>
    <row r="1463" spans="1:51" s="14" customFormat="1" ht="12">
      <c r="A1463" s="14"/>
      <c r="B1463" s="268"/>
      <c r="C1463" s="269"/>
      <c r="D1463" s="259" t="s">
        <v>166</v>
      </c>
      <c r="E1463" s="270" t="s">
        <v>1</v>
      </c>
      <c r="F1463" s="271" t="s">
        <v>3064</v>
      </c>
      <c r="G1463" s="269"/>
      <c r="H1463" s="272">
        <v>8.064</v>
      </c>
      <c r="I1463" s="273"/>
      <c r="J1463" s="269"/>
      <c r="K1463" s="269"/>
      <c r="L1463" s="274"/>
      <c r="M1463" s="275"/>
      <c r="N1463" s="276"/>
      <c r="O1463" s="276"/>
      <c r="P1463" s="276"/>
      <c r="Q1463" s="276"/>
      <c r="R1463" s="276"/>
      <c r="S1463" s="276"/>
      <c r="T1463" s="277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78" t="s">
        <v>166</v>
      </c>
      <c r="AU1463" s="278" t="s">
        <v>82</v>
      </c>
      <c r="AV1463" s="14" t="s">
        <v>82</v>
      </c>
      <c r="AW1463" s="14" t="s">
        <v>30</v>
      </c>
      <c r="AX1463" s="14" t="s">
        <v>73</v>
      </c>
      <c r="AY1463" s="278" t="s">
        <v>158</v>
      </c>
    </row>
    <row r="1464" spans="1:51" s="14" customFormat="1" ht="12">
      <c r="A1464" s="14"/>
      <c r="B1464" s="268"/>
      <c r="C1464" s="269"/>
      <c r="D1464" s="259" t="s">
        <v>166</v>
      </c>
      <c r="E1464" s="270" t="s">
        <v>1</v>
      </c>
      <c r="F1464" s="271" t="s">
        <v>3065</v>
      </c>
      <c r="G1464" s="269"/>
      <c r="H1464" s="272">
        <v>8.32</v>
      </c>
      <c r="I1464" s="273"/>
      <c r="J1464" s="269"/>
      <c r="K1464" s="269"/>
      <c r="L1464" s="274"/>
      <c r="M1464" s="275"/>
      <c r="N1464" s="276"/>
      <c r="O1464" s="276"/>
      <c r="P1464" s="276"/>
      <c r="Q1464" s="276"/>
      <c r="R1464" s="276"/>
      <c r="S1464" s="276"/>
      <c r="T1464" s="277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78" t="s">
        <v>166</v>
      </c>
      <c r="AU1464" s="278" t="s">
        <v>82</v>
      </c>
      <c r="AV1464" s="14" t="s">
        <v>82</v>
      </c>
      <c r="AW1464" s="14" t="s">
        <v>30</v>
      </c>
      <c r="AX1464" s="14" t="s">
        <v>73</v>
      </c>
      <c r="AY1464" s="278" t="s">
        <v>158</v>
      </c>
    </row>
    <row r="1465" spans="1:51" s="14" customFormat="1" ht="12">
      <c r="A1465" s="14"/>
      <c r="B1465" s="268"/>
      <c r="C1465" s="269"/>
      <c r="D1465" s="259" t="s">
        <v>166</v>
      </c>
      <c r="E1465" s="270" t="s">
        <v>1</v>
      </c>
      <c r="F1465" s="271" t="s">
        <v>3066</v>
      </c>
      <c r="G1465" s="269"/>
      <c r="H1465" s="272">
        <v>98.112</v>
      </c>
      <c r="I1465" s="273"/>
      <c r="J1465" s="269"/>
      <c r="K1465" s="269"/>
      <c r="L1465" s="274"/>
      <c r="M1465" s="275"/>
      <c r="N1465" s="276"/>
      <c r="O1465" s="276"/>
      <c r="P1465" s="276"/>
      <c r="Q1465" s="276"/>
      <c r="R1465" s="276"/>
      <c r="S1465" s="276"/>
      <c r="T1465" s="277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8" t="s">
        <v>166</v>
      </c>
      <c r="AU1465" s="278" t="s">
        <v>82</v>
      </c>
      <c r="AV1465" s="14" t="s">
        <v>82</v>
      </c>
      <c r="AW1465" s="14" t="s">
        <v>30</v>
      </c>
      <c r="AX1465" s="14" t="s">
        <v>73</v>
      </c>
      <c r="AY1465" s="278" t="s">
        <v>158</v>
      </c>
    </row>
    <row r="1466" spans="1:51" s="14" customFormat="1" ht="12">
      <c r="A1466" s="14"/>
      <c r="B1466" s="268"/>
      <c r="C1466" s="269"/>
      <c r="D1466" s="259" t="s">
        <v>166</v>
      </c>
      <c r="E1466" s="270" t="s">
        <v>1</v>
      </c>
      <c r="F1466" s="271" t="s">
        <v>3067</v>
      </c>
      <c r="G1466" s="269"/>
      <c r="H1466" s="272">
        <v>22.724</v>
      </c>
      <c r="I1466" s="273"/>
      <c r="J1466" s="269"/>
      <c r="K1466" s="269"/>
      <c r="L1466" s="274"/>
      <c r="M1466" s="275"/>
      <c r="N1466" s="276"/>
      <c r="O1466" s="276"/>
      <c r="P1466" s="276"/>
      <c r="Q1466" s="276"/>
      <c r="R1466" s="276"/>
      <c r="S1466" s="276"/>
      <c r="T1466" s="277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78" t="s">
        <v>166</v>
      </c>
      <c r="AU1466" s="278" t="s">
        <v>82</v>
      </c>
      <c r="AV1466" s="14" t="s">
        <v>82</v>
      </c>
      <c r="AW1466" s="14" t="s">
        <v>30</v>
      </c>
      <c r="AX1466" s="14" t="s">
        <v>73</v>
      </c>
      <c r="AY1466" s="278" t="s">
        <v>158</v>
      </c>
    </row>
    <row r="1467" spans="1:65" s="2" customFormat="1" ht="21.75" customHeight="1">
      <c r="A1467" s="37"/>
      <c r="B1467" s="38"/>
      <c r="C1467" s="243" t="s">
        <v>2053</v>
      </c>
      <c r="D1467" s="243" t="s">
        <v>160</v>
      </c>
      <c r="E1467" s="244" t="s">
        <v>2024</v>
      </c>
      <c r="F1467" s="245" t="s">
        <v>2025</v>
      </c>
      <c r="G1467" s="246" t="s">
        <v>163</v>
      </c>
      <c r="H1467" s="247">
        <v>21.63</v>
      </c>
      <c r="I1467" s="248"/>
      <c r="J1467" s="249">
        <f>ROUND(I1467*H1467,2)</f>
        <v>0</v>
      </c>
      <c r="K1467" s="250"/>
      <c r="L1467" s="43"/>
      <c r="M1467" s="251" t="s">
        <v>1</v>
      </c>
      <c r="N1467" s="252" t="s">
        <v>38</v>
      </c>
      <c r="O1467" s="90"/>
      <c r="P1467" s="253">
        <f>O1467*H1467</f>
        <v>0</v>
      </c>
      <c r="Q1467" s="253">
        <v>8E-05</v>
      </c>
      <c r="R1467" s="253">
        <f>Q1467*H1467</f>
        <v>0.0017304</v>
      </c>
      <c r="S1467" s="253">
        <v>0</v>
      </c>
      <c r="T1467" s="254">
        <f>S1467*H1467</f>
        <v>0</v>
      </c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R1467" s="255" t="s">
        <v>242</v>
      </c>
      <c r="AT1467" s="255" t="s">
        <v>160</v>
      </c>
      <c r="AU1467" s="255" t="s">
        <v>82</v>
      </c>
      <c r="AY1467" s="16" t="s">
        <v>158</v>
      </c>
      <c r="BE1467" s="256">
        <f>IF(N1467="základní",J1467,0)</f>
        <v>0</v>
      </c>
      <c r="BF1467" s="256">
        <f>IF(N1467="snížená",J1467,0)</f>
        <v>0</v>
      </c>
      <c r="BG1467" s="256">
        <f>IF(N1467="zákl. přenesená",J1467,0)</f>
        <v>0</v>
      </c>
      <c r="BH1467" s="256">
        <f>IF(N1467="sníž. přenesená",J1467,0)</f>
        <v>0</v>
      </c>
      <c r="BI1467" s="256">
        <f>IF(N1467="nulová",J1467,0)</f>
        <v>0</v>
      </c>
      <c r="BJ1467" s="16" t="s">
        <v>80</v>
      </c>
      <c r="BK1467" s="256">
        <f>ROUND(I1467*H1467,2)</f>
        <v>0</v>
      </c>
      <c r="BL1467" s="16" t="s">
        <v>242</v>
      </c>
      <c r="BM1467" s="255" t="s">
        <v>3069</v>
      </c>
    </row>
    <row r="1468" spans="1:51" s="13" customFormat="1" ht="12">
      <c r="A1468" s="13"/>
      <c r="B1468" s="257"/>
      <c r="C1468" s="258"/>
      <c r="D1468" s="259" t="s">
        <v>166</v>
      </c>
      <c r="E1468" s="260" t="s">
        <v>1</v>
      </c>
      <c r="F1468" s="261" t="s">
        <v>3070</v>
      </c>
      <c r="G1468" s="258"/>
      <c r="H1468" s="260" t="s">
        <v>1</v>
      </c>
      <c r="I1468" s="262"/>
      <c r="J1468" s="258"/>
      <c r="K1468" s="258"/>
      <c r="L1468" s="263"/>
      <c r="M1468" s="264"/>
      <c r="N1468" s="265"/>
      <c r="O1468" s="265"/>
      <c r="P1468" s="265"/>
      <c r="Q1468" s="265"/>
      <c r="R1468" s="265"/>
      <c r="S1468" s="265"/>
      <c r="T1468" s="266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67" t="s">
        <v>166</v>
      </c>
      <c r="AU1468" s="267" t="s">
        <v>82</v>
      </c>
      <c r="AV1468" s="13" t="s">
        <v>80</v>
      </c>
      <c r="AW1468" s="13" t="s">
        <v>30</v>
      </c>
      <c r="AX1468" s="13" t="s">
        <v>73</v>
      </c>
      <c r="AY1468" s="267" t="s">
        <v>158</v>
      </c>
    </row>
    <row r="1469" spans="1:51" s="14" customFormat="1" ht="12">
      <c r="A1469" s="14"/>
      <c r="B1469" s="268"/>
      <c r="C1469" s="269"/>
      <c r="D1469" s="259" t="s">
        <v>166</v>
      </c>
      <c r="E1469" s="270" t="s">
        <v>1</v>
      </c>
      <c r="F1469" s="271" t="s">
        <v>3071</v>
      </c>
      <c r="G1469" s="269"/>
      <c r="H1469" s="272">
        <v>11.25</v>
      </c>
      <c r="I1469" s="273"/>
      <c r="J1469" s="269"/>
      <c r="K1469" s="269"/>
      <c r="L1469" s="274"/>
      <c r="M1469" s="275"/>
      <c r="N1469" s="276"/>
      <c r="O1469" s="276"/>
      <c r="P1469" s="276"/>
      <c r="Q1469" s="276"/>
      <c r="R1469" s="276"/>
      <c r="S1469" s="276"/>
      <c r="T1469" s="277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78" t="s">
        <v>166</v>
      </c>
      <c r="AU1469" s="278" t="s">
        <v>82</v>
      </c>
      <c r="AV1469" s="14" t="s">
        <v>82</v>
      </c>
      <c r="AW1469" s="14" t="s">
        <v>30</v>
      </c>
      <c r="AX1469" s="14" t="s">
        <v>73</v>
      </c>
      <c r="AY1469" s="278" t="s">
        <v>158</v>
      </c>
    </row>
    <row r="1470" spans="1:51" s="14" customFormat="1" ht="12">
      <c r="A1470" s="14"/>
      <c r="B1470" s="268"/>
      <c r="C1470" s="269"/>
      <c r="D1470" s="259" t="s">
        <v>166</v>
      </c>
      <c r="E1470" s="270" t="s">
        <v>1</v>
      </c>
      <c r="F1470" s="271" t="s">
        <v>3072</v>
      </c>
      <c r="G1470" s="269"/>
      <c r="H1470" s="272">
        <v>7.5</v>
      </c>
      <c r="I1470" s="273"/>
      <c r="J1470" s="269"/>
      <c r="K1470" s="269"/>
      <c r="L1470" s="274"/>
      <c r="M1470" s="275"/>
      <c r="N1470" s="276"/>
      <c r="O1470" s="276"/>
      <c r="P1470" s="276"/>
      <c r="Q1470" s="276"/>
      <c r="R1470" s="276"/>
      <c r="S1470" s="276"/>
      <c r="T1470" s="277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8" t="s">
        <v>166</v>
      </c>
      <c r="AU1470" s="278" t="s">
        <v>82</v>
      </c>
      <c r="AV1470" s="14" t="s">
        <v>82</v>
      </c>
      <c r="AW1470" s="14" t="s">
        <v>30</v>
      </c>
      <c r="AX1470" s="14" t="s">
        <v>73</v>
      </c>
      <c r="AY1470" s="278" t="s">
        <v>158</v>
      </c>
    </row>
    <row r="1471" spans="1:51" s="14" customFormat="1" ht="12">
      <c r="A1471" s="14"/>
      <c r="B1471" s="268"/>
      <c r="C1471" s="269"/>
      <c r="D1471" s="259" t="s">
        <v>166</v>
      </c>
      <c r="E1471" s="270" t="s">
        <v>1</v>
      </c>
      <c r="F1471" s="271" t="s">
        <v>3073</v>
      </c>
      <c r="G1471" s="269"/>
      <c r="H1471" s="272">
        <v>2.88</v>
      </c>
      <c r="I1471" s="273"/>
      <c r="J1471" s="269"/>
      <c r="K1471" s="269"/>
      <c r="L1471" s="274"/>
      <c r="M1471" s="275"/>
      <c r="N1471" s="276"/>
      <c r="O1471" s="276"/>
      <c r="P1471" s="276"/>
      <c r="Q1471" s="276"/>
      <c r="R1471" s="276"/>
      <c r="S1471" s="276"/>
      <c r="T1471" s="277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8" t="s">
        <v>166</v>
      </c>
      <c r="AU1471" s="278" t="s">
        <v>82</v>
      </c>
      <c r="AV1471" s="14" t="s">
        <v>82</v>
      </c>
      <c r="AW1471" s="14" t="s">
        <v>30</v>
      </c>
      <c r="AX1471" s="14" t="s">
        <v>73</v>
      </c>
      <c r="AY1471" s="278" t="s">
        <v>158</v>
      </c>
    </row>
    <row r="1472" spans="1:65" s="2" customFormat="1" ht="21.75" customHeight="1">
      <c r="A1472" s="37"/>
      <c r="B1472" s="38"/>
      <c r="C1472" s="243" t="s">
        <v>1194</v>
      </c>
      <c r="D1472" s="243" t="s">
        <v>160</v>
      </c>
      <c r="E1472" s="244" t="s">
        <v>2032</v>
      </c>
      <c r="F1472" s="245" t="s">
        <v>2033</v>
      </c>
      <c r="G1472" s="246" t="s">
        <v>163</v>
      </c>
      <c r="H1472" s="247">
        <v>2.88</v>
      </c>
      <c r="I1472" s="248"/>
      <c r="J1472" s="249">
        <f>ROUND(I1472*H1472,2)</f>
        <v>0</v>
      </c>
      <c r="K1472" s="250"/>
      <c r="L1472" s="43"/>
      <c r="M1472" s="251" t="s">
        <v>1</v>
      </c>
      <c r="N1472" s="252" t="s">
        <v>38</v>
      </c>
      <c r="O1472" s="90"/>
      <c r="P1472" s="253">
        <f>O1472*H1472</f>
        <v>0</v>
      </c>
      <c r="Q1472" s="253">
        <v>0</v>
      </c>
      <c r="R1472" s="253">
        <f>Q1472*H1472</f>
        <v>0</v>
      </c>
      <c r="S1472" s="253">
        <v>0</v>
      </c>
      <c r="T1472" s="254">
        <f>S1472*H1472</f>
        <v>0</v>
      </c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R1472" s="255" t="s">
        <v>242</v>
      </c>
      <c r="AT1472" s="255" t="s">
        <v>160</v>
      </c>
      <c r="AU1472" s="255" t="s">
        <v>82</v>
      </c>
      <c r="AY1472" s="16" t="s">
        <v>158</v>
      </c>
      <c r="BE1472" s="256">
        <f>IF(N1472="základní",J1472,0)</f>
        <v>0</v>
      </c>
      <c r="BF1472" s="256">
        <f>IF(N1472="snížená",J1472,0)</f>
        <v>0</v>
      </c>
      <c r="BG1472" s="256">
        <f>IF(N1472="zákl. přenesená",J1472,0)</f>
        <v>0</v>
      </c>
      <c r="BH1472" s="256">
        <f>IF(N1472="sníž. přenesená",J1472,0)</f>
        <v>0</v>
      </c>
      <c r="BI1472" s="256">
        <f>IF(N1472="nulová",J1472,0)</f>
        <v>0</v>
      </c>
      <c r="BJ1472" s="16" t="s">
        <v>80</v>
      </c>
      <c r="BK1472" s="256">
        <f>ROUND(I1472*H1472,2)</f>
        <v>0</v>
      </c>
      <c r="BL1472" s="16" t="s">
        <v>242</v>
      </c>
      <c r="BM1472" s="255" t="s">
        <v>3074</v>
      </c>
    </row>
    <row r="1473" spans="1:51" s="14" customFormat="1" ht="12">
      <c r="A1473" s="14"/>
      <c r="B1473" s="268"/>
      <c r="C1473" s="269"/>
      <c r="D1473" s="259" t="s">
        <v>166</v>
      </c>
      <c r="E1473" s="270" t="s">
        <v>1</v>
      </c>
      <c r="F1473" s="271" t="s">
        <v>3073</v>
      </c>
      <c r="G1473" s="269"/>
      <c r="H1473" s="272">
        <v>2.88</v>
      </c>
      <c r="I1473" s="273"/>
      <c r="J1473" s="269"/>
      <c r="K1473" s="269"/>
      <c r="L1473" s="274"/>
      <c r="M1473" s="275"/>
      <c r="N1473" s="276"/>
      <c r="O1473" s="276"/>
      <c r="P1473" s="276"/>
      <c r="Q1473" s="276"/>
      <c r="R1473" s="276"/>
      <c r="S1473" s="276"/>
      <c r="T1473" s="277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78" t="s">
        <v>166</v>
      </c>
      <c r="AU1473" s="278" t="s">
        <v>82</v>
      </c>
      <c r="AV1473" s="14" t="s">
        <v>82</v>
      </c>
      <c r="AW1473" s="14" t="s">
        <v>30</v>
      </c>
      <c r="AX1473" s="14" t="s">
        <v>73</v>
      </c>
      <c r="AY1473" s="278" t="s">
        <v>158</v>
      </c>
    </row>
    <row r="1474" spans="1:65" s="2" customFormat="1" ht="21.75" customHeight="1">
      <c r="A1474" s="37"/>
      <c r="B1474" s="38"/>
      <c r="C1474" s="243" t="s">
        <v>2058</v>
      </c>
      <c r="D1474" s="243" t="s">
        <v>160</v>
      </c>
      <c r="E1474" s="244" t="s">
        <v>2036</v>
      </c>
      <c r="F1474" s="245" t="s">
        <v>2037</v>
      </c>
      <c r="G1474" s="246" t="s">
        <v>163</v>
      </c>
      <c r="H1474" s="247">
        <v>21.63</v>
      </c>
      <c r="I1474" s="248"/>
      <c r="J1474" s="249">
        <f>ROUND(I1474*H1474,2)</f>
        <v>0</v>
      </c>
      <c r="K1474" s="250"/>
      <c r="L1474" s="43"/>
      <c r="M1474" s="251" t="s">
        <v>1</v>
      </c>
      <c r="N1474" s="252" t="s">
        <v>38</v>
      </c>
      <c r="O1474" s="90"/>
      <c r="P1474" s="253">
        <f>O1474*H1474</f>
        <v>0</v>
      </c>
      <c r="Q1474" s="253">
        <v>0.00014</v>
      </c>
      <c r="R1474" s="253">
        <f>Q1474*H1474</f>
        <v>0.0030281999999999996</v>
      </c>
      <c r="S1474" s="253">
        <v>0</v>
      </c>
      <c r="T1474" s="254">
        <f>S1474*H1474</f>
        <v>0</v>
      </c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R1474" s="255" t="s">
        <v>242</v>
      </c>
      <c r="AT1474" s="255" t="s">
        <v>160</v>
      </c>
      <c r="AU1474" s="255" t="s">
        <v>82</v>
      </c>
      <c r="AY1474" s="16" t="s">
        <v>158</v>
      </c>
      <c r="BE1474" s="256">
        <f>IF(N1474="základní",J1474,0)</f>
        <v>0</v>
      </c>
      <c r="BF1474" s="256">
        <f>IF(N1474="snížená",J1474,0)</f>
        <v>0</v>
      </c>
      <c r="BG1474" s="256">
        <f>IF(N1474="zákl. přenesená",J1474,0)</f>
        <v>0</v>
      </c>
      <c r="BH1474" s="256">
        <f>IF(N1474="sníž. přenesená",J1474,0)</f>
        <v>0</v>
      </c>
      <c r="BI1474" s="256">
        <f>IF(N1474="nulová",J1474,0)</f>
        <v>0</v>
      </c>
      <c r="BJ1474" s="16" t="s">
        <v>80</v>
      </c>
      <c r="BK1474" s="256">
        <f>ROUND(I1474*H1474,2)</f>
        <v>0</v>
      </c>
      <c r="BL1474" s="16" t="s">
        <v>242</v>
      </c>
      <c r="BM1474" s="255" t="s">
        <v>3075</v>
      </c>
    </row>
    <row r="1475" spans="1:51" s="13" customFormat="1" ht="12">
      <c r="A1475" s="13"/>
      <c r="B1475" s="257"/>
      <c r="C1475" s="258"/>
      <c r="D1475" s="259" t="s">
        <v>166</v>
      </c>
      <c r="E1475" s="260" t="s">
        <v>1</v>
      </c>
      <c r="F1475" s="261" t="s">
        <v>3070</v>
      </c>
      <c r="G1475" s="258"/>
      <c r="H1475" s="260" t="s">
        <v>1</v>
      </c>
      <c r="I1475" s="262"/>
      <c r="J1475" s="258"/>
      <c r="K1475" s="258"/>
      <c r="L1475" s="263"/>
      <c r="M1475" s="264"/>
      <c r="N1475" s="265"/>
      <c r="O1475" s="265"/>
      <c r="P1475" s="265"/>
      <c r="Q1475" s="265"/>
      <c r="R1475" s="265"/>
      <c r="S1475" s="265"/>
      <c r="T1475" s="266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67" t="s">
        <v>166</v>
      </c>
      <c r="AU1475" s="267" t="s">
        <v>82</v>
      </c>
      <c r="AV1475" s="13" t="s">
        <v>80</v>
      </c>
      <c r="AW1475" s="13" t="s">
        <v>30</v>
      </c>
      <c r="AX1475" s="13" t="s">
        <v>73</v>
      </c>
      <c r="AY1475" s="267" t="s">
        <v>158</v>
      </c>
    </row>
    <row r="1476" spans="1:51" s="14" customFormat="1" ht="12">
      <c r="A1476" s="14"/>
      <c r="B1476" s="268"/>
      <c r="C1476" s="269"/>
      <c r="D1476" s="259" t="s">
        <v>166</v>
      </c>
      <c r="E1476" s="270" t="s">
        <v>1</v>
      </c>
      <c r="F1476" s="271" t="s">
        <v>3071</v>
      </c>
      <c r="G1476" s="269"/>
      <c r="H1476" s="272">
        <v>11.25</v>
      </c>
      <c r="I1476" s="273"/>
      <c r="J1476" s="269"/>
      <c r="K1476" s="269"/>
      <c r="L1476" s="274"/>
      <c r="M1476" s="275"/>
      <c r="N1476" s="276"/>
      <c r="O1476" s="276"/>
      <c r="P1476" s="276"/>
      <c r="Q1476" s="276"/>
      <c r="R1476" s="276"/>
      <c r="S1476" s="276"/>
      <c r="T1476" s="277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8" t="s">
        <v>166</v>
      </c>
      <c r="AU1476" s="278" t="s">
        <v>82</v>
      </c>
      <c r="AV1476" s="14" t="s">
        <v>82</v>
      </c>
      <c r="AW1476" s="14" t="s">
        <v>30</v>
      </c>
      <c r="AX1476" s="14" t="s">
        <v>73</v>
      </c>
      <c r="AY1476" s="278" t="s">
        <v>158</v>
      </c>
    </row>
    <row r="1477" spans="1:51" s="14" customFormat="1" ht="12">
      <c r="A1477" s="14"/>
      <c r="B1477" s="268"/>
      <c r="C1477" s="269"/>
      <c r="D1477" s="259" t="s">
        <v>166</v>
      </c>
      <c r="E1477" s="270" t="s">
        <v>1</v>
      </c>
      <c r="F1477" s="271" t="s">
        <v>3072</v>
      </c>
      <c r="G1477" s="269"/>
      <c r="H1477" s="272">
        <v>7.5</v>
      </c>
      <c r="I1477" s="273"/>
      <c r="J1477" s="269"/>
      <c r="K1477" s="269"/>
      <c r="L1477" s="274"/>
      <c r="M1477" s="275"/>
      <c r="N1477" s="276"/>
      <c r="O1477" s="276"/>
      <c r="P1477" s="276"/>
      <c r="Q1477" s="276"/>
      <c r="R1477" s="276"/>
      <c r="S1477" s="276"/>
      <c r="T1477" s="277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78" t="s">
        <v>166</v>
      </c>
      <c r="AU1477" s="278" t="s">
        <v>82</v>
      </c>
      <c r="AV1477" s="14" t="s">
        <v>82</v>
      </c>
      <c r="AW1477" s="14" t="s">
        <v>30</v>
      </c>
      <c r="AX1477" s="14" t="s">
        <v>73</v>
      </c>
      <c r="AY1477" s="278" t="s">
        <v>158</v>
      </c>
    </row>
    <row r="1478" spans="1:51" s="14" customFormat="1" ht="12">
      <c r="A1478" s="14"/>
      <c r="B1478" s="268"/>
      <c r="C1478" s="269"/>
      <c r="D1478" s="259" t="s">
        <v>166</v>
      </c>
      <c r="E1478" s="270" t="s">
        <v>1</v>
      </c>
      <c r="F1478" s="271" t="s">
        <v>3073</v>
      </c>
      <c r="G1478" s="269"/>
      <c r="H1478" s="272">
        <v>2.88</v>
      </c>
      <c r="I1478" s="273"/>
      <c r="J1478" s="269"/>
      <c r="K1478" s="269"/>
      <c r="L1478" s="274"/>
      <c r="M1478" s="275"/>
      <c r="N1478" s="276"/>
      <c r="O1478" s="276"/>
      <c r="P1478" s="276"/>
      <c r="Q1478" s="276"/>
      <c r="R1478" s="276"/>
      <c r="S1478" s="276"/>
      <c r="T1478" s="277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8" t="s">
        <v>166</v>
      </c>
      <c r="AU1478" s="278" t="s">
        <v>82</v>
      </c>
      <c r="AV1478" s="14" t="s">
        <v>82</v>
      </c>
      <c r="AW1478" s="14" t="s">
        <v>30</v>
      </c>
      <c r="AX1478" s="14" t="s">
        <v>73</v>
      </c>
      <c r="AY1478" s="278" t="s">
        <v>158</v>
      </c>
    </row>
    <row r="1479" spans="1:65" s="2" customFormat="1" ht="21.75" customHeight="1">
      <c r="A1479" s="37"/>
      <c r="B1479" s="38"/>
      <c r="C1479" s="243" t="s">
        <v>319</v>
      </c>
      <c r="D1479" s="243" t="s">
        <v>160</v>
      </c>
      <c r="E1479" s="244" t="s">
        <v>2040</v>
      </c>
      <c r="F1479" s="245" t="s">
        <v>2041</v>
      </c>
      <c r="G1479" s="246" t="s">
        <v>163</v>
      </c>
      <c r="H1479" s="247">
        <v>21.63</v>
      </c>
      <c r="I1479" s="248"/>
      <c r="J1479" s="249">
        <f>ROUND(I1479*H1479,2)</f>
        <v>0</v>
      </c>
      <c r="K1479" s="250"/>
      <c r="L1479" s="43"/>
      <c r="M1479" s="251" t="s">
        <v>1</v>
      </c>
      <c r="N1479" s="252" t="s">
        <v>38</v>
      </c>
      <c r="O1479" s="90"/>
      <c r="P1479" s="253">
        <f>O1479*H1479</f>
        <v>0</v>
      </c>
      <c r="Q1479" s="253">
        <v>0.00014</v>
      </c>
      <c r="R1479" s="253">
        <f>Q1479*H1479</f>
        <v>0.0030281999999999996</v>
      </c>
      <c r="S1479" s="253">
        <v>0</v>
      </c>
      <c r="T1479" s="254">
        <f>S1479*H1479</f>
        <v>0</v>
      </c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R1479" s="255" t="s">
        <v>242</v>
      </c>
      <c r="AT1479" s="255" t="s">
        <v>160</v>
      </c>
      <c r="AU1479" s="255" t="s">
        <v>82</v>
      </c>
      <c r="AY1479" s="16" t="s">
        <v>158</v>
      </c>
      <c r="BE1479" s="256">
        <f>IF(N1479="základní",J1479,0)</f>
        <v>0</v>
      </c>
      <c r="BF1479" s="256">
        <f>IF(N1479="snížená",J1479,0)</f>
        <v>0</v>
      </c>
      <c r="BG1479" s="256">
        <f>IF(N1479="zákl. přenesená",J1479,0)</f>
        <v>0</v>
      </c>
      <c r="BH1479" s="256">
        <f>IF(N1479="sníž. přenesená",J1479,0)</f>
        <v>0</v>
      </c>
      <c r="BI1479" s="256">
        <f>IF(N1479="nulová",J1479,0)</f>
        <v>0</v>
      </c>
      <c r="BJ1479" s="16" t="s">
        <v>80</v>
      </c>
      <c r="BK1479" s="256">
        <f>ROUND(I1479*H1479,2)</f>
        <v>0</v>
      </c>
      <c r="BL1479" s="16" t="s">
        <v>242</v>
      </c>
      <c r="BM1479" s="255" t="s">
        <v>3076</v>
      </c>
    </row>
    <row r="1480" spans="1:51" s="13" customFormat="1" ht="12">
      <c r="A1480" s="13"/>
      <c r="B1480" s="257"/>
      <c r="C1480" s="258"/>
      <c r="D1480" s="259" t="s">
        <v>166</v>
      </c>
      <c r="E1480" s="260" t="s">
        <v>1</v>
      </c>
      <c r="F1480" s="261" t="s">
        <v>3070</v>
      </c>
      <c r="G1480" s="258"/>
      <c r="H1480" s="260" t="s">
        <v>1</v>
      </c>
      <c r="I1480" s="262"/>
      <c r="J1480" s="258"/>
      <c r="K1480" s="258"/>
      <c r="L1480" s="263"/>
      <c r="M1480" s="264"/>
      <c r="N1480" s="265"/>
      <c r="O1480" s="265"/>
      <c r="P1480" s="265"/>
      <c r="Q1480" s="265"/>
      <c r="R1480" s="265"/>
      <c r="S1480" s="265"/>
      <c r="T1480" s="266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67" t="s">
        <v>166</v>
      </c>
      <c r="AU1480" s="267" t="s">
        <v>82</v>
      </c>
      <c r="AV1480" s="13" t="s">
        <v>80</v>
      </c>
      <c r="AW1480" s="13" t="s">
        <v>30</v>
      </c>
      <c r="AX1480" s="13" t="s">
        <v>73</v>
      </c>
      <c r="AY1480" s="267" t="s">
        <v>158</v>
      </c>
    </row>
    <row r="1481" spans="1:51" s="14" customFormat="1" ht="12">
      <c r="A1481" s="14"/>
      <c r="B1481" s="268"/>
      <c r="C1481" s="269"/>
      <c r="D1481" s="259" t="s">
        <v>166</v>
      </c>
      <c r="E1481" s="270" t="s">
        <v>1</v>
      </c>
      <c r="F1481" s="271" t="s">
        <v>3071</v>
      </c>
      <c r="G1481" s="269"/>
      <c r="H1481" s="272">
        <v>11.25</v>
      </c>
      <c r="I1481" s="273"/>
      <c r="J1481" s="269"/>
      <c r="K1481" s="269"/>
      <c r="L1481" s="274"/>
      <c r="M1481" s="275"/>
      <c r="N1481" s="276"/>
      <c r="O1481" s="276"/>
      <c r="P1481" s="276"/>
      <c r="Q1481" s="276"/>
      <c r="R1481" s="276"/>
      <c r="S1481" s="276"/>
      <c r="T1481" s="277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8" t="s">
        <v>166</v>
      </c>
      <c r="AU1481" s="278" t="s">
        <v>82</v>
      </c>
      <c r="AV1481" s="14" t="s">
        <v>82</v>
      </c>
      <c r="AW1481" s="14" t="s">
        <v>30</v>
      </c>
      <c r="AX1481" s="14" t="s">
        <v>73</v>
      </c>
      <c r="AY1481" s="278" t="s">
        <v>158</v>
      </c>
    </row>
    <row r="1482" spans="1:51" s="14" customFormat="1" ht="12">
      <c r="A1482" s="14"/>
      <c r="B1482" s="268"/>
      <c r="C1482" s="269"/>
      <c r="D1482" s="259" t="s">
        <v>166</v>
      </c>
      <c r="E1482" s="270" t="s">
        <v>1</v>
      </c>
      <c r="F1482" s="271" t="s">
        <v>3072</v>
      </c>
      <c r="G1482" s="269"/>
      <c r="H1482" s="272">
        <v>7.5</v>
      </c>
      <c r="I1482" s="273"/>
      <c r="J1482" s="269"/>
      <c r="K1482" s="269"/>
      <c r="L1482" s="274"/>
      <c r="M1482" s="275"/>
      <c r="N1482" s="276"/>
      <c r="O1482" s="276"/>
      <c r="P1482" s="276"/>
      <c r="Q1482" s="276"/>
      <c r="R1482" s="276"/>
      <c r="S1482" s="276"/>
      <c r="T1482" s="277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78" t="s">
        <v>166</v>
      </c>
      <c r="AU1482" s="278" t="s">
        <v>82</v>
      </c>
      <c r="AV1482" s="14" t="s">
        <v>82</v>
      </c>
      <c r="AW1482" s="14" t="s">
        <v>30</v>
      </c>
      <c r="AX1482" s="14" t="s">
        <v>73</v>
      </c>
      <c r="AY1482" s="278" t="s">
        <v>158</v>
      </c>
    </row>
    <row r="1483" spans="1:51" s="14" customFormat="1" ht="12">
      <c r="A1483" s="14"/>
      <c r="B1483" s="268"/>
      <c r="C1483" s="269"/>
      <c r="D1483" s="259" t="s">
        <v>166</v>
      </c>
      <c r="E1483" s="270" t="s">
        <v>1</v>
      </c>
      <c r="F1483" s="271" t="s">
        <v>3073</v>
      </c>
      <c r="G1483" s="269"/>
      <c r="H1483" s="272">
        <v>2.88</v>
      </c>
      <c r="I1483" s="273"/>
      <c r="J1483" s="269"/>
      <c r="K1483" s="269"/>
      <c r="L1483" s="274"/>
      <c r="M1483" s="275"/>
      <c r="N1483" s="276"/>
      <c r="O1483" s="276"/>
      <c r="P1483" s="276"/>
      <c r="Q1483" s="276"/>
      <c r="R1483" s="276"/>
      <c r="S1483" s="276"/>
      <c r="T1483" s="277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78" t="s">
        <v>166</v>
      </c>
      <c r="AU1483" s="278" t="s">
        <v>82</v>
      </c>
      <c r="AV1483" s="14" t="s">
        <v>82</v>
      </c>
      <c r="AW1483" s="14" t="s">
        <v>30</v>
      </c>
      <c r="AX1483" s="14" t="s">
        <v>73</v>
      </c>
      <c r="AY1483" s="278" t="s">
        <v>158</v>
      </c>
    </row>
    <row r="1484" spans="1:65" s="2" customFormat="1" ht="21.75" customHeight="1">
      <c r="A1484" s="37"/>
      <c r="B1484" s="38"/>
      <c r="C1484" s="243" t="s">
        <v>323</v>
      </c>
      <c r="D1484" s="243" t="s">
        <v>160</v>
      </c>
      <c r="E1484" s="244" t="s">
        <v>2044</v>
      </c>
      <c r="F1484" s="245" t="s">
        <v>2045</v>
      </c>
      <c r="G1484" s="246" t="s">
        <v>163</v>
      </c>
      <c r="H1484" s="247">
        <v>9.6</v>
      </c>
      <c r="I1484" s="248"/>
      <c r="J1484" s="249">
        <f>ROUND(I1484*H1484,2)</f>
        <v>0</v>
      </c>
      <c r="K1484" s="250"/>
      <c r="L1484" s="43"/>
      <c r="M1484" s="251" t="s">
        <v>1</v>
      </c>
      <c r="N1484" s="252" t="s">
        <v>38</v>
      </c>
      <c r="O1484" s="90"/>
      <c r="P1484" s="253">
        <f>O1484*H1484</f>
        <v>0</v>
      </c>
      <c r="Q1484" s="253">
        <v>0.00023</v>
      </c>
      <c r="R1484" s="253">
        <f>Q1484*H1484</f>
        <v>0.002208</v>
      </c>
      <c r="S1484" s="253">
        <v>0</v>
      </c>
      <c r="T1484" s="254">
        <f>S1484*H1484</f>
        <v>0</v>
      </c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R1484" s="255" t="s">
        <v>242</v>
      </c>
      <c r="AT1484" s="255" t="s">
        <v>160</v>
      </c>
      <c r="AU1484" s="255" t="s">
        <v>82</v>
      </c>
      <c r="AY1484" s="16" t="s">
        <v>158</v>
      </c>
      <c r="BE1484" s="256">
        <f>IF(N1484="základní",J1484,0)</f>
        <v>0</v>
      </c>
      <c r="BF1484" s="256">
        <f>IF(N1484="snížená",J1484,0)</f>
        <v>0</v>
      </c>
      <c r="BG1484" s="256">
        <f>IF(N1484="zákl. přenesená",J1484,0)</f>
        <v>0</v>
      </c>
      <c r="BH1484" s="256">
        <f>IF(N1484="sníž. přenesená",J1484,0)</f>
        <v>0</v>
      </c>
      <c r="BI1484" s="256">
        <f>IF(N1484="nulová",J1484,0)</f>
        <v>0</v>
      </c>
      <c r="BJ1484" s="16" t="s">
        <v>80</v>
      </c>
      <c r="BK1484" s="256">
        <f>ROUND(I1484*H1484,2)</f>
        <v>0</v>
      </c>
      <c r="BL1484" s="16" t="s">
        <v>242</v>
      </c>
      <c r="BM1484" s="255" t="s">
        <v>3077</v>
      </c>
    </row>
    <row r="1485" spans="1:51" s="14" customFormat="1" ht="12">
      <c r="A1485" s="14"/>
      <c r="B1485" s="268"/>
      <c r="C1485" s="269"/>
      <c r="D1485" s="259" t="s">
        <v>166</v>
      </c>
      <c r="E1485" s="270" t="s">
        <v>1</v>
      </c>
      <c r="F1485" s="271" t="s">
        <v>2770</v>
      </c>
      <c r="G1485" s="269"/>
      <c r="H1485" s="272">
        <v>9.6</v>
      </c>
      <c r="I1485" s="273"/>
      <c r="J1485" s="269"/>
      <c r="K1485" s="269"/>
      <c r="L1485" s="274"/>
      <c r="M1485" s="275"/>
      <c r="N1485" s="276"/>
      <c r="O1485" s="276"/>
      <c r="P1485" s="276"/>
      <c r="Q1485" s="276"/>
      <c r="R1485" s="276"/>
      <c r="S1485" s="276"/>
      <c r="T1485" s="277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8" t="s">
        <v>166</v>
      </c>
      <c r="AU1485" s="278" t="s">
        <v>82</v>
      </c>
      <c r="AV1485" s="14" t="s">
        <v>82</v>
      </c>
      <c r="AW1485" s="14" t="s">
        <v>30</v>
      </c>
      <c r="AX1485" s="14" t="s">
        <v>73</v>
      </c>
      <c r="AY1485" s="278" t="s">
        <v>158</v>
      </c>
    </row>
    <row r="1486" spans="1:65" s="2" customFormat="1" ht="21.75" customHeight="1">
      <c r="A1486" s="37"/>
      <c r="B1486" s="38"/>
      <c r="C1486" s="243" t="s">
        <v>1971</v>
      </c>
      <c r="D1486" s="243" t="s">
        <v>160</v>
      </c>
      <c r="E1486" s="244" t="s">
        <v>2048</v>
      </c>
      <c r="F1486" s="245" t="s">
        <v>2049</v>
      </c>
      <c r="G1486" s="246" t="s">
        <v>163</v>
      </c>
      <c r="H1486" s="247">
        <v>9.6</v>
      </c>
      <c r="I1486" s="248"/>
      <c r="J1486" s="249">
        <f>ROUND(I1486*H1486,2)</f>
        <v>0</v>
      </c>
      <c r="K1486" s="250"/>
      <c r="L1486" s="43"/>
      <c r="M1486" s="251" t="s">
        <v>1</v>
      </c>
      <c r="N1486" s="252" t="s">
        <v>38</v>
      </c>
      <c r="O1486" s="90"/>
      <c r="P1486" s="253">
        <f>O1486*H1486</f>
        <v>0</v>
      </c>
      <c r="Q1486" s="253">
        <v>0.00033</v>
      </c>
      <c r="R1486" s="253">
        <f>Q1486*H1486</f>
        <v>0.003168</v>
      </c>
      <c r="S1486" s="253">
        <v>0</v>
      </c>
      <c r="T1486" s="254">
        <f>S1486*H1486</f>
        <v>0</v>
      </c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R1486" s="255" t="s">
        <v>242</v>
      </c>
      <c r="AT1486" s="255" t="s">
        <v>160</v>
      </c>
      <c r="AU1486" s="255" t="s">
        <v>82</v>
      </c>
      <c r="AY1486" s="16" t="s">
        <v>158</v>
      </c>
      <c r="BE1486" s="256">
        <f>IF(N1486="základní",J1486,0)</f>
        <v>0</v>
      </c>
      <c r="BF1486" s="256">
        <f>IF(N1486="snížená",J1486,0)</f>
        <v>0</v>
      </c>
      <c r="BG1486" s="256">
        <f>IF(N1486="zákl. přenesená",J1486,0)</f>
        <v>0</v>
      </c>
      <c r="BH1486" s="256">
        <f>IF(N1486="sníž. přenesená",J1486,0)</f>
        <v>0</v>
      </c>
      <c r="BI1486" s="256">
        <f>IF(N1486="nulová",J1486,0)</f>
        <v>0</v>
      </c>
      <c r="BJ1486" s="16" t="s">
        <v>80</v>
      </c>
      <c r="BK1486" s="256">
        <f>ROUND(I1486*H1486,2)</f>
        <v>0</v>
      </c>
      <c r="BL1486" s="16" t="s">
        <v>242</v>
      </c>
      <c r="BM1486" s="255" t="s">
        <v>3078</v>
      </c>
    </row>
    <row r="1487" spans="1:51" s="14" customFormat="1" ht="12">
      <c r="A1487" s="14"/>
      <c r="B1487" s="268"/>
      <c r="C1487" s="269"/>
      <c r="D1487" s="259" t="s">
        <v>166</v>
      </c>
      <c r="E1487" s="270" t="s">
        <v>1</v>
      </c>
      <c r="F1487" s="271" t="s">
        <v>2770</v>
      </c>
      <c r="G1487" s="269"/>
      <c r="H1487" s="272">
        <v>9.6</v>
      </c>
      <c r="I1487" s="273"/>
      <c r="J1487" s="269"/>
      <c r="K1487" s="269"/>
      <c r="L1487" s="274"/>
      <c r="M1487" s="275"/>
      <c r="N1487" s="276"/>
      <c r="O1487" s="276"/>
      <c r="P1487" s="276"/>
      <c r="Q1487" s="276"/>
      <c r="R1487" s="276"/>
      <c r="S1487" s="276"/>
      <c r="T1487" s="277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78" t="s">
        <v>166</v>
      </c>
      <c r="AU1487" s="278" t="s">
        <v>82</v>
      </c>
      <c r="AV1487" s="14" t="s">
        <v>82</v>
      </c>
      <c r="AW1487" s="14" t="s">
        <v>30</v>
      </c>
      <c r="AX1487" s="14" t="s">
        <v>73</v>
      </c>
      <c r="AY1487" s="278" t="s">
        <v>158</v>
      </c>
    </row>
    <row r="1488" spans="1:63" s="12" customFormat="1" ht="22.8" customHeight="1">
      <c r="A1488" s="12"/>
      <c r="B1488" s="227"/>
      <c r="C1488" s="228"/>
      <c r="D1488" s="229" t="s">
        <v>72</v>
      </c>
      <c r="E1488" s="241" t="s">
        <v>2051</v>
      </c>
      <c r="F1488" s="241" t="s">
        <v>2052</v>
      </c>
      <c r="G1488" s="228"/>
      <c r="H1488" s="228"/>
      <c r="I1488" s="231"/>
      <c r="J1488" s="242">
        <f>BK1488</f>
        <v>0</v>
      </c>
      <c r="K1488" s="228"/>
      <c r="L1488" s="233"/>
      <c r="M1488" s="234"/>
      <c r="N1488" s="235"/>
      <c r="O1488" s="235"/>
      <c r="P1488" s="236">
        <f>SUM(P1489:P1492)</f>
        <v>0</v>
      </c>
      <c r="Q1488" s="235"/>
      <c r="R1488" s="236">
        <f>SUM(R1489:R1492)</f>
        <v>0.8820000000000001</v>
      </c>
      <c r="S1488" s="235"/>
      <c r="T1488" s="237">
        <f>SUM(T1489:T1492)</f>
        <v>0</v>
      </c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R1488" s="238" t="s">
        <v>82</v>
      </c>
      <c r="AT1488" s="239" t="s">
        <v>72</v>
      </c>
      <c r="AU1488" s="239" t="s">
        <v>80</v>
      </c>
      <c r="AY1488" s="238" t="s">
        <v>158</v>
      </c>
      <c r="BK1488" s="240">
        <f>SUM(BK1489:BK1492)</f>
        <v>0</v>
      </c>
    </row>
    <row r="1489" spans="1:65" s="2" customFormat="1" ht="21.75" customHeight="1">
      <c r="A1489" s="37"/>
      <c r="B1489" s="38"/>
      <c r="C1489" s="243" t="s">
        <v>901</v>
      </c>
      <c r="D1489" s="243" t="s">
        <v>160</v>
      </c>
      <c r="E1489" s="244" t="s">
        <v>2054</v>
      </c>
      <c r="F1489" s="245" t="s">
        <v>2055</v>
      </c>
      <c r="G1489" s="246" t="s">
        <v>163</v>
      </c>
      <c r="H1489" s="247">
        <v>1800</v>
      </c>
      <c r="I1489" s="248"/>
      <c r="J1489" s="249">
        <f>ROUND(I1489*H1489,2)</f>
        <v>0</v>
      </c>
      <c r="K1489" s="250"/>
      <c r="L1489" s="43"/>
      <c r="M1489" s="251" t="s">
        <v>1</v>
      </c>
      <c r="N1489" s="252" t="s">
        <v>38</v>
      </c>
      <c r="O1489" s="90"/>
      <c r="P1489" s="253">
        <f>O1489*H1489</f>
        <v>0</v>
      </c>
      <c r="Q1489" s="253">
        <v>0.0002</v>
      </c>
      <c r="R1489" s="253">
        <f>Q1489*H1489</f>
        <v>0.36000000000000004</v>
      </c>
      <c r="S1489" s="253">
        <v>0</v>
      </c>
      <c r="T1489" s="254">
        <f>S1489*H1489</f>
        <v>0</v>
      </c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R1489" s="255" t="s">
        <v>242</v>
      </c>
      <c r="AT1489" s="255" t="s">
        <v>160</v>
      </c>
      <c r="AU1489" s="255" t="s">
        <v>82</v>
      </c>
      <c r="AY1489" s="16" t="s">
        <v>158</v>
      </c>
      <c r="BE1489" s="256">
        <f>IF(N1489="základní",J1489,0)</f>
        <v>0</v>
      </c>
      <c r="BF1489" s="256">
        <f>IF(N1489="snížená",J1489,0)</f>
        <v>0</v>
      </c>
      <c r="BG1489" s="256">
        <f>IF(N1489="zákl. přenesená",J1489,0)</f>
        <v>0</v>
      </c>
      <c r="BH1489" s="256">
        <f>IF(N1489="sníž. přenesená",J1489,0)</f>
        <v>0</v>
      </c>
      <c r="BI1489" s="256">
        <f>IF(N1489="nulová",J1489,0)</f>
        <v>0</v>
      </c>
      <c r="BJ1489" s="16" t="s">
        <v>80</v>
      </c>
      <c r="BK1489" s="256">
        <f>ROUND(I1489*H1489,2)</f>
        <v>0</v>
      </c>
      <c r="BL1489" s="16" t="s">
        <v>242</v>
      </c>
      <c r="BM1489" s="255" t="s">
        <v>3079</v>
      </c>
    </row>
    <row r="1490" spans="1:51" s="14" customFormat="1" ht="12">
      <c r="A1490" s="14"/>
      <c r="B1490" s="268"/>
      <c r="C1490" s="269"/>
      <c r="D1490" s="259" t="s">
        <v>166</v>
      </c>
      <c r="E1490" s="270" t="s">
        <v>1</v>
      </c>
      <c r="F1490" s="271" t="s">
        <v>3080</v>
      </c>
      <c r="G1490" s="269"/>
      <c r="H1490" s="272">
        <v>1800</v>
      </c>
      <c r="I1490" s="273"/>
      <c r="J1490" s="269"/>
      <c r="K1490" s="269"/>
      <c r="L1490" s="274"/>
      <c r="M1490" s="275"/>
      <c r="N1490" s="276"/>
      <c r="O1490" s="276"/>
      <c r="P1490" s="276"/>
      <c r="Q1490" s="276"/>
      <c r="R1490" s="276"/>
      <c r="S1490" s="276"/>
      <c r="T1490" s="277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8" t="s">
        <v>166</v>
      </c>
      <c r="AU1490" s="278" t="s">
        <v>82</v>
      </c>
      <c r="AV1490" s="14" t="s">
        <v>82</v>
      </c>
      <c r="AW1490" s="14" t="s">
        <v>30</v>
      </c>
      <c r="AX1490" s="14" t="s">
        <v>73</v>
      </c>
      <c r="AY1490" s="278" t="s">
        <v>158</v>
      </c>
    </row>
    <row r="1491" spans="1:65" s="2" customFormat="1" ht="21.75" customHeight="1">
      <c r="A1491" s="37"/>
      <c r="B1491" s="38"/>
      <c r="C1491" s="243" t="s">
        <v>2031</v>
      </c>
      <c r="D1491" s="243" t="s">
        <v>160</v>
      </c>
      <c r="E1491" s="244" t="s">
        <v>2059</v>
      </c>
      <c r="F1491" s="245" t="s">
        <v>2060</v>
      </c>
      <c r="G1491" s="246" t="s">
        <v>163</v>
      </c>
      <c r="H1491" s="247">
        <v>1800</v>
      </c>
      <c r="I1491" s="248"/>
      <c r="J1491" s="249">
        <f>ROUND(I1491*H1491,2)</f>
        <v>0</v>
      </c>
      <c r="K1491" s="250"/>
      <c r="L1491" s="43"/>
      <c r="M1491" s="251" t="s">
        <v>1</v>
      </c>
      <c r="N1491" s="252" t="s">
        <v>38</v>
      </c>
      <c r="O1491" s="90"/>
      <c r="P1491" s="253">
        <f>O1491*H1491</f>
        <v>0</v>
      </c>
      <c r="Q1491" s="253">
        <v>0.00029</v>
      </c>
      <c r="R1491" s="253">
        <f>Q1491*H1491</f>
        <v>0.522</v>
      </c>
      <c r="S1491" s="253">
        <v>0</v>
      </c>
      <c r="T1491" s="254">
        <f>S1491*H1491</f>
        <v>0</v>
      </c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R1491" s="255" t="s">
        <v>242</v>
      </c>
      <c r="AT1491" s="255" t="s">
        <v>160</v>
      </c>
      <c r="AU1491" s="255" t="s">
        <v>82</v>
      </c>
      <c r="AY1491" s="16" t="s">
        <v>158</v>
      </c>
      <c r="BE1491" s="256">
        <f>IF(N1491="základní",J1491,0)</f>
        <v>0</v>
      </c>
      <c r="BF1491" s="256">
        <f>IF(N1491="snížená",J1491,0)</f>
        <v>0</v>
      </c>
      <c r="BG1491" s="256">
        <f>IF(N1491="zákl. přenesená",J1491,0)</f>
        <v>0</v>
      </c>
      <c r="BH1491" s="256">
        <f>IF(N1491="sníž. přenesená",J1491,0)</f>
        <v>0</v>
      </c>
      <c r="BI1491" s="256">
        <f>IF(N1491="nulová",J1491,0)</f>
        <v>0</v>
      </c>
      <c r="BJ1491" s="16" t="s">
        <v>80</v>
      </c>
      <c r="BK1491" s="256">
        <f>ROUND(I1491*H1491,2)</f>
        <v>0</v>
      </c>
      <c r="BL1491" s="16" t="s">
        <v>242</v>
      </c>
      <c r="BM1491" s="255" t="s">
        <v>3081</v>
      </c>
    </row>
    <row r="1492" spans="1:51" s="14" customFormat="1" ht="12">
      <c r="A1492" s="14"/>
      <c r="B1492" s="268"/>
      <c r="C1492" s="269"/>
      <c r="D1492" s="259" t="s">
        <v>166</v>
      </c>
      <c r="E1492" s="270" t="s">
        <v>1</v>
      </c>
      <c r="F1492" s="271" t="s">
        <v>3080</v>
      </c>
      <c r="G1492" s="269"/>
      <c r="H1492" s="272">
        <v>1800</v>
      </c>
      <c r="I1492" s="273"/>
      <c r="J1492" s="269"/>
      <c r="K1492" s="269"/>
      <c r="L1492" s="274"/>
      <c r="M1492" s="293"/>
      <c r="N1492" s="294"/>
      <c r="O1492" s="294"/>
      <c r="P1492" s="294"/>
      <c r="Q1492" s="294"/>
      <c r="R1492" s="294"/>
      <c r="S1492" s="294"/>
      <c r="T1492" s="295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78" t="s">
        <v>166</v>
      </c>
      <c r="AU1492" s="278" t="s">
        <v>82</v>
      </c>
      <c r="AV1492" s="14" t="s">
        <v>82</v>
      </c>
      <c r="AW1492" s="14" t="s">
        <v>30</v>
      </c>
      <c r="AX1492" s="14" t="s">
        <v>73</v>
      </c>
      <c r="AY1492" s="278" t="s">
        <v>158</v>
      </c>
    </row>
    <row r="1493" spans="1:31" s="2" customFormat="1" ht="6.95" customHeight="1">
      <c r="A1493" s="37"/>
      <c r="B1493" s="65"/>
      <c r="C1493" s="66"/>
      <c r="D1493" s="66"/>
      <c r="E1493" s="66"/>
      <c r="F1493" s="66"/>
      <c r="G1493" s="66"/>
      <c r="H1493" s="66"/>
      <c r="I1493" s="191"/>
      <c r="J1493" s="66"/>
      <c r="K1493" s="66"/>
      <c r="L1493" s="43"/>
      <c r="M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</row>
  </sheetData>
  <sheetProtection password="CC35" sheet="1" objects="1" scenarios="1" formatColumns="0" formatRows="0" autoFilter="0"/>
  <autoFilter ref="C148:K14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3082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ROUND((SUM(BE124:BE134)),2)</f>
        <v>0</v>
      </c>
      <c r="G35" s="37"/>
      <c r="H35" s="37"/>
      <c r="I35" s="170">
        <v>0.21</v>
      </c>
      <c r="J35" s="169">
        <f>ROUND(((SUM(BE124:BE134))*I35),2)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ROUND((SUM(BF124:BF134)),2)</f>
        <v>0</v>
      </c>
      <c r="G36" s="37"/>
      <c r="H36" s="37"/>
      <c r="I36" s="170">
        <v>0.15</v>
      </c>
      <c r="J36" s="169">
        <f>ROUND(((SUM(BF124:BF134))*I36),2)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ROUND((SUM(BG124:BG134)),2)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ROUND((SUM(BH124:BH134)),2)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ROUND((SUM(BI124:BI134)),2)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X..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2063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2064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8"/>
      <c r="C101" s="132"/>
      <c r="D101" s="209" t="s">
        <v>2065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2066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143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T, X - II.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104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2160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106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X..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144</v>
      </c>
      <c r="D123" s="217" t="s">
        <v>58</v>
      </c>
      <c r="E123" s="217" t="s">
        <v>54</v>
      </c>
      <c r="F123" s="217" t="s">
        <v>55</v>
      </c>
      <c r="G123" s="217" t="s">
        <v>145</v>
      </c>
      <c r="H123" s="217" t="s">
        <v>146</v>
      </c>
      <c r="I123" s="218" t="s">
        <v>147</v>
      </c>
      <c r="J123" s="219" t="s">
        <v>110</v>
      </c>
      <c r="K123" s="220" t="s">
        <v>148</v>
      </c>
      <c r="L123" s="221"/>
      <c r="M123" s="99" t="s">
        <v>1</v>
      </c>
      <c r="N123" s="100" t="s">
        <v>37</v>
      </c>
      <c r="O123" s="100" t="s">
        <v>149</v>
      </c>
      <c r="P123" s="100" t="s">
        <v>150</v>
      </c>
      <c r="Q123" s="100" t="s">
        <v>151</v>
      </c>
      <c r="R123" s="100" t="s">
        <v>152</v>
      </c>
      <c r="S123" s="100" t="s">
        <v>153</v>
      </c>
      <c r="T123" s="101" t="s">
        <v>154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155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112</v>
      </c>
      <c r="BK124" s="226">
        <f>BK125+BK128</f>
        <v>0</v>
      </c>
    </row>
    <row r="125" spans="1:63" s="12" customFormat="1" ht="25.9" customHeight="1">
      <c r="A125" s="12"/>
      <c r="B125" s="227"/>
      <c r="C125" s="228"/>
      <c r="D125" s="229" t="s">
        <v>72</v>
      </c>
      <c r="E125" s="230" t="s">
        <v>2067</v>
      </c>
      <c r="F125" s="230" t="s">
        <v>2068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164</v>
      </c>
      <c r="AT125" s="239" t="s">
        <v>72</v>
      </c>
      <c r="AU125" s="239" t="s">
        <v>73</v>
      </c>
      <c r="AY125" s="238" t="s">
        <v>158</v>
      </c>
      <c r="BK125" s="240">
        <f>SUM(BK126:BK127)</f>
        <v>0</v>
      </c>
    </row>
    <row r="126" spans="1:65" s="2" customFormat="1" ht="16.5" customHeight="1">
      <c r="A126" s="37"/>
      <c r="B126" s="38"/>
      <c r="C126" s="243" t="s">
        <v>80</v>
      </c>
      <c r="D126" s="243" t="s">
        <v>160</v>
      </c>
      <c r="E126" s="244" t="s">
        <v>2069</v>
      </c>
      <c r="F126" s="245" t="s">
        <v>2070</v>
      </c>
      <c r="G126" s="246" t="s">
        <v>2071</v>
      </c>
      <c r="H126" s="247">
        <v>7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2072</v>
      </c>
      <c r="AT126" s="255" t="s">
        <v>160</v>
      </c>
      <c r="AU126" s="255" t="s">
        <v>80</v>
      </c>
      <c r="AY126" s="16" t="s">
        <v>158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2072</v>
      </c>
      <c r="BM126" s="255" t="s">
        <v>3083</v>
      </c>
    </row>
    <row r="127" spans="1:51" s="14" customFormat="1" ht="12">
      <c r="A127" s="14"/>
      <c r="B127" s="268"/>
      <c r="C127" s="269"/>
      <c r="D127" s="259" t="s">
        <v>166</v>
      </c>
      <c r="E127" s="270" t="s">
        <v>1</v>
      </c>
      <c r="F127" s="271" t="s">
        <v>3084</v>
      </c>
      <c r="G127" s="269"/>
      <c r="H127" s="272">
        <v>7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166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158</v>
      </c>
    </row>
    <row r="128" spans="1:63" s="12" customFormat="1" ht="25.9" customHeight="1">
      <c r="A128" s="12"/>
      <c r="B128" s="227"/>
      <c r="C128" s="228"/>
      <c r="D128" s="229" t="s">
        <v>72</v>
      </c>
      <c r="E128" s="230" t="s">
        <v>2075</v>
      </c>
      <c r="F128" s="230" t="s">
        <v>2076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186</v>
      </c>
      <c r="AT128" s="239" t="s">
        <v>72</v>
      </c>
      <c r="AU128" s="239" t="s">
        <v>73</v>
      </c>
      <c r="AY128" s="238" t="s">
        <v>158</v>
      </c>
      <c r="BK128" s="240">
        <f>BK129+BK132</f>
        <v>0</v>
      </c>
    </row>
    <row r="129" spans="1:63" s="12" customFormat="1" ht="22.8" customHeight="1">
      <c r="A129" s="12"/>
      <c r="B129" s="227"/>
      <c r="C129" s="228"/>
      <c r="D129" s="229" t="s">
        <v>72</v>
      </c>
      <c r="E129" s="241" t="s">
        <v>2077</v>
      </c>
      <c r="F129" s="241" t="s">
        <v>2078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186</v>
      </c>
      <c r="AT129" s="239" t="s">
        <v>72</v>
      </c>
      <c r="AU129" s="239" t="s">
        <v>80</v>
      </c>
      <c r="AY129" s="238" t="s">
        <v>158</v>
      </c>
      <c r="BK129" s="240">
        <f>SUM(BK130:BK131)</f>
        <v>0</v>
      </c>
    </row>
    <row r="130" spans="1:65" s="2" customFormat="1" ht="16.5" customHeight="1">
      <c r="A130" s="37"/>
      <c r="B130" s="38"/>
      <c r="C130" s="243" t="s">
        <v>82</v>
      </c>
      <c r="D130" s="243" t="s">
        <v>160</v>
      </c>
      <c r="E130" s="244" t="s">
        <v>2079</v>
      </c>
      <c r="F130" s="245" t="s">
        <v>2080</v>
      </c>
      <c r="G130" s="246" t="s">
        <v>2081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2082</v>
      </c>
      <c r="AT130" s="255" t="s">
        <v>160</v>
      </c>
      <c r="AU130" s="255" t="s">
        <v>82</v>
      </c>
      <c r="AY130" s="16" t="s">
        <v>158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2082</v>
      </c>
      <c r="BM130" s="255" t="s">
        <v>3085</v>
      </c>
    </row>
    <row r="131" spans="1:65" s="2" customFormat="1" ht="16.5" customHeight="1">
      <c r="A131" s="37"/>
      <c r="B131" s="38"/>
      <c r="C131" s="243" t="s">
        <v>178</v>
      </c>
      <c r="D131" s="243" t="s">
        <v>160</v>
      </c>
      <c r="E131" s="244" t="s">
        <v>2084</v>
      </c>
      <c r="F131" s="245" t="s">
        <v>2085</v>
      </c>
      <c r="G131" s="246" t="s">
        <v>2081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2082</v>
      </c>
      <c r="AT131" s="255" t="s">
        <v>160</v>
      </c>
      <c r="AU131" s="255" t="s">
        <v>82</v>
      </c>
      <c r="AY131" s="16" t="s">
        <v>158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2082</v>
      </c>
      <c r="BM131" s="255" t="s">
        <v>3086</v>
      </c>
    </row>
    <row r="132" spans="1:63" s="12" customFormat="1" ht="22.8" customHeight="1">
      <c r="A132" s="12"/>
      <c r="B132" s="227"/>
      <c r="C132" s="228"/>
      <c r="D132" s="229" t="s">
        <v>72</v>
      </c>
      <c r="E132" s="241" t="s">
        <v>2087</v>
      </c>
      <c r="F132" s="241" t="s">
        <v>2088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186</v>
      </c>
      <c r="AT132" s="239" t="s">
        <v>72</v>
      </c>
      <c r="AU132" s="239" t="s">
        <v>80</v>
      </c>
      <c r="AY132" s="238" t="s">
        <v>158</v>
      </c>
      <c r="BK132" s="240">
        <f>SUM(BK133:BK134)</f>
        <v>0</v>
      </c>
    </row>
    <row r="133" spans="1:65" s="2" customFormat="1" ht="16.5" customHeight="1">
      <c r="A133" s="37"/>
      <c r="B133" s="38"/>
      <c r="C133" s="243" t="s">
        <v>164</v>
      </c>
      <c r="D133" s="243" t="s">
        <v>160</v>
      </c>
      <c r="E133" s="244" t="s">
        <v>2089</v>
      </c>
      <c r="F133" s="245" t="s">
        <v>2090</v>
      </c>
      <c r="G133" s="246" t="s">
        <v>2081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2082</v>
      </c>
      <c r="AT133" s="255" t="s">
        <v>160</v>
      </c>
      <c r="AU133" s="255" t="s">
        <v>82</v>
      </c>
      <c r="AY133" s="16" t="s">
        <v>158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2082</v>
      </c>
      <c r="BM133" s="255" t="s">
        <v>3087</v>
      </c>
    </row>
    <row r="134" spans="1:65" s="2" customFormat="1" ht="16.5" customHeight="1">
      <c r="A134" s="37"/>
      <c r="B134" s="38"/>
      <c r="C134" s="243" t="s">
        <v>186</v>
      </c>
      <c r="D134" s="243" t="s">
        <v>160</v>
      </c>
      <c r="E134" s="244" t="s">
        <v>2092</v>
      </c>
      <c r="F134" s="245" t="s">
        <v>2093</v>
      </c>
      <c r="G134" s="246" t="s">
        <v>2081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2082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2082</v>
      </c>
      <c r="BM134" s="255" t="s">
        <v>3088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104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3089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ROUND((SUM(BE131:BE211)),2)</f>
        <v>0</v>
      </c>
      <c r="G35" s="37"/>
      <c r="H35" s="37"/>
      <c r="I35" s="170">
        <v>0.21</v>
      </c>
      <c r="J35" s="169">
        <f>ROUND(((SUM(BE131:BE211))*I35),2)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69">
        <f>ROUND((SUM(BF131:BF211)),2)</f>
        <v>0</v>
      </c>
      <c r="G36" s="37"/>
      <c r="H36" s="37"/>
      <c r="I36" s="170">
        <v>0.15</v>
      </c>
      <c r="J36" s="169">
        <f>ROUND(((SUM(BF131:BF211))*I36),2)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69">
        <f>ROUND((SUM(BG131:BG211)),2)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69">
        <f>ROUND((SUM(BH131:BH211)),2)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69">
        <f>ROUND((SUM(BI131:BI211)),2)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X...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pans="1:31" s="9" customFormat="1" ht="24.95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2096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122</v>
      </c>
      <c r="E101" s="210"/>
      <c r="F101" s="210"/>
      <c r="G101" s="210"/>
      <c r="H101" s="210"/>
      <c r="I101" s="211"/>
      <c r="J101" s="212">
        <f>J152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126</v>
      </c>
      <c r="E102" s="210"/>
      <c r="F102" s="210"/>
      <c r="G102" s="210"/>
      <c r="H102" s="210"/>
      <c r="I102" s="211"/>
      <c r="J102" s="212">
        <f>J170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127</v>
      </c>
      <c r="E103" s="204"/>
      <c r="F103" s="204"/>
      <c r="G103" s="204"/>
      <c r="H103" s="204"/>
      <c r="I103" s="205"/>
      <c r="J103" s="206">
        <f>J172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138</v>
      </c>
      <c r="E104" s="210"/>
      <c r="F104" s="210"/>
      <c r="G104" s="210"/>
      <c r="H104" s="210"/>
      <c r="I104" s="211"/>
      <c r="J104" s="212">
        <f>J173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2063</v>
      </c>
      <c r="E105" s="204"/>
      <c r="F105" s="204"/>
      <c r="G105" s="204"/>
      <c r="H105" s="204"/>
      <c r="I105" s="205"/>
      <c r="J105" s="206">
        <f>J202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1"/>
      <c r="C106" s="202"/>
      <c r="D106" s="203" t="s">
        <v>2064</v>
      </c>
      <c r="E106" s="204"/>
      <c r="F106" s="204"/>
      <c r="G106" s="204"/>
      <c r="H106" s="204"/>
      <c r="I106" s="205"/>
      <c r="J106" s="206">
        <f>J205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8"/>
      <c r="C107" s="132"/>
      <c r="D107" s="209" t="s">
        <v>2097</v>
      </c>
      <c r="E107" s="210"/>
      <c r="F107" s="210"/>
      <c r="G107" s="210"/>
      <c r="H107" s="210"/>
      <c r="I107" s="211"/>
      <c r="J107" s="212">
        <f>J206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2098</v>
      </c>
      <c r="E108" s="210"/>
      <c r="F108" s="210"/>
      <c r="G108" s="210"/>
      <c r="H108" s="210"/>
      <c r="I108" s="211"/>
      <c r="J108" s="212">
        <f>J208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2099</v>
      </c>
      <c r="E109" s="210"/>
      <c r="F109" s="210"/>
      <c r="G109" s="210"/>
      <c r="H109" s="210"/>
      <c r="I109" s="211"/>
      <c r="J109" s="212">
        <f>J210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143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T, X - II.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104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2160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106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X...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144</v>
      </c>
      <c r="D130" s="217" t="s">
        <v>58</v>
      </c>
      <c r="E130" s="217" t="s">
        <v>54</v>
      </c>
      <c r="F130" s="217" t="s">
        <v>55</v>
      </c>
      <c r="G130" s="217" t="s">
        <v>145</v>
      </c>
      <c r="H130" s="217" t="s">
        <v>146</v>
      </c>
      <c r="I130" s="218" t="s">
        <v>147</v>
      </c>
      <c r="J130" s="219" t="s">
        <v>110</v>
      </c>
      <c r="K130" s="220" t="s">
        <v>148</v>
      </c>
      <c r="L130" s="221"/>
      <c r="M130" s="99" t="s">
        <v>1</v>
      </c>
      <c r="N130" s="100" t="s">
        <v>37</v>
      </c>
      <c r="O130" s="100" t="s">
        <v>149</v>
      </c>
      <c r="P130" s="100" t="s">
        <v>150</v>
      </c>
      <c r="Q130" s="100" t="s">
        <v>151</v>
      </c>
      <c r="R130" s="100" t="s">
        <v>152</v>
      </c>
      <c r="S130" s="100" t="s">
        <v>153</v>
      </c>
      <c r="T130" s="101" t="s">
        <v>154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155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P132+P172+P202+P205</f>
        <v>0</v>
      </c>
      <c r="Q131" s="103"/>
      <c r="R131" s="224">
        <f>R132+R172+R202+R205</f>
        <v>30.561257640000008</v>
      </c>
      <c r="S131" s="103"/>
      <c r="T131" s="225">
        <f>T132+T172+T202+T205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112</v>
      </c>
      <c r="BK131" s="226">
        <f>BK132+BK172+BK202+BK205</f>
        <v>0</v>
      </c>
    </row>
    <row r="132" spans="1:63" s="12" customFormat="1" ht="25.9" customHeight="1">
      <c r="A132" s="12"/>
      <c r="B132" s="227"/>
      <c r="C132" s="228"/>
      <c r="D132" s="229" t="s">
        <v>72</v>
      </c>
      <c r="E132" s="230" t="s">
        <v>156</v>
      </c>
      <c r="F132" s="230" t="s">
        <v>157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P133+P152+P170</f>
        <v>0</v>
      </c>
      <c r="Q132" s="235"/>
      <c r="R132" s="236">
        <f>R133+R152+R170</f>
        <v>29.631713640000008</v>
      </c>
      <c r="S132" s="235"/>
      <c r="T132" s="237">
        <f>T133+T152+T170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158</v>
      </c>
      <c r="BK132" s="240">
        <f>BK133+BK152+BK170</f>
        <v>0</v>
      </c>
    </row>
    <row r="133" spans="1:63" s="12" customFormat="1" ht="22.8" customHeight="1">
      <c r="A133" s="12"/>
      <c r="B133" s="227"/>
      <c r="C133" s="228"/>
      <c r="D133" s="229" t="s">
        <v>72</v>
      </c>
      <c r="E133" s="241" t="s">
        <v>186</v>
      </c>
      <c r="F133" s="241" t="s">
        <v>2100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SUM(P134:P151)</f>
        <v>0</v>
      </c>
      <c r="Q133" s="235"/>
      <c r="R133" s="236">
        <f>SUM(R134:R151)</f>
        <v>18.879552000000004</v>
      </c>
      <c r="S133" s="235"/>
      <c r="T133" s="237">
        <f>SUM(T134:T151)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158</v>
      </c>
      <c r="BK133" s="240">
        <f>SUM(BK134:BK151)</f>
        <v>0</v>
      </c>
    </row>
    <row r="134" spans="1:65" s="2" customFormat="1" ht="16.5" customHeight="1">
      <c r="A134" s="37"/>
      <c r="B134" s="38"/>
      <c r="C134" s="243" t="s">
        <v>80</v>
      </c>
      <c r="D134" s="243" t="s">
        <v>160</v>
      </c>
      <c r="E134" s="244" t="s">
        <v>2101</v>
      </c>
      <c r="F134" s="245" t="s">
        <v>2102</v>
      </c>
      <c r="G134" s="246" t="s">
        <v>163</v>
      </c>
      <c r="H134" s="247">
        <v>76.995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164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164</v>
      </c>
      <c r="BM134" s="255" t="s">
        <v>3090</v>
      </c>
    </row>
    <row r="135" spans="1:51" s="13" customFormat="1" ht="12">
      <c r="A135" s="13"/>
      <c r="B135" s="257"/>
      <c r="C135" s="258"/>
      <c r="D135" s="259" t="s">
        <v>166</v>
      </c>
      <c r="E135" s="260" t="s">
        <v>1</v>
      </c>
      <c r="F135" s="261" t="s">
        <v>2104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166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158</v>
      </c>
    </row>
    <row r="136" spans="1:51" s="14" customFormat="1" ht="12">
      <c r="A136" s="14"/>
      <c r="B136" s="268"/>
      <c r="C136" s="269"/>
      <c r="D136" s="259" t="s">
        <v>166</v>
      </c>
      <c r="E136" s="270" t="s">
        <v>1</v>
      </c>
      <c r="F136" s="271" t="s">
        <v>3091</v>
      </c>
      <c r="G136" s="269"/>
      <c r="H136" s="272">
        <v>76.995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166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158</v>
      </c>
    </row>
    <row r="137" spans="1:65" s="2" customFormat="1" ht="16.5" customHeight="1">
      <c r="A137" s="37"/>
      <c r="B137" s="38"/>
      <c r="C137" s="243" t="s">
        <v>7</v>
      </c>
      <c r="D137" s="243" t="s">
        <v>160</v>
      </c>
      <c r="E137" s="244" t="s">
        <v>3092</v>
      </c>
      <c r="F137" s="245" t="s">
        <v>3093</v>
      </c>
      <c r="G137" s="246" t="s">
        <v>163</v>
      </c>
      <c r="H137" s="247">
        <v>2.56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164</v>
      </c>
      <c r="AT137" s="255" t="s">
        <v>160</v>
      </c>
      <c r="AU137" s="255" t="s">
        <v>82</v>
      </c>
      <c r="AY137" s="16" t="s">
        <v>158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164</v>
      </c>
      <c r="BM137" s="255" t="s">
        <v>3094</v>
      </c>
    </row>
    <row r="138" spans="1:51" s="14" customFormat="1" ht="12">
      <c r="A138" s="14"/>
      <c r="B138" s="268"/>
      <c r="C138" s="269"/>
      <c r="D138" s="259" t="s">
        <v>166</v>
      </c>
      <c r="E138" s="270" t="s">
        <v>1</v>
      </c>
      <c r="F138" s="271" t="s">
        <v>3095</v>
      </c>
      <c r="G138" s="269"/>
      <c r="H138" s="272">
        <v>2.56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166</v>
      </c>
      <c r="AU138" s="278" t="s">
        <v>82</v>
      </c>
      <c r="AV138" s="14" t="s">
        <v>82</v>
      </c>
      <c r="AW138" s="14" t="s">
        <v>30</v>
      </c>
      <c r="AX138" s="14" t="s">
        <v>73</v>
      </c>
      <c r="AY138" s="278" t="s">
        <v>158</v>
      </c>
    </row>
    <row r="139" spans="1:65" s="2" customFormat="1" ht="21.75" customHeight="1">
      <c r="A139" s="37"/>
      <c r="B139" s="38"/>
      <c r="C139" s="243" t="s">
        <v>271</v>
      </c>
      <c r="D139" s="243" t="s">
        <v>160</v>
      </c>
      <c r="E139" s="244" t="s">
        <v>3096</v>
      </c>
      <c r="F139" s="245" t="s">
        <v>3097</v>
      </c>
      <c r="G139" s="246" t="s">
        <v>163</v>
      </c>
      <c r="H139" s="247">
        <v>2.56</v>
      </c>
      <c r="I139" s="248"/>
      <c r="J139" s="249">
        <f>ROUND(I139*H139,2)</f>
        <v>0</v>
      </c>
      <c r="K139" s="250"/>
      <c r="L139" s="43"/>
      <c r="M139" s="251" t="s">
        <v>1</v>
      </c>
      <c r="N139" s="252" t="s">
        <v>38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164</v>
      </c>
      <c r="AT139" s="255" t="s">
        <v>160</v>
      </c>
      <c r="AU139" s="255" t="s">
        <v>82</v>
      </c>
      <c r="AY139" s="16" t="s">
        <v>158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80</v>
      </c>
      <c r="BK139" s="256">
        <f>ROUND(I139*H139,2)</f>
        <v>0</v>
      </c>
      <c r="BL139" s="16" t="s">
        <v>164</v>
      </c>
      <c r="BM139" s="255" t="s">
        <v>3098</v>
      </c>
    </row>
    <row r="140" spans="1:51" s="14" customFormat="1" ht="12">
      <c r="A140" s="14"/>
      <c r="B140" s="268"/>
      <c r="C140" s="269"/>
      <c r="D140" s="259" t="s">
        <v>166</v>
      </c>
      <c r="E140" s="270" t="s">
        <v>1</v>
      </c>
      <c r="F140" s="271" t="s">
        <v>3095</v>
      </c>
      <c r="G140" s="269"/>
      <c r="H140" s="272">
        <v>2.56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8" t="s">
        <v>166</v>
      </c>
      <c r="AU140" s="278" t="s">
        <v>82</v>
      </c>
      <c r="AV140" s="14" t="s">
        <v>82</v>
      </c>
      <c r="AW140" s="14" t="s">
        <v>30</v>
      </c>
      <c r="AX140" s="14" t="s">
        <v>73</v>
      </c>
      <c r="AY140" s="278" t="s">
        <v>158</v>
      </c>
    </row>
    <row r="141" spans="1:65" s="2" customFormat="1" ht="21.75" customHeight="1">
      <c r="A141" s="37"/>
      <c r="B141" s="38"/>
      <c r="C141" s="243" t="s">
        <v>262</v>
      </c>
      <c r="D141" s="243" t="s">
        <v>160</v>
      </c>
      <c r="E141" s="244" t="s">
        <v>2106</v>
      </c>
      <c r="F141" s="245" t="s">
        <v>2107</v>
      </c>
      <c r="G141" s="246" t="s">
        <v>163</v>
      </c>
      <c r="H141" s="247">
        <v>13.38</v>
      </c>
      <c r="I141" s="248"/>
      <c r="J141" s="249">
        <f>ROUND(I141*H141,2)</f>
        <v>0</v>
      </c>
      <c r="K141" s="250"/>
      <c r="L141" s="43"/>
      <c r="M141" s="251" t="s">
        <v>1</v>
      </c>
      <c r="N141" s="252" t="s">
        <v>38</v>
      </c>
      <c r="O141" s="90"/>
      <c r="P141" s="253">
        <f>O141*H141</f>
        <v>0</v>
      </c>
      <c r="Q141" s="253">
        <v>0.13</v>
      </c>
      <c r="R141" s="253">
        <f>Q141*H141</f>
        <v>1.7394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164</v>
      </c>
      <c r="AT141" s="255" t="s">
        <v>160</v>
      </c>
      <c r="AU141" s="255" t="s">
        <v>82</v>
      </c>
      <c r="AY141" s="16" t="s">
        <v>158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80</v>
      </c>
      <c r="BK141" s="256">
        <f>ROUND(I141*H141,2)</f>
        <v>0</v>
      </c>
      <c r="BL141" s="16" t="s">
        <v>164</v>
      </c>
      <c r="BM141" s="255" t="s">
        <v>3099</v>
      </c>
    </row>
    <row r="142" spans="1:51" s="13" customFormat="1" ht="12">
      <c r="A142" s="13"/>
      <c r="B142" s="257"/>
      <c r="C142" s="258"/>
      <c r="D142" s="259" t="s">
        <v>166</v>
      </c>
      <c r="E142" s="260" t="s">
        <v>1</v>
      </c>
      <c r="F142" s="261" t="s">
        <v>260</v>
      </c>
      <c r="G142" s="258"/>
      <c r="H142" s="260" t="s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166</v>
      </c>
      <c r="AU142" s="267" t="s">
        <v>82</v>
      </c>
      <c r="AV142" s="13" t="s">
        <v>80</v>
      </c>
      <c r="AW142" s="13" t="s">
        <v>30</v>
      </c>
      <c r="AX142" s="13" t="s">
        <v>73</v>
      </c>
      <c r="AY142" s="267" t="s">
        <v>158</v>
      </c>
    </row>
    <row r="143" spans="1:51" s="14" customFormat="1" ht="12">
      <c r="A143" s="14"/>
      <c r="B143" s="268"/>
      <c r="C143" s="269"/>
      <c r="D143" s="259" t="s">
        <v>166</v>
      </c>
      <c r="E143" s="270" t="s">
        <v>1</v>
      </c>
      <c r="F143" s="271" t="s">
        <v>3100</v>
      </c>
      <c r="G143" s="269"/>
      <c r="H143" s="272">
        <v>5.38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8" t="s">
        <v>166</v>
      </c>
      <c r="AU143" s="278" t="s">
        <v>82</v>
      </c>
      <c r="AV143" s="14" t="s">
        <v>82</v>
      </c>
      <c r="AW143" s="14" t="s">
        <v>30</v>
      </c>
      <c r="AX143" s="14" t="s">
        <v>73</v>
      </c>
      <c r="AY143" s="278" t="s">
        <v>158</v>
      </c>
    </row>
    <row r="144" spans="1:51" s="14" customFormat="1" ht="12">
      <c r="A144" s="14"/>
      <c r="B144" s="268"/>
      <c r="C144" s="269"/>
      <c r="D144" s="259" t="s">
        <v>166</v>
      </c>
      <c r="E144" s="270" t="s">
        <v>1</v>
      </c>
      <c r="F144" s="271" t="s">
        <v>3101</v>
      </c>
      <c r="G144" s="269"/>
      <c r="H144" s="272">
        <v>8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8" t="s">
        <v>166</v>
      </c>
      <c r="AU144" s="278" t="s">
        <v>82</v>
      </c>
      <c r="AV144" s="14" t="s">
        <v>82</v>
      </c>
      <c r="AW144" s="14" t="s">
        <v>30</v>
      </c>
      <c r="AX144" s="14" t="s">
        <v>73</v>
      </c>
      <c r="AY144" s="278" t="s">
        <v>158</v>
      </c>
    </row>
    <row r="145" spans="1:65" s="2" customFormat="1" ht="21.75" customHeight="1">
      <c r="A145" s="37"/>
      <c r="B145" s="38"/>
      <c r="C145" s="243" t="s">
        <v>82</v>
      </c>
      <c r="D145" s="243" t="s">
        <v>160</v>
      </c>
      <c r="E145" s="244" t="s">
        <v>2110</v>
      </c>
      <c r="F145" s="245" t="s">
        <v>2111</v>
      </c>
      <c r="G145" s="246" t="s">
        <v>163</v>
      </c>
      <c r="H145" s="247">
        <v>79.555</v>
      </c>
      <c r="I145" s="248"/>
      <c r="J145" s="249">
        <f>ROUND(I145*H145,2)</f>
        <v>0</v>
      </c>
      <c r="K145" s="250"/>
      <c r="L145" s="43"/>
      <c r="M145" s="251" t="s">
        <v>1</v>
      </c>
      <c r="N145" s="252" t="s">
        <v>38</v>
      </c>
      <c r="O145" s="90"/>
      <c r="P145" s="253">
        <f>O145*H145</f>
        <v>0</v>
      </c>
      <c r="Q145" s="253">
        <v>0.101</v>
      </c>
      <c r="R145" s="253">
        <f>Q145*H145</f>
        <v>8.035055000000002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164</v>
      </c>
      <c r="AT145" s="255" t="s">
        <v>160</v>
      </c>
      <c r="AU145" s="255" t="s">
        <v>82</v>
      </c>
      <c r="AY145" s="16" t="s">
        <v>158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80</v>
      </c>
      <c r="BK145" s="256">
        <f>ROUND(I145*H145,2)</f>
        <v>0</v>
      </c>
      <c r="BL145" s="16" t="s">
        <v>164</v>
      </c>
      <c r="BM145" s="255" t="s">
        <v>3102</v>
      </c>
    </row>
    <row r="146" spans="1:51" s="13" customFormat="1" ht="12">
      <c r="A146" s="13"/>
      <c r="B146" s="257"/>
      <c r="C146" s="258"/>
      <c r="D146" s="259" t="s">
        <v>166</v>
      </c>
      <c r="E146" s="260" t="s">
        <v>1</v>
      </c>
      <c r="F146" s="261" t="s">
        <v>2104</v>
      </c>
      <c r="G146" s="258"/>
      <c r="H146" s="260" t="s">
        <v>1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166</v>
      </c>
      <c r="AU146" s="267" t="s">
        <v>82</v>
      </c>
      <c r="AV146" s="13" t="s">
        <v>80</v>
      </c>
      <c r="AW146" s="13" t="s">
        <v>30</v>
      </c>
      <c r="AX146" s="13" t="s">
        <v>73</v>
      </c>
      <c r="AY146" s="267" t="s">
        <v>158</v>
      </c>
    </row>
    <row r="147" spans="1:51" s="14" customFormat="1" ht="12">
      <c r="A147" s="14"/>
      <c r="B147" s="268"/>
      <c r="C147" s="269"/>
      <c r="D147" s="259" t="s">
        <v>166</v>
      </c>
      <c r="E147" s="270" t="s">
        <v>1</v>
      </c>
      <c r="F147" s="271" t="s">
        <v>3091</v>
      </c>
      <c r="G147" s="269"/>
      <c r="H147" s="272">
        <v>76.995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166</v>
      </c>
      <c r="AU147" s="278" t="s">
        <v>82</v>
      </c>
      <c r="AV147" s="14" t="s">
        <v>82</v>
      </c>
      <c r="AW147" s="14" t="s">
        <v>30</v>
      </c>
      <c r="AX147" s="14" t="s">
        <v>73</v>
      </c>
      <c r="AY147" s="278" t="s">
        <v>158</v>
      </c>
    </row>
    <row r="148" spans="1:51" s="14" customFormat="1" ht="12">
      <c r="A148" s="14"/>
      <c r="B148" s="268"/>
      <c r="C148" s="269"/>
      <c r="D148" s="259" t="s">
        <v>166</v>
      </c>
      <c r="E148" s="270" t="s">
        <v>1</v>
      </c>
      <c r="F148" s="271" t="s">
        <v>3095</v>
      </c>
      <c r="G148" s="269"/>
      <c r="H148" s="272">
        <v>2.56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166</v>
      </c>
      <c r="AU148" s="278" t="s">
        <v>82</v>
      </c>
      <c r="AV148" s="14" t="s">
        <v>82</v>
      </c>
      <c r="AW148" s="14" t="s">
        <v>30</v>
      </c>
      <c r="AX148" s="14" t="s">
        <v>73</v>
      </c>
      <c r="AY148" s="278" t="s">
        <v>158</v>
      </c>
    </row>
    <row r="149" spans="1:65" s="2" customFormat="1" ht="21.75" customHeight="1">
      <c r="A149" s="37"/>
      <c r="B149" s="38"/>
      <c r="C149" s="279" t="s">
        <v>178</v>
      </c>
      <c r="D149" s="279" t="s">
        <v>233</v>
      </c>
      <c r="E149" s="280" t="s">
        <v>2113</v>
      </c>
      <c r="F149" s="281" t="s">
        <v>2114</v>
      </c>
      <c r="G149" s="282" t="s">
        <v>163</v>
      </c>
      <c r="H149" s="283">
        <v>83.533</v>
      </c>
      <c r="I149" s="284"/>
      <c r="J149" s="285">
        <f>ROUND(I149*H149,2)</f>
        <v>0</v>
      </c>
      <c r="K149" s="286"/>
      <c r="L149" s="287"/>
      <c r="M149" s="288" t="s">
        <v>1</v>
      </c>
      <c r="N149" s="289" t="s">
        <v>38</v>
      </c>
      <c r="O149" s="90"/>
      <c r="P149" s="253">
        <f>O149*H149</f>
        <v>0</v>
      </c>
      <c r="Q149" s="253">
        <v>0.109</v>
      </c>
      <c r="R149" s="253">
        <f>Q149*H149</f>
        <v>9.105097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203</v>
      </c>
      <c r="AT149" s="255" t="s">
        <v>233</v>
      </c>
      <c r="AU149" s="255" t="s">
        <v>82</v>
      </c>
      <c r="AY149" s="16" t="s">
        <v>158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80</v>
      </c>
      <c r="BK149" s="256">
        <f>ROUND(I149*H149,2)</f>
        <v>0</v>
      </c>
      <c r="BL149" s="16" t="s">
        <v>164</v>
      </c>
      <c r="BM149" s="255" t="s">
        <v>3103</v>
      </c>
    </row>
    <row r="150" spans="1:47" s="2" customFormat="1" ht="12">
      <c r="A150" s="37"/>
      <c r="B150" s="38"/>
      <c r="C150" s="39"/>
      <c r="D150" s="259" t="s">
        <v>434</v>
      </c>
      <c r="E150" s="39"/>
      <c r="F150" s="290" t="s">
        <v>2116</v>
      </c>
      <c r="G150" s="39"/>
      <c r="H150" s="39"/>
      <c r="I150" s="153"/>
      <c r="J150" s="39"/>
      <c r="K150" s="39"/>
      <c r="L150" s="43"/>
      <c r="M150" s="291"/>
      <c r="N150" s="29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434</v>
      </c>
      <c r="AU150" s="16" t="s">
        <v>82</v>
      </c>
    </row>
    <row r="151" spans="1:51" s="14" customFormat="1" ht="12">
      <c r="A151" s="14"/>
      <c r="B151" s="268"/>
      <c r="C151" s="269"/>
      <c r="D151" s="259" t="s">
        <v>166</v>
      </c>
      <c r="E151" s="269"/>
      <c r="F151" s="271" t="s">
        <v>3104</v>
      </c>
      <c r="G151" s="269"/>
      <c r="H151" s="272">
        <v>83.533</v>
      </c>
      <c r="I151" s="273"/>
      <c r="J151" s="269"/>
      <c r="K151" s="269"/>
      <c r="L151" s="274"/>
      <c r="M151" s="275"/>
      <c r="N151" s="276"/>
      <c r="O151" s="276"/>
      <c r="P151" s="276"/>
      <c r="Q151" s="276"/>
      <c r="R151" s="276"/>
      <c r="S151" s="276"/>
      <c r="T151" s="27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8" t="s">
        <v>166</v>
      </c>
      <c r="AU151" s="278" t="s">
        <v>82</v>
      </c>
      <c r="AV151" s="14" t="s">
        <v>82</v>
      </c>
      <c r="AW151" s="14" t="s">
        <v>4</v>
      </c>
      <c r="AX151" s="14" t="s">
        <v>80</v>
      </c>
      <c r="AY151" s="278" t="s">
        <v>158</v>
      </c>
    </row>
    <row r="152" spans="1:63" s="12" customFormat="1" ht="22.8" customHeight="1">
      <c r="A152" s="12"/>
      <c r="B152" s="227"/>
      <c r="C152" s="228"/>
      <c r="D152" s="229" t="s">
        <v>72</v>
      </c>
      <c r="E152" s="241" t="s">
        <v>207</v>
      </c>
      <c r="F152" s="241" t="s">
        <v>819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SUM(P153:P169)</f>
        <v>0</v>
      </c>
      <c r="Q152" s="235"/>
      <c r="R152" s="236">
        <f>SUM(R153:R169)</f>
        <v>10.752161640000002</v>
      </c>
      <c r="S152" s="235"/>
      <c r="T152" s="237">
        <f>SUM(T153:T169)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80</v>
      </c>
      <c r="AY152" s="238" t="s">
        <v>158</v>
      </c>
      <c r="BK152" s="240">
        <f>SUM(BK153:BK169)</f>
        <v>0</v>
      </c>
    </row>
    <row r="153" spans="1:65" s="2" customFormat="1" ht="21.75" customHeight="1">
      <c r="A153" s="37"/>
      <c r="B153" s="38"/>
      <c r="C153" s="243" t="s">
        <v>164</v>
      </c>
      <c r="D153" s="243" t="s">
        <v>160</v>
      </c>
      <c r="E153" s="244" t="s">
        <v>3105</v>
      </c>
      <c r="F153" s="245" t="s">
        <v>3106</v>
      </c>
      <c r="G153" s="246" t="s">
        <v>462</v>
      </c>
      <c r="H153" s="247">
        <v>56.2</v>
      </c>
      <c r="I153" s="248"/>
      <c r="J153" s="249">
        <f>ROUND(I153*H153,2)</f>
        <v>0</v>
      </c>
      <c r="K153" s="250"/>
      <c r="L153" s="43"/>
      <c r="M153" s="251" t="s">
        <v>1</v>
      </c>
      <c r="N153" s="252" t="s">
        <v>38</v>
      </c>
      <c r="O153" s="90"/>
      <c r="P153" s="253">
        <f>O153*H153</f>
        <v>0</v>
      </c>
      <c r="Q153" s="253">
        <v>0.1295</v>
      </c>
      <c r="R153" s="253">
        <f>Q153*H153</f>
        <v>7.277900000000001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164</v>
      </c>
      <c r="AT153" s="255" t="s">
        <v>160</v>
      </c>
      <c r="AU153" s="255" t="s">
        <v>82</v>
      </c>
      <c r="AY153" s="16" t="s">
        <v>158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80</v>
      </c>
      <c r="BK153" s="256">
        <f>ROUND(I153*H153,2)</f>
        <v>0</v>
      </c>
      <c r="BL153" s="16" t="s">
        <v>164</v>
      </c>
      <c r="BM153" s="255" t="s">
        <v>3107</v>
      </c>
    </row>
    <row r="154" spans="1:51" s="13" customFormat="1" ht="12">
      <c r="A154" s="13"/>
      <c r="B154" s="257"/>
      <c r="C154" s="258"/>
      <c r="D154" s="259" t="s">
        <v>166</v>
      </c>
      <c r="E154" s="260" t="s">
        <v>1</v>
      </c>
      <c r="F154" s="261" t="s">
        <v>260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166</v>
      </c>
      <c r="AU154" s="267" t="s">
        <v>82</v>
      </c>
      <c r="AV154" s="13" t="s">
        <v>80</v>
      </c>
      <c r="AW154" s="13" t="s">
        <v>30</v>
      </c>
      <c r="AX154" s="13" t="s">
        <v>73</v>
      </c>
      <c r="AY154" s="267" t="s">
        <v>158</v>
      </c>
    </row>
    <row r="155" spans="1:51" s="14" customFormat="1" ht="12">
      <c r="A155" s="14"/>
      <c r="B155" s="268"/>
      <c r="C155" s="269"/>
      <c r="D155" s="259" t="s">
        <v>166</v>
      </c>
      <c r="E155" s="270" t="s">
        <v>1</v>
      </c>
      <c r="F155" s="271" t="s">
        <v>3108</v>
      </c>
      <c r="G155" s="269"/>
      <c r="H155" s="272">
        <v>56.2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166</v>
      </c>
      <c r="AU155" s="278" t="s">
        <v>82</v>
      </c>
      <c r="AV155" s="14" t="s">
        <v>82</v>
      </c>
      <c r="AW155" s="14" t="s">
        <v>30</v>
      </c>
      <c r="AX155" s="14" t="s">
        <v>73</v>
      </c>
      <c r="AY155" s="278" t="s">
        <v>158</v>
      </c>
    </row>
    <row r="156" spans="1:65" s="2" customFormat="1" ht="21.75" customHeight="1">
      <c r="A156" s="37"/>
      <c r="B156" s="38"/>
      <c r="C156" s="279" t="s">
        <v>186</v>
      </c>
      <c r="D156" s="279" t="s">
        <v>233</v>
      </c>
      <c r="E156" s="280" t="s">
        <v>3109</v>
      </c>
      <c r="F156" s="281" t="s">
        <v>3110</v>
      </c>
      <c r="G156" s="282" t="s">
        <v>284</v>
      </c>
      <c r="H156" s="283">
        <v>59</v>
      </c>
      <c r="I156" s="284"/>
      <c r="J156" s="285">
        <f>ROUND(I156*H156,2)</f>
        <v>0</v>
      </c>
      <c r="K156" s="286"/>
      <c r="L156" s="287"/>
      <c r="M156" s="288" t="s">
        <v>1</v>
      </c>
      <c r="N156" s="289" t="s">
        <v>38</v>
      </c>
      <c r="O156" s="90"/>
      <c r="P156" s="253">
        <f>O156*H156</f>
        <v>0</v>
      </c>
      <c r="Q156" s="253">
        <v>0.058</v>
      </c>
      <c r="R156" s="253">
        <f>Q156*H156</f>
        <v>3.422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203</v>
      </c>
      <c r="AT156" s="255" t="s">
        <v>233</v>
      </c>
      <c r="AU156" s="255" t="s">
        <v>82</v>
      </c>
      <c r="AY156" s="16" t="s">
        <v>158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80</v>
      </c>
      <c r="BK156" s="256">
        <f>ROUND(I156*H156,2)</f>
        <v>0</v>
      </c>
      <c r="BL156" s="16" t="s">
        <v>164</v>
      </c>
      <c r="BM156" s="255" t="s">
        <v>3111</v>
      </c>
    </row>
    <row r="157" spans="1:65" s="2" customFormat="1" ht="21.75" customHeight="1">
      <c r="A157" s="37"/>
      <c r="B157" s="38"/>
      <c r="C157" s="243" t="s">
        <v>190</v>
      </c>
      <c r="D157" s="243" t="s">
        <v>160</v>
      </c>
      <c r="E157" s="244" t="s">
        <v>3112</v>
      </c>
      <c r="F157" s="245" t="s">
        <v>3113</v>
      </c>
      <c r="G157" s="246" t="s">
        <v>462</v>
      </c>
      <c r="H157" s="247">
        <v>56.2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38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164</v>
      </c>
      <c r="AT157" s="255" t="s">
        <v>160</v>
      </c>
      <c r="AU157" s="255" t="s">
        <v>82</v>
      </c>
      <c r="AY157" s="16" t="s">
        <v>158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80</v>
      </c>
      <c r="BK157" s="256">
        <f>ROUND(I157*H157,2)</f>
        <v>0</v>
      </c>
      <c r="BL157" s="16" t="s">
        <v>164</v>
      </c>
      <c r="BM157" s="255" t="s">
        <v>3114</v>
      </c>
    </row>
    <row r="158" spans="1:51" s="13" customFormat="1" ht="12">
      <c r="A158" s="13"/>
      <c r="B158" s="257"/>
      <c r="C158" s="258"/>
      <c r="D158" s="259" t="s">
        <v>166</v>
      </c>
      <c r="E158" s="260" t="s">
        <v>1</v>
      </c>
      <c r="F158" s="261" t="s">
        <v>260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166</v>
      </c>
      <c r="AU158" s="267" t="s">
        <v>82</v>
      </c>
      <c r="AV158" s="13" t="s">
        <v>80</v>
      </c>
      <c r="AW158" s="13" t="s">
        <v>30</v>
      </c>
      <c r="AX158" s="13" t="s">
        <v>73</v>
      </c>
      <c r="AY158" s="267" t="s">
        <v>158</v>
      </c>
    </row>
    <row r="159" spans="1:51" s="14" customFormat="1" ht="12">
      <c r="A159" s="14"/>
      <c r="B159" s="268"/>
      <c r="C159" s="269"/>
      <c r="D159" s="259" t="s">
        <v>166</v>
      </c>
      <c r="E159" s="270" t="s">
        <v>1</v>
      </c>
      <c r="F159" s="271" t="s">
        <v>3108</v>
      </c>
      <c r="G159" s="269"/>
      <c r="H159" s="272">
        <v>56.2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pans="1:65" s="2" customFormat="1" ht="21.75" customHeight="1">
      <c r="A160" s="37"/>
      <c r="B160" s="38"/>
      <c r="C160" s="243" t="s">
        <v>197</v>
      </c>
      <c r="D160" s="243" t="s">
        <v>160</v>
      </c>
      <c r="E160" s="244" t="s">
        <v>3115</v>
      </c>
      <c r="F160" s="245" t="s">
        <v>3116</v>
      </c>
      <c r="G160" s="246" t="s">
        <v>462</v>
      </c>
      <c r="H160" s="247">
        <v>56.2</v>
      </c>
      <c r="I160" s="248"/>
      <c r="J160" s="249">
        <f>ROUND(I160*H160,2)</f>
        <v>0</v>
      </c>
      <c r="K160" s="250"/>
      <c r="L160" s="43"/>
      <c r="M160" s="251" t="s">
        <v>1</v>
      </c>
      <c r="N160" s="252" t="s">
        <v>38</v>
      </c>
      <c r="O160" s="90"/>
      <c r="P160" s="253">
        <f>O160*H160</f>
        <v>0</v>
      </c>
      <c r="Q160" s="253">
        <v>0.00011</v>
      </c>
      <c r="R160" s="253">
        <f>Q160*H160</f>
        <v>0.006182000000000001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164</v>
      </c>
      <c r="AT160" s="255" t="s">
        <v>160</v>
      </c>
      <c r="AU160" s="255" t="s">
        <v>82</v>
      </c>
      <c r="AY160" s="16" t="s">
        <v>158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80</v>
      </c>
      <c r="BK160" s="256">
        <f>ROUND(I160*H160,2)</f>
        <v>0</v>
      </c>
      <c r="BL160" s="16" t="s">
        <v>164</v>
      </c>
      <c r="BM160" s="255" t="s">
        <v>3117</v>
      </c>
    </row>
    <row r="161" spans="1:51" s="13" customFormat="1" ht="12">
      <c r="A161" s="13"/>
      <c r="B161" s="257"/>
      <c r="C161" s="258"/>
      <c r="D161" s="259" t="s">
        <v>166</v>
      </c>
      <c r="E161" s="260" t="s">
        <v>1</v>
      </c>
      <c r="F161" s="261" t="s">
        <v>260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166</v>
      </c>
      <c r="AU161" s="267" t="s">
        <v>82</v>
      </c>
      <c r="AV161" s="13" t="s">
        <v>80</v>
      </c>
      <c r="AW161" s="13" t="s">
        <v>30</v>
      </c>
      <c r="AX161" s="13" t="s">
        <v>73</v>
      </c>
      <c r="AY161" s="267" t="s">
        <v>158</v>
      </c>
    </row>
    <row r="162" spans="1:51" s="14" customFormat="1" ht="12">
      <c r="A162" s="14"/>
      <c r="B162" s="268"/>
      <c r="C162" s="269"/>
      <c r="D162" s="259" t="s">
        <v>166</v>
      </c>
      <c r="E162" s="270" t="s">
        <v>1</v>
      </c>
      <c r="F162" s="271" t="s">
        <v>3108</v>
      </c>
      <c r="G162" s="269"/>
      <c r="H162" s="272">
        <v>56.2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pans="1:65" s="2" customFormat="1" ht="16.5" customHeight="1">
      <c r="A163" s="37"/>
      <c r="B163" s="38"/>
      <c r="C163" s="243" t="s">
        <v>203</v>
      </c>
      <c r="D163" s="243" t="s">
        <v>160</v>
      </c>
      <c r="E163" s="244" t="s">
        <v>3118</v>
      </c>
      <c r="F163" s="245" t="s">
        <v>3119</v>
      </c>
      <c r="G163" s="246" t="s">
        <v>462</v>
      </c>
      <c r="H163" s="247">
        <v>56.2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38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164</v>
      </c>
      <c r="AT163" s="255" t="s">
        <v>160</v>
      </c>
      <c r="AU163" s="255" t="s">
        <v>82</v>
      </c>
      <c r="AY163" s="16" t="s">
        <v>158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80</v>
      </c>
      <c r="BK163" s="256">
        <f>ROUND(I163*H163,2)</f>
        <v>0</v>
      </c>
      <c r="BL163" s="16" t="s">
        <v>164</v>
      </c>
      <c r="BM163" s="255" t="s">
        <v>3120</v>
      </c>
    </row>
    <row r="164" spans="1:51" s="13" customFormat="1" ht="12">
      <c r="A164" s="13"/>
      <c r="B164" s="257"/>
      <c r="C164" s="258"/>
      <c r="D164" s="259" t="s">
        <v>166</v>
      </c>
      <c r="E164" s="260" t="s">
        <v>1</v>
      </c>
      <c r="F164" s="261" t="s">
        <v>260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166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158</v>
      </c>
    </row>
    <row r="165" spans="1:51" s="14" customFormat="1" ht="12">
      <c r="A165" s="14"/>
      <c r="B165" s="268"/>
      <c r="C165" s="269"/>
      <c r="D165" s="259" t="s">
        <v>166</v>
      </c>
      <c r="E165" s="270" t="s">
        <v>1</v>
      </c>
      <c r="F165" s="271" t="s">
        <v>3108</v>
      </c>
      <c r="G165" s="269"/>
      <c r="H165" s="272">
        <v>56.2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pans="1:65" s="2" customFormat="1" ht="21.75" customHeight="1">
      <c r="A166" s="37"/>
      <c r="B166" s="38"/>
      <c r="C166" s="243" t="s">
        <v>207</v>
      </c>
      <c r="D166" s="243" t="s">
        <v>160</v>
      </c>
      <c r="E166" s="244" t="s">
        <v>2118</v>
      </c>
      <c r="F166" s="245" t="s">
        <v>2119</v>
      </c>
      <c r="G166" s="246" t="s">
        <v>163</v>
      </c>
      <c r="H166" s="247">
        <v>1151.991</v>
      </c>
      <c r="I166" s="248"/>
      <c r="J166" s="249">
        <f>ROUND(I166*H166,2)</f>
        <v>0</v>
      </c>
      <c r="K166" s="250"/>
      <c r="L166" s="43"/>
      <c r="M166" s="251" t="s">
        <v>1</v>
      </c>
      <c r="N166" s="252" t="s">
        <v>38</v>
      </c>
      <c r="O166" s="90"/>
      <c r="P166" s="253">
        <f>O166*H166</f>
        <v>0</v>
      </c>
      <c r="Q166" s="253">
        <v>4E-05</v>
      </c>
      <c r="R166" s="253">
        <f>Q166*H166</f>
        <v>0.046079640000000005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164</v>
      </c>
      <c r="AT166" s="255" t="s">
        <v>160</v>
      </c>
      <c r="AU166" s="255" t="s">
        <v>82</v>
      </c>
      <c r="AY166" s="16" t="s">
        <v>158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80</v>
      </c>
      <c r="BK166" s="256">
        <f>ROUND(I166*H166,2)</f>
        <v>0</v>
      </c>
      <c r="BL166" s="16" t="s">
        <v>164</v>
      </c>
      <c r="BM166" s="255" t="s">
        <v>3121</v>
      </c>
    </row>
    <row r="167" spans="1:51" s="14" customFormat="1" ht="12">
      <c r="A167" s="14"/>
      <c r="B167" s="268"/>
      <c r="C167" s="269"/>
      <c r="D167" s="259" t="s">
        <v>166</v>
      </c>
      <c r="E167" s="270" t="s">
        <v>1</v>
      </c>
      <c r="F167" s="271" t="s">
        <v>2270</v>
      </c>
      <c r="G167" s="269"/>
      <c r="H167" s="272">
        <v>375.991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pans="1:51" s="14" customFormat="1" ht="12">
      <c r="A168" s="14"/>
      <c r="B168" s="268"/>
      <c r="C168" s="269"/>
      <c r="D168" s="259" t="s">
        <v>166</v>
      </c>
      <c r="E168" s="270" t="s">
        <v>1</v>
      </c>
      <c r="F168" s="271" t="s">
        <v>2608</v>
      </c>
      <c r="G168" s="269"/>
      <c r="H168" s="272">
        <v>213.7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pans="1:51" s="14" customFormat="1" ht="12">
      <c r="A169" s="14"/>
      <c r="B169" s="268"/>
      <c r="C169" s="269"/>
      <c r="D169" s="259" t="s">
        <v>166</v>
      </c>
      <c r="E169" s="270" t="s">
        <v>1</v>
      </c>
      <c r="F169" s="271" t="s">
        <v>2697</v>
      </c>
      <c r="G169" s="269"/>
      <c r="H169" s="272">
        <v>562.3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pans="1:63" s="12" customFormat="1" ht="22.8" customHeight="1">
      <c r="A170" s="12"/>
      <c r="B170" s="227"/>
      <c r="C170" s="228"/>
      <c r="D170" s="229" t="s">
        <v>72</v>
      </c>
      <c r="E170" s="241" t="s">
        <v>1003</v>
      </c>
      <c r="F170" s="241" t="s">
        <v>1004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80</v>
      </c>
      <c r="AT170" s="239" t="s">
        <v>72</v>
      </c>
      <c r="AU170" s="239" t="s">
        <v>80</v>
      </c>
      <c r="AY170" s="238" t="s">
        <v>158</v>
      </c>
      <c r="BK170" s="240">
        <f>BK171</f>
        <v>0</v>
      </c>
    </row>
    <row r="171" spans="1:65" s="2" customFormat="1" ht="21.75" customHeight="1">
      <c r="A171" s="37"/>
      <c r="B171" s="38"/>
      <c r="C171" s="243" t="s">
        <v>211</v>
      </c>
      <c r="D171" s="243" t="s">
        <v>160</v>
      </c>
      <c r="E171" s="244" t="s">
        <v>1006</v>
      </c>
      <c r="F171" s="245" t="s">
        <v>1007</v>
      </c>
      <c r="G171" s="246" t="s">
        <v>214</v>
      </c>
      <c r="H171" s="247">
        <v>29.632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38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164</v>
      </c>
      <c r="AT171" s="255" t="s">
        <v>160</v>
      </c>
      <c r="AU171" s="255" t="s">
        <v>82</v>
      </c>
      <c r="AY171" s="16" t="s">
        <v>158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80</v>
      </c>
      <c r="BK171" s="256">
        <f>ROUND(I171*H171,2)</f>
        <v>0</v>
      </c>
      <c r="BL171" s="16" t="s">
        <v>164</v>
      </c>
      <c r="BM171" s="255" t="s">
        <v>3122</v>
      </c>
    </row>
    <row r="172" spans="1:63" s="12" customFormat="1" ht="25.9" customHeight="1">
      <c r="A172" s="12"/>
      <c r="B172" s="227"/>
      <c r="C172" s="228"/>
      <c r="D172" s="229" t="s">
        <v>72</v>
      </c>
      <c r="E172" s="230" t="s">
        <v>1009</v>
      </c>
      <c r="F172" s="230" t="s">
        <v>1010</v>
      </c>
      <c r="G172" s="228"/>
      <c r="H172" s="228"/>
      <c r="I172" s="231"/>
      <c r="J172" s="232">
        <f>BK172</f>
        <v>0</v>
      </c>
      <c r="K172" s="228"/>
      <c r="L172" s="233"/>
      <c r="M172" s="234"/>
      <c r="N172" s="235"/>
      <c r="O172" s="235"/>
      <c r="P172" s="236">
        <f>P173</f>
        <v>0</v>
      </c>
      <c r="Q172" s="235"/>
      <c r="R172" s="236">
        <f>R173</f>
        <v>0.929544</v>
      </c>
      <c r="S172" s="235"/>
      <c r="T172" s="23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82</v>
      </c>
      <c r="AT172" s="239" t="s">
        <v>72</v>
      </c>
      <c r="AU172" s="239" t="s">
        <v>73</v>
      </c>
      <c r="AY172" s="238" t="s">
        <v>158</v>
      </c>
      <c r="BK172" s="240">
        <f>BK173</f>
        <v>0</v>
      </c>
    </row>
    <row r="173" spans="1:63" s="12" customFormat="1" ht="22.8" customHeight="1">
      <c r="A173" s="12"/>
      <c r="B173" s="227"/>
      <c r="C173" s="228"/>
      <c r="D173" s="229" t="s">
        <v>72</v>
      </c>
      <c r="E173" s="241" t="s">
        <v>1749</v>
      </c>
      <c r="F173" s="241" t="s">
        <v>1750</v>
      </c>
      <c r="G173" s="228"/>
      <c r="H173" s="228"/>
      <c r="I173" s="231"/>
      <c r="J173" s="242">
        <f>BK173</f>
        <v>0</v>
      </c>
      <c r="K173" s="228"/>
      <c r="L173" s="233"/>
      <c r="M173" s="234"/>
      <c r="N173" s="235"/>
      <c r="O173" s="235"/>
      <c r="P173" s="236">
        <f>SUM(P174:P201)</f>
        <v>0</v>
      </c>
      <c r="Q173" s="235"/>
      <c r="R173" s="236">
        <f>SUM(R174:R201)</f>
        <v>0.929544</v>
      </c>
      <c r="S173" s="235"/>
      <c r="T173" s="237">
        <f>SUM(T174:T201)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8" t="s">
        <v>82</v>
      </c>
      <c r="AT173" s="239" t="s">
        <v>72</v>
      </c>
      <c r="AU173" s="239" t="s">
        <v>80</v>
      </c>
      <c r="AY173" s="238" t="s">
        <v>158</v>
      </c>
      <c r="BK173" s="240">
        <f>SUM(BK174:BK201)</f>
        <v>0</v>
      </c>
    </row>
    <row r="174" spans="1:65" s="2" customFormat="1" ht="21.75" customHeight="1">
      <c r="A174" s="37"/>
      <c r="B174" s="38"/>
      <c r="C174" s="243" t="s">
        <v>217</v>
      </c>
      <c r="D174" s="243" t="s">
        <v>160</v>
      </c>
      <c r="E174" s="244" t="s">
        <v>2122</v>
      </c>
      <c r="F174" s="245" t="s">
        <v>2123</v>
      </c>
      <c r="G174" s="246" t="s">
        <v>284</v>
      </c>
      <c r="H174" s="247">
        <v>29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38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242</v>
      </c>
      <c r="AT174" s="255" t="s">
        <v>160</v>
      </c>
      <c r="AU174" s="255" t="s">
        <v>82</v>
      </c>
      <c r="AY174" s="16" t="s">
        <v>158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80</v>
      </c>
      <c r="BK174" s="256">
        <f>ROUND(I174*H174,2)</f>
        <v>0</v>
      </c>
      <c r="BL174" s="16" t="s">
        <v>242</v>
      </c>
      <c r="BM174" s="255" t="s">
        <v>3123</v>
      </c>
    </row>
    <row r="175" spans="1:51" s="14" customFormat="1" ht="12">
      <c r="A175" s="14"/>
      <c r="B175" s="268"/>
      <c r="C175" s="269"/>
      <c r="D175" s="259" t="s">
        <v>166</v>
      </c>
      <c r="E175" s="270" t="s">
        <v>1</v>
      </c>
      <c r="F175" s="271" t="s">
        <v>3124</v>
      </c>
      <c r="G175" s="269"/>
      <c r="H175" s="272">
        <v>14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pans="1:51" s="14" customFormat="1" ht="12">
      <c r="A176" s="14"/>
      <c r="B176" s="268"/>
      <c r="C176" s="269"/>
      <c r="D176" s="259" t="s">
        <v>166</v>
      </c>
      <c r="E176" s="270" t="s">
        <v>1</v>
      </c>
      <c r="F176" s="271" t="s">
        <v>3125</v>
      </c>
      <c r="G176" s="269"/>
      <c r="H176" s="272">
        <v>15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pans="1:65" s="2" customFormat="1" ht="21.75" customHeight="1">
      <c r="A177" s="37"/>
      <c r="B177" s="38"/>
      <c r="C177" s="243" t="s">
        <v>221</v>
      </c>
      <c r="D177" s="243" t="s">
        <v>160</v>
      </c>
      <c r="E177" s="244" t="s">
        <v>2127</v>
      </c>
      <c r="F177" s="245" t="s">
        <v>2128</v>
      </c>
      <c r="G177" s="246" t="s">
        <v>284</v>
      </c>
      <c r="H177" s="247">
        <v>33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242</v>
      </c>
      <c r="AT177" s="255" t="s">
        <v>160</v>
      </c>
      <c r="AU177" s="255" t="s">
        <v>82</v>
      </c>
      <c r="AY177" s="16" t="s">
        <v>158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242</v>
      </c>
      <c r="BM177" s="255" t="s">
        <v>3126</v>
      </c>
    </row>
    <row r="178" spans="1:51" s="14" customFormat="1" ht="12">
      <c r="A178" s="14"/>
      <c r="B178" s="268"/>
      <c r="C178" s="269"/>
      <c r="D178" s="259" t="s">
        <v>166</v>
      </c>
      <c r="E178" s="270" t="s">
        <v>1</v>
      </c>
      <c r="F178" s="271" t="s">
        <v>1773</v>
      </c>
      <c r="G178" s="269"/>
      <c r="H178" s="272">
        <v>2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166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158</v>
      </c>
    </row>
    <row r="179" spans="1:51" s="14" customFormat="1" ht="12">
      <c r="A179" s="14"/>
      <c r="B179" s="268"/>
      <c r="C179" s="269"/>
      <c r="D179" s="259" t="s">
        <v>166</v>
      </c>
      <c r="E179" s="270" t="s">
        <v>1</v>
      </c>
      <c r="F179" s="271" t="s">
        <v>3127</v>
      </c>
      <c r="G179" s="269"/>
      <c r="H179" s="272">
        <v>17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82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pans="1:51" s="14" customFormat="1" ht="12">
      <c r="A180" s="14"/>
      <c r="B180" s="268"/>
      <c r="C180" s="269"/>
      <c r="D180" s="259" t="s">
        <v>166</v>
      </c>
      <c r="E180" s="270" t="s">
        <v>1</v>
      </c>
      <c r="F180" s="271" t="s">
        <v>3128</v>
      </c>
      <c r="G180" s="269"/>
      <c r="H180" s="272">
        <v>14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30</v>
      </c>
      <c r="AX180" s="14" t="s">
        <v>73</v>
      </c>
      <c r="AY180" s="278" t="s">
        <v>158</v>
      </c>
    </row>
    <row r="181" spans="1:65" s="2" customFormat="1" ht="21.75" customHeight="1">
      <c r="A181" s="37"/>
      <c r="B181" s="38"/>
      <c r="C181" s="243" t="s">
        <v>226</v>
      </c>
      <c r="D181" s="243" t="s">
        <v>160</v>
      </c>
      <c r="E181" s="244" t="s">
        <v>2132</v>
      </c>
      <c r="F181" s="245" t="s">
        <v>2133</v>
      </c>
      <c r="G181" s="246" t="s">
        <v>284</v>
      </c>
      <c r="H181" s="247">
        <v>22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242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242</v>
      </c>
      <c r="BM181" s="255" t="s">
        <v>3129</v>
      </c>
    </row>
    <row r="182" spans="1:51" s="14" customFormat="1" ht="12">
      <c r="A182" s="14"/>
      <c r="B182" s="268"/>
      <c r="C182" s="269"/>
      <c r="D182" s="259" t="s">
        <v>166</v>
      </c>
      <c r="E182" s="270" t="s">
        <v>1</v>
      </c>
      <c r="F182" s="271" t="s">
        <v>3130</v>
      </c>
      <c r="G182" s="269"/>
      <c r="H182" s="272">
        <v>2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pans="1:51" s="14" customFormat="1" ht="12">
      <c r="A183" s="14"/>
      <c r="B183" s="268"/>
      <c r="C183" s="269"/>
      <c r="D183" s="259" t="s">
        <v>166</v>
      </c>
      <c r="E183" s="270" t="s">
        <v>1</v>
      </c>
      <c r="F183" s="271" t="s">
        <v>3131</v>
      </c>
      <c r="G183" s="269"/>
      <c r="H183" s="272">
        <v>10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166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158</v>
      </c>
    </row>
    <row r="184" spans="1:51" s="14" customFormat="1" ht="12">
      <c r="A184" s="14"/>
      <c r="B184" s="268"/>
      <c r="C184" s="269"/>
      <c r="D184" s="259" t="s">
        <v>166</v>
      </c>
      <c r="E184" s="270" t="s">
        <v>1</v>
      </c>
      <c r="F184" s="271" t="s">
        <v>3132</v>
      </c>
      <c r="G184" s="269"/>
      <c r="H184" s="272">
        <v>10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pans="1:65" s="2" customFormat="1" ht="16.5" customHeight="1">
      <c r="A185" s="37"/>
      <c r="B185" s="38"/>
      <c r="C185" s="279" t="s">
        <v>232</v>
      </c>
      <c r="D185" s="279" t="s">
        <v>233</v>
      </c>
      <c r="E185" s="280" t="s">
        <v>2137</v>
      </c>
      <c r="F185" s="281" t="s">
        <v>2138</v>
      </c>
      <c r="G185" s="282" t="s">
        <v>462</v>
      </c>
      <c r="H185" s="283">
        <v>116.193</v>
      </c>
      <c r="I185" s="284"/>
      <c r="J185" s="285">
        <f>ROUND(I185*H185,2)</f>
        <v>0</v>
      </c>
      <c r="K185" s="286"/>
      <c r="L185" s="287"/>
      <c r="M185" s="288" t="s">
        <v>1</v>
      </c>
      <c r="N185" s="289" t="s">
        <v>38</v>
      </c>
      <c r="O185" s="90"/>
      <c r="P185" s="253">
        <f>O185*H185</f>
        <v>0</v>
      </c>
      <c r="Q185" s="253">
        <v>0.008</v>
      </c>
      <c r="R185" s="253">
        <f>Q185*H185</f>
        <v>0.929544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341</v>
      </c>
      <c r="AT185" s="255" t="s">
        <v>233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242</v>
      </c>
      <c r="BM185" s="255" t="s">
        <v>3133</v>
      </c>
    </row>
    <row r="186" spans="1:51" s="13" customFormat="1" ht="12">
      <c r="A186" s="13"/>
      <c r="B186" s="257"/>
      <c r="C186" s="258"/>
      <c r="D186" s="259" t="s">
        <v>166</v>
      </c>
      <c r="E186" s="260" t="s">
        <v>1</v>
      </c>
      <c r="F186" s="261" t="s">
        <v>2288</v>
      </c>
      <c r="G186" s="258"/>
      <c r="H186" s="260" t="s">
        <v>1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166</v>
      </c>
      <c r="AU186" s="267" t="s">
        <v>82</v>
      </c>
      <c r="AV186" s="13" t="s">
        <v>80</v>
      </c>
      <c r="AW186" s="13" t="s">
        <v>30</v>
      </c>
      <c r="AX186" s="13" t="s">
        <v>73</v>
      </c>
      <c r="AY186" s="267" t="s">
        <v>158</v>
      </c>
    </row>
    <row r="187" spans="1:51" s="14" customFormat="1" ht="12">
      <c r="A187" s="14"/>
      <c r="B187" s="268"/>
      <c r="C187" s="269"/>
      <c r="D187" s="259" t="s">
        <v>166</v>
      </c>
      <c r="E187" s="270" t="s">
        <v>1</v>
      </c>
      <c r="F187" s="271" t="s">
        <v>2364</v>
      </c>
      <c r="G187" s="269"/>
      <c r="H187" s="272">
        <v>4.2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30</v>
      </c>
      <c r="AX187" s="14" t="s">
        <v>73</v>
      </c>
      <c r="AY187" s="278" t="s">
        <v>158</v>
      </c>
    </row>
    <row r="188" spans="1:51" s="14" customFormat="1" ht="12">
      <c r="A188" s="14"/>
      <c r="B188" s="268"/>
      <c r="C188" s="269"/>
      <c r="D188" s="259" t="s">
        <v>166</v>
      </c>
      <c r="E188" s="270" t="s">
        <v>1</v>
      </c>
      <c r="F188" s="271" t="s">
        <v>2365</v>
      </c>
      <c r="G188" s="269"/>
      <c r="H188" s="272">
        <v>2.66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166</v>
      </c>
      <c r="AU188" s="278" t="s">
        <v>82</v>
      </c>
      <c r="AV188" s="14" t="s">
        <v>82</v>
      </c>
      <c r="AW188" s="14" t="s">
        <v>30</v>
      </c>
      <c r="AX188" s="14" t="s">
        <v>73</v>
      </c>
      <c r="AY188" s="278" t="s">
        <v>158</v>
      </c>
    </row>
    <row r="189" spans="1:51" s="13" customFormat="1" ht="12">
      <c r="A189" s="13"/>
      <c r="B189" s="257"/>
      <c r="C189" s="258"/>
      <c r="D189" s="259" t="s">
        <v>166</v>
      </c>
      <c r="E189" s="260" t="s">
        <v>1</v>
      </c>
      <c r="F189" s="261" t="s">
        <v>2295</v>
      </c>
      <c r="G189" s="258"/>
      <c r="H189" s="260" t="s">
        <v>1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166</v>
      </c>
      <c r="AU189" s="267" t="s">
        <v>82</v>
      </c>
      <c r="AV189" s="13" t="s">
        <v>80</v>
      </c>
      <c r="AW189" s="13" t="s">
        <v>30</v>
      </c>
      <c r="AX189" s="13" t="s">
        <v>73</v>
      </c>
      <c r="AY189" s="267" t="s">
        <v>158</v>
      </c>
    </row>
    <row r="190" spans="1:51" s="14" customFormat="1" ht="12">
      <c r="A190" s="14"/>
      <c r="B190" s="268"/>
      <c r="C190" s="269"/>
      <c r="D190" s="259" t="s">
        <v>166</v>
      </c>
      <c r="E190" s="270" t="s">
        <v>1</v>
      </c>
      <c r="F190" s="271" t="s">
        <v>2366</v>
      </c>
      <c r="G190" s="269"/>
      <c r="H190" s="272">
        <v>14.63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166</v>
      </c>
      <c r="AU190" s="278" t="s">
        <v>82</v>
      </c>
      <c r="AV190" s="14" t="s">
        <v>82</v>
      </c>
      <c r="AW190" s="14" t="s">
        <v>30</v>
      </c>
      <c r="AX190" s="14" t="s">
        <v>73</v>
      </c>
      <c r="AY190" s="278" t="s">
        <v>158</v>
      </c>
    </row>
    <row r="191" spans="1:51" s="14" customFormat="1" ht="12">
      <c r="A191" s="14"/>
      <c r="B191" s="268"/>
      <c r="C191" s="269"/>
      <c r="D191" s="259" t="s">
        <v>166</v>
      </c>
      <c r="E191" s="270" t="s">
        <v>1</v>
      </c>
      <c r="F191" s="271" t="s">
        <v>2367</v>
      </c>
      <c r="G191" s="269"/>
      <c r="H191" s="272">
        <v>9.8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166</v>
      </c>
      <c r="AU191" s="278" t="s">
        <v>82</v>
      </c>
      <c r="AV191" s="14" t="s">
        <v>82</v>
      </c>
      <c r="AW191" s="14" t="s">
        <v>30</v>
      </c>
      <c r="AX191" s="14" t="s">
        <v>73</v>
      </c>
      <c r="AY191" s="278" t="s">
        <v>158</v>
      </c>
    </row>
    <row r="192" spans="1:51" s="14" customFormat="1" ht="12">
      <c r="A192" s="14"/>
      <c r="B192" s="268"/>
      <c r="C192" s="269"/>
      <c r="D192" s="259" t="s">
        <v>166</v>
      </c>
      <c r="E192" s="270" t="s">
        <v>1</v>
      </c>
      <c r="F192" s="271" t="s">
        <v>2368</v>
      </c>
      <c r="G192" s="269"/>
      <c r="H192" s="272">
        <v>21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166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158</v>
      </c>
    </row>
    <row r="193" spans="1:51" s="14" customFormat="1" ht="12">
      <c r="A193" s="14"/>
      <c r="B193" s="268"/>
      <c r="C193" s="269"/>
      <c r="D193" s="259" t="s">
        <v>166</v>
      </c>
      <c r="E193" s="270" t="s">
        <v>1</v>
      </c>
      <c r="F193" s="271" t="s">
        <v>2369</v>
      </c>
      <c r="G193" s="269"/>
      <c r="H193" s="272">
        <v>7.98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166</v>
      </c>
      <c r="AU193" s="278" t="s">
        <v>82</v>
      </c>
      <c r="AV193" s="14" t="s">
        <v>82</v>
      </c>
      <c r="AW193" s="14" t="s">
        <v>30</v>
      </c>
      <c r="AX193" s="14" t="s">
        <v>73</v>
      </c>
      <c r="AY193" s="278" t="s">
        <v>158</v>
      </c>
    </row>
    <row r="194" spans="1:51" s="13" customFormat="1" ht="12">
      <c r="A194" s="13"/>
      <c r="B194" s="257"/>
      <c r="C194" s="258"/>
      <c r="D194" s="259" t="s">
        <v>166</v>
      </c>
      <c r="E194" s="260" t="s">
        <v>1</v>
      </c>
      <c r="F194" s="261" t="s">
        <v>392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166</v>
      </c>
      <c r="AU194" s="267" t="s">
        <v>82</v>
      </c>
      <c r="AV194" s="13" t="s">
        <v>80</v>
      </c>
      <c r="AW194" s="13" t="s">
        <v>30</v>
      </c>
      <c r="AX194" s="13" t="s">
        <v>73</v>
      </c>
      <c r="AY194" s="267" t="s">
        <v>158</v>
      </c>
    </row>
    <row r="195" spans="1:51" s="14" customFormat="1" ht="12">
      <c r="A195" s="14"/>
      <c r="B195" s="268"/>
      <c r="C195" s="269"/>
      <c r="D195" s="259" t="s">
        <v>166</v>
      </c>
      <c r="E195" s="270" t="s">
        <v>1</v>
      </c>
      <c r="F195" s="271" t="s">
        <v>2372</v>
      </c>
      <c r="G195" s="269"/>
      <c r="H195" s="272">
        <v>14.85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166</v>
      </c>
      <c r="AU195" s="278" t="s">
        <v>82</v>
      </c>
      <c r="AV195" s="14" t="s">
        <v>82</v>
      </c>
      <c r="AW195" s="14" t="s">
        <v>30</v>
      </c>
      <c r="AX195" s="14" t="s">
        <v>73</v>
      </c>
      <c r="AY195" s="278" t="s">
        <v>158</v>
      </c>
    </row>
    <row r="196" spans="1:51" s="14" customFormat="1" ht="12">
      <c r="A196" s="14"/>
      <c r="B196" s="268"/>
      <c r="C196" s="269"/>
      <c r="D196" s="259" t="s">
        <v>166</v>
      </c>
      <c r="E196" s="270" t="s">
        <v>1</v>
      </c>
      <c r="F196" s="271" t="s">
        <v>2373</v>
      </c>
      <c r="G196" s="269"/>
      <c r="H196" s="272">
        <v>3.99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166</v>
      </c>
      <c r="AU196" s="278" t="s">
        <v>82</v>
      </c>
      <c r="AV196" s="14" t="s">
        <v>82</v>
      </c>
      <c r="AW196" s="14" t="s">
        <v>30</v>
      </c>
      <c r="AX196" s="14" t="s">
        <v>73</v>
      </c>
      <c r="AY196" s="278" t="s">
        <v>158</v>
      </c>
    </row>
    <row r="197" spans="1:51" s="14" customFormat="1" ht="12">
      <c r="A197" s="14"/>
      <c r="B197" s="268"/>
      <c r="C197" s="269"/>
      <c r="D197" s="259" t="s">
        <v>166</v>
      </c>
      <c r="E197" s="270" t="s">
        <v>1</v>
      </c>
      <c r="F197" s="271" t="s">
        <v>2367</v>
      </c>
      <c r="G197" s="269"/>
      <c r="H197" s="272">
        <v>9.8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166</v>
      </c>
      <c r="AU197" s="278" t="s">
        <v>82</v>
      </c>
      <c r="AV197" s="14" t="s">
        <v>82</v>
      </c>
      <c r="AW197" s="14" t="s">
        <v>30</v>
      </c>
      <c r="AX197" s="14" t="s">
        <v>73</v>
      </c>
      <c r="AY197" s="278" t="s">
        <v>158</v>
      </c>
    </row>
    <row r="198" spans="1:51" s="14" customFormat="1" ht="12">
      <c r="A198" s="14"/>
      <c r="B198" s="268"/>
      <c r="C198" s="269"/>
      <c r="D198" s="259" t="s">
        <v>166</v>
      </c>
      <c r="E198" s="270" t="s">
        <v>1</v>
      </c>
      <c r="F198" s="271" t="s">
        <v>2368</v>
      </c>
      <c r="G198" s="269"/>
      <c r="H198" s="272">
        <v>21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166</v>
      </c>
      <c r="AU198" s="278" t="s">
        <v>82</v>
      </c>
      <c r="AV198" s="14" t="s">
        <v>82</v>
      </c>
      <c r="AW198" s="14" t="s">
        <v>30</v>
      </c>
      <c r="AX198" s="14" t="s">
        <v>73</v>
      </c>
      <c r="AY198" s="278" t="s">
        <v>158</v>
      </c>
    </row>
    <row r="199" spans="1:51" s="14" customFormat="1" ht="12">
      <c r="A199" s="14"/>
      <c r="B199" s="268"/>
      <c r="C199" s="269"/>
      <c r="D199" s="259" t="s">
        <v>166</v>
      </c>
      <c r="E199" s="270" t="s">
        <v>1</v>
      </c>
      <c r="F199" s="271" t="s">
        <v>2374</v>
      </c>
      <c r="G199" s="269"/>
      <c r="H199" s="272">
        <v>0.75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166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158</v>
      </c>
    </row>
    <row r="200" spans="1:51" s="14" customFormat="1" ht="12">
      <c r="A200" s="14"/>
      <c r="B200" s="268"/>
      <c r="C200" s="269"/>
      <c r="D200" s="259" t="s">
        <v>166</v>
      </c>
      <c r="E200" s="269"/>
      <c r="F200" s="271" t="s">
        <v>3134</v>
      </c>
      <c r="G200" s="269"/>
      <c r="H200" s="272">
        <v>116.193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166</v>
      </c>
      <c r="AU200" s="278" t="s">
        <v>82</v>
      </c>
      <c r="AV200" s="14" t="s">
        <v>82</v>
      </c>
      <c r="AW200" s="14" t="s">
        <v>4</v>
      </c>
      <c r="AX200" s="14" t="s">
        <v>80</v>
      </c>
      <c r="AY200" s="278" t="s">
        <v>158</v>
      </c>
    </row>
    <row r="201" spans="1:65" s="2" customFormat="1" ht="21.75" customHeight="1">
      <c r="A201" s="37"/>
      <c r="B201" s="38"/>
      <c r="C201" s="243" t="s">
        <v>8</v>
      </c>
      <c r="D201" s="243" t="s">
        <v>160</v>
      </c>
      <c r="E201" s="244" t="s">
        <v>1904</v>
      </c>
      <c r="F201" s="245" t="s">
        <v>1905</v>
      </c>
      <c r="G201" s="246" t="s">
        <v>214</v>
      </c>
      <c r="H201" s="247">
        <v>0.93</v>
      </c>
      <c r="I201" s="248"/>
      <c r="J201" s="249">
        <f>ROUND(I201*H201,2)</f>
        <v>0</v>
      </c>
      <c r="K201" s="250"/>
      <c r="L201" s="43"/>
      <c r="M201" s="251" t="s">
        <v>1</v>
      </c>
      <c r="N201" s="252" t="s">
        <v>38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242</v>
      </c>
      <c r="AT201" s="255" t="s">
        <v>160</v>
      </c>
      <c r="AU201" s="255" t="s">
        <v>82</v>
      </c>
      <c r="AY201" s="16" t="s">
        <v>158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80</v>
      </c>
      <c r="BK201" s="256">
        <f>ROUND(I201*H201,2)</f>
        <v>0</v>
      </c>
      <c r="BL201" s="16" t="s">
        <v>242</v>
      </c>
      <c r="BM201" s="255" t="s">
        <v>3135</v>
      </c>
    </row>
    <row r="202" spans="1:63" s="12" customFormat="1" ht="25.9" customHeight="1">
      <c r="A202" s="12"/>
      <c r="B202" s="227"/>
      <c r="C202" s="228"/>
      <c r="D202" s="229" t="s">
        <v>72</v>
      </c>
      <c r="E202" s="230" t="s">
        <v>2067</v>
      </c>
      <c r="F202" s="230" t="s">
        <v>2068</v>
      </c>
      <c r="G202" s="228"/>
      <c r="H202" s="228"/>
      <c r="I202" s="231"/>
      <c r="J202" s="232">
        <f>BK202</f>
        <v>0</v>
      </c>
      <c r="K202" s="228"/>
      <c r="L202" s="233"/>
      <c r="M202" s="234"/>
      <c r="N202" s="235"/>
      <c r="O202" s="235"/>
      <c r="P202" s="236">
        <f>SUM(P203:P204)</f>
        <v>0</v>
      </c>
      <c r="Q202" s="235"/>
      <c r="R202" s="236">
        <f>SUM(R203:R204)</f>
        <v>0</v>
      </c>
      <c r="S202" s="235"/>
      <c r="T202" s="237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164</v>
      </c>
      <c r="AT202" s="239" t="s">
        <v>72</v>
      </c>
      <c r="AU202" s="239" t="s">
        <v>73</v>
      </c>
      <c r="AY202" s="238" t="s">
        <v>158</v>
      </c>
      <c r="BK202" s="240">
        <f>SUM(BK203:BK204)</f>
        <v>0</v>
      </c>
    </row>
    <row r="203" spans="1:65" s="2" customFormat="1" ht="16.5" customHeight="1">
      <c r="A203" s="37"/>
      <c r="B203" s="38"/>
      <c r="C203" s="243" t="s">
        <v>242</v>
      </c>
      <c r="D203" s="243" t="s">
        <v>160</v>
      </c>
      <c r="E203" s="244" t="s">
        <v>2142</v>
      </c>
      <c r="F203" s="245" t="s">
        <v>2143</v>
      </c>
      <c r="G203" s="246" t="s">
        <v>2071</v>
      </c>
      <c r="H203" s="247">
        <v>35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38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2072</v>
      </c>
      <c r="AT203" s="255" t="s">
        <v>160</v>
      </c>
      <c r="AU203" s="255" t="s">
        <v>80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2072</v>
      </c>
      <c r="BM203" s="255" t="s">
        <v>3136</v>
      </c>
    </row>
    <row r="204" spans="1:51" s="14" customFormat="1" ht="12">
      <c r="A204" s="14"/>
      <c r="B204" s="268"/>
      <c r="C204" s="269"/>
      <c r="D204" s="259" t="s">
        <v>166</v>
      </c>
      <c r="E204" s="270" t="s">
        <v>1</v>
      </c>
      <c r="F204" s="271" t="s">
        <v>3137</v>
      </c>
      <c r="G204" s="269"/>
      <c r="H204" s="272">
        <v>35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166</v>
      </c>
      <c r="AU204" s="278" t="s">
        <v>80</v>
      </c>
      <c r="AV204" s="14" t="s">
        <v>82</v>
      </c>
      <c r="AW204" s="14" t="s">
        <v>30</v>
      </c>
      <c r="AX204" s="14" t="s">
        <v>73</v>
      </c>
      <c r="AY204" s="278" t="s">
        <v>158</v>
      </c>
    </row>
    <row r="205" spans="1:63" s="12" customFormat="1" ht="25.9" customHeight="1">
      <c r="A205" s="12"/>
      <c r="B205" s="227"/>
      <c r="C205" s="228"/>
      <c r="D205" s="229" t="s">
        <v>72</v>
      </c>
      <c r="E205" s="230" t="s">
        <v>2075</v>
      </c>
      <c r="F205" s="230" t="s">
        <v>2076</v>
      </c>
      <c r="G205" s="228"/>
      <c r="H205" s="228"/>
      <c r="I205" s="231"/>
      <c r="J205" s="232">
        <f>BK205</f>
        <v>0</v>
      </c>
      <c r="K205" s="228"/>
      <c r="L205" s="233"/>
      <c r="M205" s="234"/>
      <c r="N205" s="235"/>
      <c r="O205" s="235"/>
      <c r="P205" s="236">
        <f>P206+P208+P210</f>
        <v>0</v>
      </c>
      <c r="Q205" s="235"/>
      <c r="R205" s="236">
        <f>R206+R208+R210</f>
        <v>0</v>
      </c>
      <c r="S205" s="235"/>
      <c r="T205" s="237">
        <f>T206+T208+T210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8" t="s">
        <v>186</v>
      </c>
      <c r="AT205" s="239" t="s">
        <v>72</v>
      </c>
      <c r="AU205" s="239" t="s">
        <v>73</v>
      </c>
      <c r="AY205" s="238" t="s">
        <v>158</v>
      </c>
      <c r="BK205" s="240">
        <f>BK206+BK208+BK210</f>
        <v>0</v>
      </c>
    </row>
    <row r="206" spans="1:63" s="12" customFormat="1" ht="22.8" customHeight="1">
      <c r="A206" s="12"/>
      <c r="B206" s="227"/>
      <c r="C206" s="228"/>
      <c r="D206" s="229" t="s">
        <v>72</v>
      </c>
      <c r="E206" s="241" t="s">
        <v>2146</v>
      </c>
      <c r="F206" s="241" t="s">
        <v>2147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P207</f>
        <v>0</v>
      </c>
      <c r="Q206" s="235"/>
      <c r="R206" s="236">
        <f>R207</f>
        <v>0</v>
      </c>
      <c r="S206" s="235"/>
      <c r="T206" s="237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186</v>
      </c>
      <c r="AT206" s="239" t="s">
        <v>72</v>
      </c>
      <c r="AU206" s="239" t="s">
        <v>80</v>
      </c>
      <c r="AY206" s="238" t="s">
        <v>158</v>
      </c>
      <c r="BK206" s="240">
        <f>BK207</f>
        <v>0</v>
      </c>
    </row>
    <row r="207" spans="1:65" s="2" customFormat="1" ht="16.5" customHeight="1">
      <c r="A207" s="37"/>
      <c r="B207" s="38"/>
      <c r="C207" s="243" t="s">
        <v>247</v>
      </c>
      <c r="D207" s="243" t="s">
        <v>160</v>
      </c>
      <c r="E207" s="244" t="s">
        <v>2148</v>
      </c>
      <c r="F207" s="245" t="s">
        <v>2147</v>
      </c>
      <c r="G207" s="246" t="s">
        <v>2081</v>
      </c>
      <c r="H207" s="247">
        <v>1</v>
      </c>
      <c r="I207" s="248"/>
      <c r="J207" s="249">
        <f>ROUND(I207*H207,2)</f>
        <v>0</v>
      </c>
      <c r="K207" s="250"/>
      <c r="L207" s="43"/>
      <c r="M207" s="251" t="s">
        <v>1</v>
      </c>
      <c r="N207" s="252" t="s">
        <v>38</v>
      </c>
      <c r="O207" s="90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2082</v>
      </c>
      <c r="AT207" s="255" t="s">
        <v>160</v>
      </c>
      <c r="AU207" s="255" t="s">
        <v>82</v>
      </c>
      <c r="AY207" s="16" t="s">
        <v>158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80</v>
      </c>
      <c r="BK207" s="256">
        <f>ROUND(I207*H207,2)</f>
        <v>0</v>
      </c>
      <c r="BL207" s="16" t="s">
        <v>2082</v>
      </c>
      <c r="BM207" s="255" t="s">
        <v>3138</v>
      </c>
    </row>
    <row r="208" spans="1:63" s="12" customFormat="1" ht="22.8" customHeight="1">
      <c r="A208" s="12"/>
      <c r="B208" s="227"/>
      <c r="C208" s="228"/>
      <c r="D208" s="229" t="s">
        <v>72</v>
      </c>
      <c r="E208" s="241" t="s">
        <v>2150</v>
      </c>
      <c r="F208" s="241" t="s">
        <v>2151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P209</f>
        <v>0</v>
      </c>
      <c r="Q208" s="235"/>
      <c r="R208" s="236">
        <f>R209</f>
        <v>0</v>
      </c>
      <c r="S208" s="235"/>
      <c r="T208" s="23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186</v>
      </c>
      <c r="AT208" s="239" t="s">
        <v>72</v>
      </c>
      <c r="AU208" s="239" t="s">
        <v>80</v>
      </c>
      <c r="AY208" s="238" t="s">
        <v>158</v>
      </c>
      <c r="BK208" s="240">
        <f>BK209</f>
        <v>0</v>
      </c>
    </row>
    <row r="209" spans="1:65" s="2" customFormat="1" ht="21.75" customHeight="1">
      <c r="A209" s="37"/>
      <c r="B209" s="38"/>
      <c r="C209" s="243" t="s">
        <v>251</v>
      </c>
      <c r="D209" s="243" t="s">
        <v>160</v>
      </c>
      <c r="E209" s="244" t="s">
        <v>2152</v>
      </c>
      <c r="F209" s="245" t="s">
        <v>2153</v>
      </c>
      <c r="G209" s="246" t="s">
        <v>2081</v>
      </c>
      <c r="H209" s="247">
        <v>1</v>
      </c>
      <c r="I209" s="248"/>
      <c r="J209" s="249">
        <f>ROUND(I209*H209,2)</f>
        <v>0</v>
      </c>
      <c r="K209" s="250"/>
      <c r="L209" s="43"/>
      <c r="M209" s="251" t="s">
        <v>1</v>
      </c>
      <c r="N209" s="252" t="s">
        <v>38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2082</v>
      </c>
      <c r="AT209" s="255" t="s">
        <v>160</v>
      </c>
      <c r="AU209" s="255" t="s">
        <v>82</v>
      </c>
      <c r="AY209" s="16" t="s">
        <v>158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80</v>
      </c>
      <c r="BK209" s="256">
        <f>ROUND(I209*H209,2)</f>
        <v>0</v>
      </c>
      <c r="BL209" s="16" t="s">
        <v>2082</v>
      </c>
      <c r="BM209" s="255" t="s">
        <v>3139</v>
      </c>
    </row>
    <row r="210" spans="1:63" s="12" customFormat="1" ht="22.8" customHeight="1">
      <c r="A210" s="12"/>
      <c r="B210" s="227"/>
      <c r="C210" s="228"/>
      <c r="D210" s="229" t="s">
        <v>72</v>
      </c>
      <c r="E210" s="241" t="s">
        <v>2155</v>
      </c>
      <c r="F210" s="241" t="s">
        <v>2156</v>
      </c>
      <c r="G210" s="228"/>
      <c r="H210" s="228"/>
      <c r="I210" s="231"/>
      <c r="J210" s="242">
        <f>BK210</f>
        <v>0</v>
      </c>
      <c r="K210" s="228"/>
      <c r="L210" s="233"/>
      <c r="M210" s="234"/>
      <c r="N210" s="235"/>
      <c r="O210" s="235"/>
      <c r="P210" s="236">
        <f>P211</f>
        <v>0</v>
      </c>
      <c r="Q210" s="235"/>
      <c r="R210" s="236">
        <f>R211</f>
        <v>0</v>
      </c>
      <c r="S210" s="235"/>
      <c r="T210" s="237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8" t="s">
        <v>186</v>
      </c>
      <c r="AT210" s="239" t="s">
        <v>72</v>
      </c>
      <c r="AU210" s="239" t="s">
        <v>80</v>
      </c>
      <c r="AY210" s="238" t="s">
        <v>158</v>
      </c>
      <c r="BK210" s="240">
        <f>BK211</f>
        <v>0</v>
      </c>
    </row>
    <row r="211" spans="1:65" s="2" customFormat="1" ht="16.5" customHeight="1">
      <c r="A211" s="37"/>
      <c r="B211" s="38"/>
      <c r="C211" s="243" t="s">
        <v>256</v>
      </c>
      <c r="D211" s="243" t="s">
        <v>160</v>
      </c>
      <c r="E211" s="244" t="s">
        <v>2157</v>
      </c>
      <c r="F211" s="245" t="s">
        <v>2158</v>
      </c>
      <c r="G211" s="246" t="s">
        <v>2081</v>
      </c>
      <c r="H211" s="247">
        <v>1</v>
      </c>
      <c r="I211" s="248"/>
      <c r="J211" s="249">
        <f>ROUND(I211*H211,2)</f>
        <v>0</v>
      </c>
      <c r="K211" s="250"/>
      <c r="L211" s="43"/>
      <c r="M211" s="296" t="s">
        <v>1</v>
      </c>
      <c r="N211" s="297" t="s">
        <v>38</v>
      </c>
      <c r="O211" s="298"/>
      <c r="P211" s="299">
        <f>O211*H211</f>
        <v>0</v>
      </c>
      <c r="Q211" s="299">
        <v>0</v>
      </c>
      <c r="R211" s="299">
        <f>Q211*H211</f>
        <v>0</v>
      </c>
      <c r="S211" s="299">
        <v>0</v>
      </c>
      <c r="T211" s="30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2082</v>
      </c>
      <c r="AT211" s="255" t="s">
        <v>160</v>
      </c>
      <c r="AU211" s="255" t="s">
        <v>82</v>
      </c>
      <c r="AY211" s="16" t="s">
        <v>158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80</v>
      </c>
      <c r="BK211" s="256">
        <f>ROUND(I211*H211,2)</f>
        <v>0</v>
      </c>
      <c r="BL211" s="16" t="s">
        <v>2082</v>
      </c>
      <c r="BM211" s="255" t="s">
        <v>3140</v>
      </c>
    </row>
    <row r="212" spans="1:31" s="2" customFormat="1" ht="6.95" customHeight="1">
      <c r="A212" s="37"/>
      <c r="B212" s="65"/>
      <c r="C212" s="66"/>
      <c r="D212" s="66"/>
      <c r="E212" s="66"/>
      <c r="F212" s="66"/>
      <c r="G212" s="66"/>
      <c r="H212" s="66"/>
      <c r="I212" s="191"/>
      <c r="J212" s="66"/>
      <c r="K212" s="66"/>
      <c r="L212" s="43"/>
      <c r="M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</sheetData>
  <sheetProtection password="CC35" sheet="1" objects="1" scenarios="1" formatColumns="0" formatRows="0" autoFilter="0"/>
  <autoFilter ref="C130:K2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2020-03-16T12:09:07Z</dcterms:created>
  <dcterms:modified xsi:type="dcterms:W3CDTF">2020-03-16T12:09:32Z</dcterms:modified>
  <cp:category/>
  <cp:version/>
  <cp:contentType/>
  <cp:contentStatus/>
</cp:coreProperties>
</file>